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olítica por SKU" sheetId="2" state="visible" r:id="rId2"/>
    <sheet xmlns:r="http://schemas.openxmlformats.org/officeDocument/2006/relationships" name="Histórico de revisões" sheetId="3" state="visible" r:id="rId3"/>
    <sheet xmlns:r="http://schemas.openxmlformats.org/officeDocument/2006/relationships" name="Configuraçõe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&quot;R$&quot; #,##0.00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4332E"/>
      <sz val="10"/>
    </font>
    <font>
      <name val="Calibri"/>
      <b val="1"/>
      <color rgb="00FFFFFF"/>
      <sz val="10"/>
    </font>
    <font>
      <name val="Calibri"/>
      <b val="1"/>
      <color rgb="0017372E"/>
      <sz val="17"/>
    </font>
    <font>
      <name val="Calibri"/>
      <color rgb="0024332E"/>
      <sz val="10"/>
    </font>
  </fonts>
  <fills count="12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C65D32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D9EAF7"/>
      </patternFill>
    </fill>
    <fill>
      <patternFill patternType="solid">
        <fgColor rgb="00E2F0D9"/>
      </patternFill>
    </fill>
    <fill>
      <patternFill patternType="solid">
        <fgColor rgb="00E7E6E6"/>
      </patternFill>
    </fill>
    <fill>
      <patternFill patternType="solid">
        <fgColor rgb="00FCE5CD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centerContinuous" vertical="center" wrapText="1"/>
    </xf>
    <xf numFmtId="0" fontId="4" fillId="5" borderId="1" applyAlignment="1" pivotButton="0" quotePrefix="0" xfId="0">
      <alignment horizontal="centerContinuous" vertical="center" wrapText="1"/>
    </xf>
    <xf numFmtId="164" fontId="4" fillId="5" borderId="1" applyAlignment="1" pivotButton="0" quotePrefix="0" xfId="0">
      <alignment horizontal="centerContinuous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2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 wrapText="1"/>
    </xf>
    <xf numFmtId="2" fontId="5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164" fontId="5" fillId="8" borderId="1" applyAlignment="1" pivotButton="0" quotePrefix="0" xfId="0">
      <alignment horizontal="center" vertical="center" wrapText="1"/>
    </xf>
    <xf numFmtId="1" fontId="5" fillId="8" borderId="1" applyAlignment="1" pivotButton="0" quotePrefix="0" xfId="0">
      <alignment horizontal="center" vertical="center" wrapText="1"/>
    </xf>
    <xf numFmtId="166" fontId="5" fillId="8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1" fontId="5" fillId="6" borderId="1" applyAlignment="1" pivotButton="0" quotePrefix="0" xfId="0">
      <alignment horizontal="left" vertical="center" wrapText="1"/>
    </xf>
    <xf numFmtId="0" fontId="3" fillId="4" borderId="1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left" vertical="center" wrapText="1"/>
    </xf>
    <xf numFmtId="0" fontId="0" fillId="8" borderId="1" applyAlignment="1" pivotButton="0" quotePrefix="0" xfId="0">
      <alignment horizontal="left" vertical="center" wrapText="1"/>
    </xf>
    <xf numFmtId="0" fontId="0" fillId="10" borderId="1" applyAlignment="1" pivotButton="0" quotePrefix="0" xfId="0">
      <alignment horizontal="left" vertical="center" wrapText="1"/>
    </xf>
    <xf numFmtId="0" fontId="0" fillId="11" borderId="1" applyAlignment="1" pivotButton="0" quotePrefix="0" xfId="0">
      <alignment horizontal="left" vertical="center" wrapText="1"/>
    </xf>
    <xf numFmtId="0" fontId="0" fillId="9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5" fillId="6" borderId="1" applyAlignment="1" pivotButton="0" quotePrefix="0" xfId="0">
      <alignment horizontal="center" vertical="center" wrapText="1"/>
    </xf>
    <xf numFmtId="165" fontId="5" fillId="7" borderId="1" applyAlignment="1" pivotButton="0" quotePrefix="0" xfId="0">
      <alignment horizontal="center" vertical="center" wrapText="1"/>
    </xf>
    <xf numFmtId="166" fontId="5" fillId="8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ont>
        <name val="Calibri"/>
        <b val="1"/>
        <color rgb="00B7473A"/>
        <sz val="10"/>
      </font>
      <fill>
        <patternFill patternType="solid">
          <fgColor rgb="00FCE5CD"/>
        </patternFill>
      </fill>
    </dxf>
    <dxf>
      <font>
        <name val="Calibri"/>
        <b val="1"/>
        <color rgb="0024332E"/>
        <sz val="10"/>
      </font>
      <fill>
        <patternFill patternType="solid">
          <fgColor rgb="00FFF1C9"/>
        </patternFill>
      </fill>
    </dxf>
    <dxf>
      <font>
        <name val="Calibri"/>
        <b val="1"/>
        <color rgb="0024332E"/>
        <sz val="10"/>
      </font>
      <fill>
        <patternFill patternType="solid">
          <fgColor rgb="00E2F0D9"/>
        </patternFill>
      </fill>
    </dxf>
    <dxf>
      <font>
        <name val="Calibri"/>
        <b val="1"/>
        <color rgb="0024332E"/>
        <sz val="10"/>
      </font>
      <fill>
        <patternFill patternType="solid">
          <fgColor rgb="00D9EAF7"/>
        </patternFill>
      </fill>
    </dxf>
    <dxf>
      <font>
        <name val="Calibri"/>
        <b val="1"/>
        <color rgb="0024332E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SKUs por política escolhida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17372E"/>
              </a:solidFill>
              <a:prstDash val="solid"/>
            </a:ln>
          </spPr>
          <cat>
            <numRef>
              <f>'Resumo'!$A$14:$A$17</f>
            </numRef>
          </cat>
          <val>
            <numRef>
              <f>'Resumo'!$B$14:$B$17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das decisões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65D32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D6A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6A84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E7E6E6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'Resumo'!$D$14:$D$17</f>
            </numRef>
          </cat>
          <val>
            <numRef>
              <f>'Resumo'!$E$14:$E$17</f>
            </numRef>
          </val>
        </ser>
        <dLbls>
          <showVal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12</row>
      <rowOff>0</rowOff>
    </from>
    <ext cx="59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28</row>
      <rowOff>0</rowOff>
    </from>
    <ext cx="59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oliticas" displayName="tblPoliticas" ref="A6:AL126" headerRowCount="1">
  <autoFilter ref="A6:AL126"/>
  <tableColumns count="38">
    <tableColumn id="1" name="ID da análise"/>
    <tableColumn id="2" name="SKU"/>
    <tableColumn id="3" name="Produto"/>
    <tableColumn id="4" name="Classe ABC"/>
    <tableColumn id="5" name="Criticidade"/>
    <tableColumn id="6" name="Demanda anual estimada (un.)"/>
    <tableColumn id="7" name="CV da demanda"/>
    <tableColumn id="8" name="Prazo de reposição (dias)"/>
    <tableColumn id="9" name="Nível de serviço alvo"/>
    <tableColumn id="10" name="Custo unitário"/>
    <tableColumn id="11" name="Taxa anual de manutenção"/>
    <tableColumn id="12" name="Custo anual de manutenção por un."/>
    <tableColumn id="13" name="Custo de falta por un."/>
    <tableColumn id="14" name="Relação falta/manutenção"/>
    <tableColumn id="15" name="Pedido mínimo (un.)"/>
    <tableColumn id="16" name="Múltiplo de compra (un.)"/>
    <tableColumn id="17" name="Validade (dias)"/>
    <tableColumn id="18" name="Capacidade máxima (un.)"/>
    <tableColumn id="19" name="Restrição predominante"/>
    <tableColumn id="20" name="Política recomendada"/>
    <tableColumn id="21" name="Fundamento automático"/>
    <tableColumn id="22" name="Política escolhida"/>
    <tableColumn id="23" name="Divergência"/>
    <tableColumn id="24" name="Nível de serviço aprovado"/>
    <tableColumn id="25" name="Lote aprovado (un.)"/>
    <tableColumn id="26" name="Estoque mínimo aprovado (un.)"/>
    <tableColumn id="27" name="Estoque máximo aprovado (un.)"/>
    <tableColumn id="28" name="Ciclo de revisão aprovado (dias)"/>
    <tableColumn id="29" name="Estoque-alvo aprovado (un.)"/>
    <tableColumn id="30" name="Há exceção?"/>
    <tableColumn id="31" name="Descrição da exceção"/>
    <tableColumn id="32" name="Status"/>
    <tableColumn id="33" name="Versão"/>
    <tableColumn id="34" name="Data de aprovação"/>
    <tableColumn id="35" name="Responsável pela aprovação"/>
    <tableColumn id="36" name="Próxima revisão"/>
    <tableColumn id="37" name="Motivo da versão/alteração"/>
    <tableColumn id="38" name="Verificaçã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Historico" displayName="tblHistorico" ref="A5:T105" headerRowCount="1">
  <autoFilter ref="A5:T105"/>
  <tableColumns count="20">
    <tableColumn id="1" name="ID da revisão"/>
    <tableColumn id="2" name="ID da análise"/>
    <tableColumn id="3" name="SKU"/>
    <tableColumn id="4" name="Produto"/>
    <tableColumn id="5" name="Versão"/>
    <tableColumn id="6" name="Data da decisão"/>
    <tableColumn id="7" name="Política registrada"/>
    <tableColumn id="8" name="Nível de serviço aprovado"/>
    <tableColumn id="9" name="Lote aprovado (un.)"/>
    <tableColumn id="10" name="Estoque mínimo aprovado (un.)"/>
    <tableColumn id="11" name="Estoque máximo aprovado (un.)"/>
    <tableColumn id="12" name="Ciclo de revisão aprovado (dias)"/>
    <tableColumn id="13" name="Estoque-alvo aprovado (un.)"/>
    <tableColumn id="14" name="Há exceção?"/>
    <tableColumn id="15" name="Exceção ou observação"/>
    <tableColumn id="16" name="Motivo da versão/alteração"/>
    <tableColumn id="17" name="Responsável pela aprovação"/>
    <tableColumn id="18" name="Próxima revisão"/>
    <tableColumn id="19" name="Situação do registro"/>
    <tableColumn id="20" name="Verific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J17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8" customWidth="1" min="4" max="4"/>
    <col width="16" customWidth="1" min="5" max="5"/>
    <col width="16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28" customHeight="1">
      <c r="A1" s="1" t="inlineStr">
        <is>
          <t>Painel da política de estoque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1" t="n"/>
    </row>
    <row r="2" ht="24" customHeight="1">
      <c r="A2" s="2" t="inlineStr">
        <is>
          <t>Indicadores calculados a partir das decisões vigentes por SKU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/>
    <row r="4" ht="30" customHeight="1">
      <c r="A4" s="4" t="inlineStr">
        <is>
          <t>Total de SKUs</t>
        </is>
      </c>
      <c r="B4" s="4" t="n"/>
      <c r="C4" s="4" t="inlineStr">
        <is>
          <t>Políticas aprovadas</t>
        </is>
      </c>
      <c r="D4" s="4" t="n"/>
      <c r="E4" s="4" t="inlineStr">
        <is>
          <t>Revisões vencidas</t>
        </is>
      </c>
      <c r="F4" s="4" t="n"/>
      <c r="G4" s="4" t="inlineStr">
        <is>
          <t>Revisões nos próximos dias</t>
        </is>
      </c>
      <c r="H4" s="4" t="n"/>
      <c r="I4" s="4" t="inlineStr">
        <is>
          <t>Divergências</t>
        </is>
      </c>
      <c r="J4" s="4" t="n"/>
    </row>
    <row r="5" ht="36" customHeight="1">
      <c r="A5" s="5">
        <f>COUNTIF(tblPoliticas[SKU],"&lt;&gt;")</f>
        <v/>
      </c>
      <c r="B5" s="5" t="n"/>
      <c r="C5" s="5">
        <f>COUNTIFS(tblPoliticas[SKU],"&lt;&gt;",tblPoliticas[Status],"Aprovada")</f>
        <v/>
      </c>
      <c r="D5" s="5" t="n"/>
      <c r="E5" s="5">
        <f>COUNTIFS(tblPoliticas[SKU],"&lt;&gt;",tblPoliticas[Status],"Aprovada",tblPoliticas[Próxima revisão],"&gt;0",tblPoliticas[Próxima revisão],"&lt;"&amp;TODAY())</f>
        <v/>
      </c>
      <c r="F5" s="5" t="n"/>
      <c r="G5" s="5">
        <f>COUNTIFS(tblPoliticas[SKU],"&lt;&gt;",tblPoliticas[Status],"Aprovada",tblPoliticas[Próxima revisão],"&gt;="&amp;TODAY(),tblPoliticas[Próxima revisão],"&lt;="&amp;TODAY()+'Configurações'!$B$9)</f>
        <v/>
      </c>
      <c r="H5" s="5" t="n"/>
      <c r="I5" s="5">
        <f>COUNTIFS(tblPoliticas[SKU],"&lt;&gt;",tblPoliticas[Divergência],"Sim")</f>
        <v/>
      </c>
      <c r="J5" s="5" t="n"/>
    </row>
    <row r="6"/>
    <row r="7"/>
    <row r="8" ht="30" customHeight="1">
      <c r="A8" s="4" t="inlineStr">
        <is>
          <t>Nível de serviço médio aprovado</t>
        </is>
      </c>
      <c r="B8" s="4" t="n"/>
      <c r="C8" s="4" t="inlineStr">
        <is>
          <t>Exceções registradas</t>
        </is>
      </c>
      <c r="D8" s="4" t="n"/>
      <c r="E8" s="4" t="inlineStr">
        <is>
          <t>Verificações OK</t>
        </is>
      </c>
      <c r="F8" s="4" t="n"/>
      <c r="G8" s="4" t="inlineStr">
        <is>
          <t>Em análise</t>
        </is>
      </c>
      <c r="H8" s="4" t="n"/>
      <c r="I8" s="4" t="inlineStr">
        <is>
          <t>Suspensas</t>
        </is>
      </c>
      <c r="J8" s="4" t="n"/>
    </row>
    <row r="9" ht="36" customHeight="1">
      <c r="A9" s="6">
        <f>IFERROR(AVERAGEIFS(tblPoliticas[Nível de serviço aprovado],tblPoliticas[Status],"Aprovada"),"")</f>
        <v/>
      </c>
      <c r="B9" s="5" t="n"/>
      <c r="C9" s="5">
        <f>COUNTIFS(tblPoliticas[SKU],"&lt;&gt;",tblPoliticas[Há exceção?],"Sim")</f>
        <v/>
      </c>
      <c r="D9" s="5" t="n"/>
      <c r="E9" s="5">
        <f>COUNTIFS(tblPoliticas[SKU],"&lt;&gt;",tblPoliticas[Verificação],"OK")</f>
        <v/>
      </c>
      <c r="F9" s="5" t="n"/>
      <c r="G9" s="5">
        <f>COUNTIFS(tblPoliticas[SKU],"&lt;&gt;",tblPoliticas[Status],"Em análise")</f>
        <v/>
      </c>
      <c r="H9" s="5" t="n"/>
      <c r="I9" s="5">
        <f>COUNTIFS(tblPoliticas[SKU],"&lt;&gt;",tblPoliticas[Status],"Suspensa")</f>
        <v/>
      </c>
      <c r="J9" s="5" t="n"/>
    </row>
    <row r="10"/>
    <row r="11"/>
    <row r="12"/>
    <row r="13">
      <c r="A13" s="7" t="inlineStr">
        <is>
          <t>Política escolhida</t>
        </is>
      </c>
      <c r="B13" s="7" t="inlineStr">
        <is>
          <t>Quantidade</t>
        </is>
      </c>
      <c r="D13" s="7" t="inlineStr">
        <is>
          <t>Status</t>
        </is>
      </c>
      <c r="E13" s="7" t="inlineStr">
        <is>
          <t>Quantidade</t>
        </is>
      </c>
    </row>
    <row r="14">
      <c r="A14" s="8" t="inlineStr">
        <is>
          <t>Revisão contínua (Q)</t>
        </is>
      </c>
      <c r="B14" s="9">
        <f>COUNTIFS(tblPoliticas[SKU],"&lt;&gt;",tblPoliticas[Política escolhida],A14)</f>
        <v/>
      </c>
      <c r="D14" s="8" t="inlineStr">
        <is>
          <t>Em análise</t>
        </is>
      </c>
      <c r="E14" s="9">
        <f>COUNTIFS(tblPoliticas[SKU],"&lt;&gt;",tblPoliticas[Status],D14)</f>
        <v/>
      </c>
    </row>
    <row r="15">
      <c r="A15" s="10" t="inlineStr">
        <is>
          <t>Mínimo-máximo</t>
        </is>
      </c>
      <c r="B15" s="11">
        <f>COUNTIFS(tblPoliticas[SKU],"&lt;&gt;",tblPoliticas[Política escolhida],A15)</f>
        <v/>
      </c>
      <c r="D15" s="10" t="inlineStr">
        <is>
          <t>Aprovada</t>
        </is>
      </c>
      <c r="E15" s="11">
        <f>COUNTIFS(tblPoliticas[SKU],"&lt;&gt;",tblPoliticas[Status],D15)</f>
        <v/>
      </c>
    </row>
    <row r="16">
      <c r="A16" s="8" t="inlineStr">
        <is>
          <t>Revisão periódica (P)</t>
        </is>
      </c>
      <c r="B16" s="9">
        <f>COUNTIFS(tblPoliticas[SKU],"&lt;&gt;",tblPoliticas[Política escolhida],A16)</f>
        <v/>
      </c>
      <c r="D16" s="8" t="inlineStr">
        <is>
          <t>Em revisão</t>
        </is>
      </c>
      <c r="E16" s="9">
        <f>COUNTIFS(tblPoliticas[SKU],"&lt;&gt;",tblPoliticas[Status],D16)</f>
        <v/>
      </c>
    </row>
    <row r="17">
      <c r="A17" s="10" t="inlineStr">
        <is>
          <t>Sob encomenda</t>
        </is>
      </c>
      <c r="B17" s="11">
        <f>COUNTIFS(tblPoliticas[SKU],"&lt;&gt;",tblPoliticas[Política escolhida],A17)</f>
        <v/>
      </c>
      <c r="D17" s="10" t="inlineStr">
        <is>
          <t>Suspensa</t>
        </is>
      </c>
      <c r="E17" s="11">
        <f>COUNTIFS(tblPoliticas[SKU],"&lt;&gt;",tblPoliticas[Status],D17)</f>
        <v/>
      </c>
    </row>
  </sheetData>
  <mergeCells count="1">
    <mergeCell ref="A1:J1"/>
  </mergeCells>
  <conditionalFormatting sqref="E5">
    <cfRule type="expression" priority="1" dxfId="0">
      <formula>E5&gt;0</formula>
    </cfRule>
  </conditionalFormatting>
  <conditionalFormatting sqref="G5">
    <cfRule type="expression" priority="2" dxfId="1">
      <formula>G5&gt;0</formula>
    </cfRule>
  </conditionalFormatting>
  <conditionalFormatting sqref="I5">
    <cfRule type="expression" priority="3" dxfId="1">
      <formula>I5&gt;0</formula>
    </cfRule>
  </conditionalFormatting>
  <conditionalFormatting sqref="C9">
    <cfRule type="expression" priority="4" dxfId="2">
      <formula>C9&gt;0</formula>
    </cfRule>
  </conditionalFormatting>
  <conditionalFormatting sqref="E9">
    <cfRule type="expression" priority="5" dxfId="3">
      <formula>AND(E9=A5,A5&gt;0)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AL126"/>
  <sheetViews>
    <sheetView showGridLines="0" zoomScale="90" workbookViewId="0">
      <pane xSplit="5" ySplit="6" topLeftCell="F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34" customWidth="1" min="3" max="3"/>
    <col width="11" customWidth="1" min="4" max="4"/>
    <col width="12" customWidth="1" min="5" max="5"/>
    <col width="16" customWidth="1" min="6" max="6"/>
    <col width="12" customWidth="1" min="7" max="7"/>
    <col width="15" customWidth="1" min="8" max="8"/>
    <col width="15" customWidth="1" min="9" max="9"/>
    <col width="14" customWidth="1" min="10" max="10"/>
    <col width="16" customWidth="1" min="11" max="11"/>
    <col width="18" customWidth="1" min="12" max="12"/>
    <col width="15" customWidth="1" min="13" max="13"/>
    <col width="15" customWidth="1" min="14" max="14"/>
    <col width="14" customWidth="1" min="15" max="15"/>
    <col width="14" customWidth="1" min="16" max="16"/>
    <col width="12" customWidth="1" min="17" max="17"/>
    <col width="15" customWidth="1" min="18" max="18"/>
    <col width="23" customWidth="1" min="19" max="19"/>
    <col width="24" customWidth="1" min="20" max="20"/>
    <col width="46" customWidth="1" min="21" max="21"/>
    <col width="24" customWidth="1" min="22" max="22"/>
    <col width="12" customWidth="1" min="23" max="23"/>
    <col width="16" customWidth="1" min="24" max="24"/>
    <col width="15" customWidth="1" min="25" max="25"/>
    <col width="17" customWidth="1" min="26" max="26"/>
    <col width="17" customWidth="1" min="27" max="27"/>
    <col width="18" customWidth="1" min="28" max="28"/>
    <col width="17" customWidth="1" min="29" max="29"/>
    <col width="12" customWidth="1" min="30" max="30"/>
    <col width="42" customWidth="1" min="31" max="31"/>
    <col width="14" customWidth="1" min="32" max="32"/>
    <col width="10" customWidth="1" min="33" max="33"/>
    <col width="15" customWidth="1" min="34" max="34"/>
    <col width="28" customWidth="1" min="35" max="35"/>
    <col width="15" customWidth="1" min="36" max="36"/>
    <col width="42" customWidth="1" min="37" max="37"/>
    <col width="26" customWidth="1" min="38" max="38"/>
  </cols>
  <sheetData>
    <row r="1" ht="28" customHeight="1">
      <c r="A1" s="1" t="inlineStr">
        <is>
          <t>Política de estoque e nível de serviço por SKU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0" t="n"/>
      <c r="U1" s="40" t="n"/>
      <c r="V1" s="40" t="n"/>
      <c r="W1" s="40" t="n"/>
      <c r="X1" s="40" t="n"/>
      <c r="Y1" s="40" t="n"/>
      <c r="Z1" s="40" t="n"/>
      <c r="AA1" s="40" t="n"/>
      <c r="AB1" s="40" t="n"/>
      <c r="AC1" s="40" t="n"/>
      <c r="AD1" s="40" t="n"/>
      <c r="AE1" s="40" t="n"/>
      <c r="AF1" s="40" t="n"/>
      <c r="AG1" s="40" t="n"/>
      <c r="AH1" s="40" t="n"/>
      <c r="AI1" s="40" t="n"/>
      <c r="AJ1" s="40" t="n"/>
      <c r="AK1" s="40" t="n"/>
      <c r="AL1" s="41" t="n"/>
    </row>
    <row r="2" ht="26" customHeight="1">
      <c r="A2" s="2" t="inlineStr">
        <is>
          <t>Os registros com prefixo FIC são exemplos fictícios e devem ser substituídos antes do uso operacional.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/>
    <row r="4"/>
    <row r="5"/>
    <row r="6" ht="52" customHeight="1">
      <c r="A6" s="7" t="inlineStr">
        <is>
          <t>ID da análise</t>
        </is>
      </c>
      <c r="B6" s="7" t="inlineStr">
        <is>
          <t>SKU</t>
        </is>
      </c>
      <c r="C6" s="7" t="inlineStr">
        <is>
          <t>Produto</t>
        </is>
      </c>
      <c r="D6" s="7" t="inlineStr">
        <is>
          <t>Classe ABC</t>
        </is>
      </c>
      <c r="E6" s="7" t="inlineStr">
        <is>
          <t>Criticidade</t>
        </is>
      </c>
      <c r="F6" s="7" t="inlineStr">
        <is>
          <t>Demanda anual estimada (un.)</t>
        </is>
      </c>
      <c r="G6" s="7" t="inlineStr">
        <is>
          <t>CV da demanda</t>
        </is>
      </c>
      <c r="H6" s="7" t="inlineStr">
        <is>
          <t>Prazo de reposição (dias)</t>
        </is>
      </c>
      <c r="I6" s="7" t="inlineStr">
        <is>
          <t>Nível de serviço alvo</t>
        </is>
      </c>
      <c r="J6" s="7" t="inlineStr">
        <is>
          <t>Custo unitário</t>
        </is>
      </c>
      <c r="K6" s="7" t="inlineStr">
        <is>
          <t>Taxa anual de manutenção</t>
        </is>
      </c>
      <c r="L6" s="7" t="inlineStr">
        <is>
          <t>Custo anual de manutenção por un.</t>
        </is>
      </c>
      <c r="M6" s="7" t="inlineStr">
        <is>
          <t>Custo de falta por un.</t>
        </is>
      </c>
      <c r="N6" s="7" t="inlineStr">
        <is>
          <t>Relação falta/manutenção</t>
        </is>
      </c>
      <c r="O6" s="7" t="inlineStr">
        <is>
          <t>Pedido mínimo (un.)</t>
        </is>
      </c>
      <c r="P6" s="7" t="inlineStr">
        <is>
          <t>Múltiplo de compra (un.)</t>
        </is>
      </c>
      <c r="Q6" s="7" t="inlineStr">
        <is>
          <t>Validade (dias)</t>
        </is>
      </c>
      <c r="R6" s="7" t="inlineStr">
        <is>
          <t>Capacidade máxima (un.)</t>
        </is>
      </c>
      <c r="S6" s="7" t="inlineStr">
        <is>
          <t>Restrição predominante</t>
        </is>
      </c>
      <c r="T6" s="7" t="inlineStr">
        <is>
          <t>Política recomendada</t>
        </is>
      </c>
      <c r="U6" s="7" t="inlineStr">
        <is>
          <t>Fundamento automático</t>
        </is>
      </c>
      <c r="V6" s="7" t="inlineStr">
        <is>
          <t>Política escolhida</t>
        </is>
      </c>
      <c r="W6" s="7" t="inlineStr">
        <is>
          <t>Divergência</t>
        </is>
      </c>
      <c r="X6" s="7" t="inlineStr">
        <is>
          <t>Nível de serviço aprovado</t>
        </is>
      </c>
      <c r="Y6" s="7" t="inlineStr">
        <is>
          <t>Lote aprovado (un.)</t>
        </is>
      </c>
      <c r="Z6" s="7" t="inlineStr">
        <is>
          <t>Estoque mínimo aprovado (un.)</t>
        </is>
      </c>
      <c r="AA6" s="7" t="inlineStr">
        <is>
          <t>Estoque máximo aprovado (un.)</t>
        </is>
      </c>
      <c r="AB6" s="7" t="inlineStr">
        <is>
          <t>Ciclo de revisão aprovado (dias)</t>
        </is>
      </c>
      <c r="AC6" s="7" t="inlineStr">
        <is>
          <t>Estoque-alvo aprovado (un.)</t>
        </is>
      </c>
      <c r="AD6" s="7" t="inlineStr">
        <is>
          <t>Há exceção?</t>
        </is>
      </c>
      <c r="AE6" s="7" t="inlineStr">
        <is>
          <t>Descrição da exceção</t>
        </is>
      </c>
      <c r="AF6" s="7" t="inlineStr">
        <is>
          <t>Status</t>
        </is>
      </c>
      <c r="AG6" s="7" t="inlineStr">
        <is>
          <t>Versão</t>
        </is>
      </c>
      <c r="AH6" s="7" t="inlineStr">
        <is>
          <t>Data de aprovação</t>
        </is>
      </c>
      <c r="AI6" s="7" t="inlineStr">
        <is>
          <t>Responsável pela aprovação</t>
        </is>
      </c>
      <c r="AJ6" s="7" t="inlineStr">
        <is>
          <t>Próxima revisão</t>
        </is>
      </c>
      <c r="AK6" s="7" t="inlineStr">
        <is>
          <t>Motivo da versão/alteração</t>
        </is>
      </c>
      <c r="AL6" s="7" t="inlineStr">
        <is>
          <t>Verificação</t>
        </is>
      </c>
    </row>
    <row r="7">
      <c r="A7" s="12" t="inlineStr">
        <is>
          <t>POL-FIC-001</t>
        </is>
      </c>
      <c r="B7" s="12" t="inlineStr">
        <is>
          <t>SKU-FIC-001</t>
        </is>
      </c>
      <c r="C7" s="12" t="inlineStr">
        <is>
          <t>Garrafa Térmica Aurora FIC 500 ml</t>
        </is>
      </c>
      <c r="D7" s="13" t="inlineStr">
        <is>
          <t>A</t>
        </is>
      </c>
      <c r="E7" s="13" t="inlineStr">
        <is>
          <t>Alta</t>
        </is>
      </c>
      <c r="F7" s="14" t="n">
        <v>12000</v>
      </c>
      <c r="G7" s="15" t="n">
        <v>0.32</v>
      </c>
      <c r="H7" s="14" t="n">
        <v>20</v>
      </c>
      <c r="I7" s="16" t="n">
        <v>0.98</v>
      </c>
      <c r="J7" s="42" t="n">
        <v>48</v>
      </c>
      <c r="K7" s="16" t="n">
        <v>0.24</v>
      </c>
      <c r="L7" s="43">
        <f>IF(OR(J7="",K7=""),"",J7*K7)</f>
        <v/>
      </c>
      <c r="M7" s="42" t="n">
        <v>80</v>
      </c>
      <c r="N7" s="19">
        <f>IF(OR(M7="",L7="",L7=0),"",IFERROR(M7/L7,""))</f>
        <v/>
      </c>
      <c r="O7" s="14" t="n">
        <v>120</v>
      </c>
      <c r="P7" s="14" t="n">
        <v>12</v>
      </c>
      <c r="Q7" s="14" t="n"/>
      <c r="R7" s="14" t="n">
        <v>2000</v>
      </c>
      <c r="S7" s="12" t="inlineStr">
        <is>
          <t>Nenhuma</t>
        </is>
      </c>
      <c r="T7" s="20">
        <f>IF(B7="","",IF(OR(A7="",C7="",D7="",E7="",F7="",G7="",H7="",I7="",J7="",K7="",M7="",S7=""),"",IF(S7="Item sob encomenda","Sob encomenda",IF(OR(S7="Espaço limitado",S7="Validade curta",S7="Pedido mínimo elevado"),"Mínimo-máximo",IF(OR(E7="Alta",D7="A",I7&gt;='Configurações'!$B$6,G7&gt;='Configurações'!$B$5,N7&gt;='Configurações'!$B$7,H7&gt;='Configurações'!$B$8,S7="Fornecedor irregular"),"Revisão contínua (Q)",IF(AND(D7="C",G7&lt;='Configurações'!$B$4),"Revisão periódica (P)","Mínimo-máximo"))))))</f>
        <v/>
      </c>
      <c r="U7" s="20">
        <f>IF(B7="","",IF(T7="","Preencha os campos obrigatórios para gerar a recomendação.",_xlfn.IFS(S7="Item sob encomenda","Restrição predominante: item atendido sob encomenda.",OR(S7="Espaço limitado",S7="Validade curta",S7="Pedido mínimo elevado"),"Restrição predominante favorece limites explícitos de estoque.",E7="Alta","Criticidade alta favorece acompanhamento contínuo.",D7="A","Classe A favorece acompanhamento contínuo.",I7&gt;='Configurações'!$B$6,"Nível de serviço alto favorece acompanhamento contínuo.",G7&gt;='Configurações'!$B$5,"Alta variabilidade favorece acompanhamento contínuo.",N7&gt;='Configurações'!$B$7,"Custo de falta relativamente alto favorece acompanhamento contínuo.",OR(H7&gt;='Configurações'!$B$8,S7="Fornecedor irregular"),"Reposição longa ou fornecedor irregular favorece acompanhamento contínuo.",AND(D7="C",G7&lt;='Configurações'!$B$4),"Classe C com baixa variabilidade favorece revisão periódica.",TRUE,"Condições intermediárias favorecem faixa mínimo-máximo.")))</f>
        <v/>
      </c>
      <c r="V7" s="21" t="inlineStr">
        <is>
          <t>Revisão contínua (Q)</t>
        </is>
      </c>
      <c r="W7" s="20">
        <f>IF(OR(B7="",T7="",V7="",I7="",X7=""),"",IF(OR(T7&lt;&gt;V7,ABS(I7-X7)&gt;0.000001),"Sim","Não"))</f>
        <v/>
      </c>
      <c r="X7" s="22" t="n">
        <v>0.98</v>
      </c>
      <c r="Y7" s="23" t="n">
        <v>240</v>
      </c>
      <c r="Z7" s="23" t="n"/>
      <c r="AA7" s="23" t="n"/>
      <c r="AB7" s="23" t="n"/>
      <c r="AC7" s="23" t="n"/>
      <c r="AD7" s="21" t="inlineStr">
        <is>
          <t>Não</t>
        </is>
      </c>
      <c r="AE7" s="21" t="n"/>
      <c r="AF7" s="21" t="inlineStr">
        <is>
          <t>Aprovada</t>
        </is>
      </c>
      <c r="AG7" s="23" t="n">
        <v>2</v>
      </c>
      <c r="AH7" s="44" t="n">
        <v>46249</v>
      </c>
      <c r="AI7" s="21" t="inlineStr">
        <is>
          <t>Comitê de Estoque</t>
        </is>
      </c>
      <c r="AJ7" s="44" t="n">
        <v>46341</v>
      </c>
      <c r="AK7" s="21" t="inlineStr">
        <is>
          <t>Ajuste do lote após revisão trimestral.</t>
        </is>
      </c>
      <c r="AL7" s="20">
        <f>IF(B7="","",_xlfn.IFS(OR(A7="",C7="",D7="",E7="",F7="",G7="",H7="",I7="",J7="",K7="",M7="",S7=""),"PREENCHER ENTRADAS",V7="","ESCOLHER POLÍTICA",X7="","INFORMAR NÍVEL APROVADO",AD7="","INFORMAR EXCEÇÃO",AF7="","INFORMAR STATUS",AND(V7="Revisão contínua (Q)",OR(Y7="",Y7&lt;=0)),"INFORMAR LOTE",AND(V7="Mínimo-máximo",OR(Z7="",AA7="",Z7&lt;0,AA7&lt;=Z7)),"REVISAR MÍNIMO/MÁXIMO",AND(V7="Revisão periódica (P)",OR(AB7="",AB7&lt;=0,AC7="",AC7&lt;0)),"REVISAR CICLO/ALVO",AND(W7="Sim",OR(AD7&lt;&gt;"Sim",AE7="")),"JUSTIFICAR DIVERGÊNCIA",AND(AD7="Sim",AE7=""),"DESCREVER EXCEÇÃO",AND(AF7="Aprovada",OR(AG7="",AG7&lt;1,AH7="",AI7="",AJ7="",AK7="")),"COMPLETAR APROVAÇÃO",AND(AH7&lt;&gt;"",AJ7&lt;&gt;"",AJ7&lt;AH7),"REVISAR DATAS",AF7="Suspensa","SUSPENSA",AF7="Em revisão","EM REVISÃO",AF7="Em análise","PRONTO PARA APROVAÇÃO",AND(AF7="Aprovada",AJ7&lt;TODAY()),"REVISÃO VENCIDA",AND(AF7="Aprovada",AJ7&lt;=TODAY()+'Configurações'!$B$9),"REVISÃO PRÓXIMA",TRUE,"OK"))</f>
        <v/>
      </c>
    </row>
    <row r="8">
      <c r="A8" s="12" t="inlineStr">
        <is>
          <t>POL-FIC-002</t>
        </is>
      </c>
      <c r="B8" s="12" t="inlineStr">
        <is>
          <t>SKU-FIC-002</t>
        </is>
      </c>
      <c r="C8" s="12" t="inlineStr">
        <is>
          <t>Organizador Modular Brisa FIC</t>
        </is>
      </c>
      <c r="D8" s="13" t="inlineStr">
        <is>
          <t>B</t>
        </is>
      </c>
      <c r="E8" s="13" t="inlineStr">
        <is>
          <t>Média</t>
        </is>
      </c>
      <c r="F8" s="14" t="n">
        <v>7200</v>
      </c>
      <c r="G8" s="15" t="n">
        <v>0.42</v>
      </c>
      <c r="H8" s="14" t="n">
        <v>18</v>
      </c>
      <c r="I8" s="16" t="n">
        <v>0.95</v>
      </c>
      <c r="J8" s="42" t="n">
        <v>32</v>
      </c>
      <c r="K8" s="16" t="n">
        <v>0.22</v>
      </c>
      <c r="L8" s="43">
        <f>IF(OR(J8="",K8=""),"",J8*K8)</f>
        <v/>
      </c>
      <c r="M8" s="42" t="n">
        <v>20</v>
      </c>
      <c r="N8" s="19">
        <f>IF(OR(M8="",L8="",L8=0),"",IFERROR(M8/L8,""))</f>
        <v/>
      </c>
      <c r="O8" s="14" t="n">
        <v>300</v>
      </c>
      <c r="P8" s="14" t="n">
        <v>50</v>
      </c>
      <c r="Q8" s="14" t="n"/>
      <c r="R8" s="14" t="n">
        <v>1200</v>
      </c>
      <c r="S8" s="12" t="inlineStr">
        <is>
          <t>Pedido mínimo elevado</t>
        </is>
      </c>
      <c r="T8" s="20">
        <f>IF(B8="","",IF(OR(A8="",C8="",D8="",E8="",F8="",G8="",H8="",I8="",J8="",K8="",M8="",S8=""),"",IF(S8="Item sob encomenda","Sob encomenda",IF(OR(S8="Espaço limitado",S8="Validade curta",S8="Pedido mínimo elevado"),"Mínimo-máximo",IF(OR(E8="Alta",D8="A",I8&gt;='Configurações'!$B$6,G8&gt;='Configurações'!$B$5,N8&gt;='Configurações'!$B$7,H8&gt;='Configurações'!$B$8,S8="Fornecedor irregular"),"Revisão contínua (Q)",IF(AND(D8="C",G8&lt;='Configurações'!$B$4),"Revisão periódica (P)","Mínimo-máximo"))))))</f>
        <v/>
      </c>
      <c r="U8" s="20">
        <f>IF(B8="","",IF(T8="","Preencha os campos obrigatórios para gerar a recomendação.",_xlfn.IFS(S8="Item sob encomenda","Restrição predominante: item atendido sob encomenda.",OR(S8="Espaço limitado",S8="Validade curta",S8="Pedido mínimo elevado"),"Restrição predominante favorece limites explícitos de estoque.",E8="Alta","Criticidade alta favorece acompanhamento contínuo.",D8="A","Classe A favorece acompanhamento contínuo.",I8&gt;='Configurações'!$B$6,"Nível de serviço alto favorece acompanhamento contínuo.",G8&gt;='Configurações'!$B$5,"Alta variabilidade favorece acompanhamento contínuo.",N8&gt;='Configurações'!$B$7,"Custo de falta relativamente alto favorece acompanhamento contínuo.",OR(H8&gt;='Configurações'!$B$8,S8="Fornecedor irregular"),"Reposição longa ou fornecedor irregular favorece acompanhamento contínuo.",AND(D8="C",G8&lt;='Configurações'!$B$4),"Classe C com baixa variabilidade favorece revisão periódica.",TRUE,"Condições intermediárias favorecem faixa mínimo-máximo.")))</f>
        <v/>
      </c>
      <c r="V8" s="21" t="inlineStr">
        <is>
          <t>Mínimo-máximo</t>
        </is>
      </c>
      <c r="W8" s="20">
        <f>IF(OR(B8="",T8="",V8="",I8="",X8=""),"",IF(OR(T8&lt;&gt;V8,ABS(I8-X8)&gt;0.000001),"Sim","Não"))</f>
        <v/>
      </c>
      <c r="X8" s="22" t="n">
        <v>0.95</v>
      </c>
      <c r="Y8" s="23" t="n"/>
      <c r="Z8" s="23" t="n">
        <v>300</v>
      </c>
      <c r="AA8" s="23" t="n">
        <v>900</v>
      </c>
      <c r="AB8" s="23" t="n"/>
      <c r="AC8" s="23" t="n"/>
      <c r="AD8" s="21" t="inlineStr">
        <is>
          <t>Não</t>
        </is>
      </c>
      <c r="AE8" s="21" t="n"/>
      <c r="AF8" s="21" t="inlineStr">
        <is>
          <t>Aprovada</t>
        </is>
      </c>
      <c r="AG8" s="23" t="n">
        <v>1</v>
      </c>
      <c r="AH8" s="44" t="n">
        <v>46254</v>
      </c>
      <c r="AI8" s="21" t="inlineStr">
        <is>
          <t>Compras</t>
        </is>
      </c>
      <c r="AJ8" s="44" t="n">
        <v>46346</v>
      </c>
      <c r="AK8" s="21" t="inlineStr">
        <is>
          <t>Implantação da política para o SKU.</t>
        </is>
      </c>
      <c r="AL8" s="20">
        <f>IF(B8="","",_xlfn.IFS(OR(A8="",C8="",D8="",E8="",F8="",G8="",H8="",I8="",J8="",K8="",M8="",S8=""),"PREENCHER ENTRADAS",V8="","ESCOLHER POLÍTICA",X8="","INFORMAR NÍVEL APROVADO",AD8="","INFORMAR EXCEÇÃO",AF8="","INFORMAR STATUS",AND(V8="Revisão contínua (Q)",OR(Y8="",Y8&lt;=0)),"INFORMAR LOTE",AND(V8="Mínimo-máximo",OR(Z8="",AA8="",Z8&lt;0,AA8&lt;=Z8)),"REVISAR MÍNIMO/MÁXIMO",AND(V8="Revisão periódica (P)",OR(AB8="",AB8&lt;=0,AC8="",AC8&lt;0)),"REVISAR CICLO/ALVO",AND(W8="Sim",OR(AD8&lt;&gt;"Sim",AE8="")),"JUSTIFICAR DIVERGÊNCIA",AND(AD8="Sim",AE8=""),"DESCREVER EXCEÇÃO",AND(AF8="Aprovada",OR(AG8="",AG8&lt;1,AH8="",AI8="",AJ8="",AK8="")),"COMPLETAR APROVAÇÃO",AND(AH8&lt;&gt;"",AJ8&lt;&gt;"",AJ8&lt;AH8),"REVISAR DATAS",AF8="Suspensa","SUSPENSA",AF8="Em revisão","EM REVISÃO",AF8="Em análise","PRONTO PARA APROVAÇÃO",AND(AF8="Aprovada",AJ8&lt;TODAY()),"REVISÃO VENCIDA",AND(AF8="Aprovada",AJ8&lt;=TODAY()+'Configurações'!$B$9),"REVISÃO PRÓXIMA",TRUE,"OK"))</f>
        <v/>
      </c>
    </row>
    <row r="9">
      <c r="A9" s="12" t="inlineStr">
        <is>
          <t>POL-FIC-003</t>
        </is>
      </c>
      <c r="B9" s="12" t="inlineStr">
        <is>
          <t>SKU-FIC-003</t>
        </is>
      </c>
      <c r="C9" s="12" t="inlineStr">
        <is>
          <t>Capa de Almofada Horizonte FIC</t>
        </is>
      </c>
      <c r="D9" s="13" t="inlineStr">
        <is>
          <t>C</t>
        </is>
      </c>
      <c r="E9" s="13" t="inlineStr">
        <is>
          <t>Baixa</t>
        </is>
      </c>
      <c r="F9" s="14" t="n">
        <v>2400</v>
      </c>
      <c r="G9" s="15" t="n">
        <v>0.18</v>
      </c>
      <c r="H9" s="14" t="n">
        <v>12</v>
      </c>
      <c r="I9" s="16" t="n">
        <v>0.9</v>
      </c>
      <c r="J9" s="42" t="n">
        <v>18</v>
      </c>
      <c r="K9" s="16" t="n">
        <v>0.2</v>
      </c>
      <c r="L9" s="43">
        <f>IF(OR(J9="",K9=""),"",J9*K9)</f>
        <v/>
      </c>
      <c r="M9" s="42" t="n">
        <v>6</v>
      </c>
      <c r="N9" s="19">
        <f>IF(OR(M9="",L9="",L9=0),"",IFERROR(M9/L9,""))</f>
        <v/>
      </c>
      <c r="O9" s="14" t="n">
        <v>50</v>
      </c>
      <c r="P9" s="14" t="n">
        <v>10</v>
      </c>
      <c r="Q9" s="14" t="n"/>
      <c r="R9" s="14" t="n">
        <v>500</v>
      </c>
      <c r="S9" s="12" t="inlineStr">
        <is>
          <t>Nenhuma</t>
        </is>
      </c>
      <c r="T9" s="20">
        <f>IF(B9="","",IF(OR(A9="",C9="",D9="",E9="",F9="",G9="",H9="",I9="",J9="",K9="",M9="",S9=""),"",IF(S9="Item sob encomenda","Sob encomenda",IF(OR(S9="Espaço limitado",S9="Validade curta",S9="Pedido mínimo elevado"),"Mínimo-máximo",IF(OR(E9="Alta",D9="A",I9&gt;='Configurações'!$B$6,G9&gt;='Configurações'!$B$5,N9&gt;='Configurações'!$B$7,H9&gt;='Configurações'!$B$8,S9="Fornecedor irregular"),"Revisão contínua (Q)",IF(AND(D9="C",G9&lt;='Configurações'!$B$4),"Revisão periódica (P)","Mínimo-máximo"))))))</f>
        <v/>
      </c>
      <c r="U9" s="20">
        <f>IF(B9="","",IF(T9="","Preencha os campos obrigatórios para gerar a recomendação.",_xlfn.IFS(S9="Item sob encomenda","Restrição predominante: item atendido sob encomenda.",OR(S9="Espaço limitado",S9="Validade curta",S9="Pedido mínimo elevado"),"Restrição predominante favorece limites explícitos de estoque.",E9="Alta","Criticidade alta favorece acompanhamento contínuo.",D9="A","Classe A favorece acompanhamento contínuo.",I9&gt;='Configurações'!$B$6,"Nível de serviço alto favorece acompanhamento contínuo.",G9&gt;='Configurações'!$B$5,"Alta variabilidade favorece acompanhamento contínuo.",N9&gt;='Configurações'!$B$7,"Custo de falta relativamente alto favorece acompanhamento contínuo.",OR(H9&gt;='Configurações'!$B$8,S9="Fornecedor irregular"),"Reposição longa ou fornecedor irregular favorece acompanhamento contínuo.",AND(D9="C",G9&lt;='Configurações'!$B$4),"Classe C com baixa variabilidade favorece revisão periódica.",TRUE,"Condições intermediárias favorecem faixa mínimo-máximo.")))</f>
        <v/>
      </c>
      <c r="V9" s="21" t="inlineStr">
        <is>
          <t>Revisão periódica (P)</t>
        </is>
      </c>
      <c r="W9" s="20">
        <f>IF(OR(B9="",T9="",V9="",I9="",X9=""),"",IF(OR(T9&lt;&gt;V9,ABS(I9-X9)&gt;0.000001),"Sim","Não"))</f>
        <v/>
      </c>
      <c r="X9" s="22" t="n">
        <v>0.9</v>
      </c>
      <c r="Y9" s="23" t="n"/>
      <c r="Z9" s="23" t="n"/>
      <c r="AA9" s="23" t="n"/>
      <c r="AB9" s="23" t="n">
        <v>30</v>
      </c>
      <c r="AC9" s="23" t="n">
        <v>220</v>
      </c>
      <c r="AD9" s="21" t="inlineStr">
        <is>
          <t>Não</t>
        </is>
      </c>
      <c r="AE9" s="21" t="n"/>
      <c r="AF9" s="21" t="inlineStr">
        <is>
          <t>Aprovada</t>
        </is>
      </c>
      <c r="AG9" s="23" t="n">
        <v>1</v>
      </c>
      <c r="AH9" s="44" t="n">
        <v>46239</v>
      </c>
      <c r="AI9" s="21" t="inlineStr">
        <is>
          <t>Planejamento de Demanda</t>
        </is>
      </c>
      <c r="AJ9" s="44" t="n">
        <v>46331</v>
      </c>
      <c r="AK9" s="21" t="inlineStr">
        <is>
          <t>Implantação da política para o SKU.</t>
        </is>
      </c>
      <c r="AL9" s="20">
        <f>IF(B9="","",_xlfn.IFS(OR(A9="",C9="",D9="",E9="",F9="",G9="",H9="",I9="",J9="",K9="",M9="",S9=""),"PREENCHER ENTRADAS",V9="","ESCOLHER POLÍTICA",X9="","INFORMAR NÍVEL APROVADO",AD9="","INFORMAR EXCEÇÃO",AF9="","INFORMAR STATUS",AND(V9="Revisão contínua (Q)",OR(Y9="",Y9&lt;=0)),"INFORMAR LOTE",AND(V9="Mínimo-máximo",OR(Z9="",AA9="",Z9&lt;0,AA9&lt;=Z9)),"REVISAR MÍNIMO/MÁXIMO",AND(V9="Revisão periódica (P)",OR(AB9="",AB9&lt;=0,AC9="",AC9&lt;0)),"REVISAR CICLO/ALVO",AND(W9="Sim",OR(AD9&lt;&gt;"Sim",AE9="")),"JUSTIFICAR DIVERGÊNCIA",AND(AD9="Sim",AE9=""),"DESCREVER EXCEÇÃO",AND(AF9="Aprovada",OR(AG9="",AG9&lt;1,AH9="",AI9="",AJ9="",AK9="")),"COMPLETAR APROVAÇÃO",AND(AH9&lt;&gt;"",AJ9&lt;&gt;"",AJ9&lt;AH9),"REVISAR DATAS",AF9="Suspensa","SUSPENSA",AF9="Em revisão","EM REVISÃO",AF9="Em análise","PRONTO PARA APROVAÇÃO",AND(AF9="Aprovada",AJ9&lt;TODAY()),"REVISÃO VENCIDA",AND(AF9="Aprovada",AJ9&lt;=TODAY()+'Configurações'!$B$9),"REVISÃO PRÓXIMA",TRUE,"OK"))</f>
        <v/>
      </c>
    </row>
    <row r="10">
      <c r="A10" s="12" t="inlineStr">
        <is>
          <t>POL-FIC-004</t>
        </is>
      </c>
      <c r="B10" s="12" t="inlineStr">
        <is>
          <t>SKU-FIC-004</t>
        </is>
      </c>
      <c r="C10" s="12" t="inlineStr">
        <is>
          <t>Refil Aromático Nébula FIC</t>
        </is>
      </c>
      <c r="D10" s="13" t="inlineStr">
        <is>
          <t>B</t>
        </is>
      </c>
      <c r="E10" s="13" t="inlineStr">
        <is>
          <t>Média</t>
        </is>
      </c>
      <c r="F10" s="14" t="n">
        <v>5400</v>
      </c>
      <c r="G10" s="15" t="n">
        <v>0.7</v>
      </c>
      <c r="H10" s="14" t="n">
        <v>16</v>
      </c>
      <c r="I10" s="16" t="n">
        <v>0.96</v>
      </c>
      <c r="J10" s="42" t="n">
        <v>26</v>
      </c>
      <c r="K10" s="16" t="n">
        <v>0.28</v>
      </c>
      <c r="L10" s="43">
        <f>IF(OR(J10="",K10=""),"",J10*K10)</f>
        <v/>
      </c>
      <c r="M10" s="42" t="n">
        <v>30</v>
      </c>
      <c r="N10" s="19">
        <f>IF(OR(M10="",L10="",L10=0),"",IFERROR(M10/L10,""))</f>
        <v/>
      </c>
      <c r="O10" s="14" t="n">
        <v>40</v>
      </c>
      <c r="P10" s="14" t="n">
        <v>10</v>
      </c>
      <c r="Q10" s="14" t="n">
        <v>180</v>
      </c>
      <c r="R10" s="14" t="n">
        <v>300</v>
      </c>
      <c r="S10" s="12" t="inlineStr">
        <is>
          <t>Nenhuma</t>
        </is>
      </c>
      <c r="T10" s="20">
        <f>IF(B10="","",IF(OR(A10="",C10="",D10="",E10="",F10="",G10="",H10="",I10="",J10="",K10="",M10="",S10=""),"",IF(S10="Item sob encomenda","Sob encomenda",IF(OR(S10="Espaço limitado",S10="Validade curta",S10="Pedido mínimo elevado"),"Mínimo-máximo",IF(OR(E10="Alta",D10="A",I10&gt;='Configurações'!$B$6,G10&gt;='Configurações'!$B$5,N10&gt;='Configurações'!$B$7,H10&gt;='Configurações'!$B$8,S10="Fornecedor irregular"),"Revisão contínua (Q)",IF(AND(D10="C",G10&lt;='Configurações'!$B$4),"Revisão periódica (P)","Mínimo-máximo"))))))</f>
        <v/>
      </c>
      <c r="U10" s="20">
        <f>IF(B10="","",IF(T10="","Preencha os campos obrigatórios para gerar a recomendação.",_xlfn.IFS(S10="Item sob encomenda","Restrição predominante: item atendido sob encomenda.",OR(S10="Espaço limitado",S10="Validade curta",S10="Pedido mínimo elevado"),"Restrição predominante favorece limites explícitos de estoque.",E10="Alta","Criticidade alta favorece acompanhamento contínuo.",D10="A","Classe A favorece acompanhamento contínuo.",I10&gt;='Configurações'!$B$6,"Nível de serviço alto favorece acompanhamento contínuo.",G10&gt;='Configurações'!$B$5,"Alta variabilidade favorece acompanhamento contínuo.",N10&gt;='Configurações'!$B$7,"Custo de falta relativamente alto favorece acompanhamento contínuo.",OR(H10&gt;='Configurações'!$B$8,S10="Fornecedor irregular"),"Reposição longa ou fornecedor irregular favorece acompanhamento contínuo.",AND(D10="C",G10&lt;='Configurações'!$B$4),"Classe C com baixa variabilidade favorece revisão periódica.",TRUE,"Condições intermediárias favorecem faixa mínimo-máximo.")))</f>
        <v/>
      </c>
      <c r="V10" s="21" t="inlineStr">
        <is>
          <t>Mínimo-máximo</t>
        </is>
      </c>
      <c r="W10" s="20">
        <f>IF(OR(B10="",T10="",V10="",I10="",X10=""),"",IF(OR(T10&lt;&gt;V10,ABS(I10-X10)&gt;0.000001),"Sim","Não"))</f>
        <v/>
      </c>
      <c r="X10" s="22" t="n">
        <v>0.9399999999999999</v>
      </c>
      <c r="Y10" s="23" t="n"/>
      <c r="Z10" s="23" t="n">
        <v>80</v>
      </c>
      <c r="AA10" s="23" t="n">
        <v>240</v>
      </c>
      <c r="AB10" s="23" t="n"/>
      <c r="AC10" s="23" t="n"/>
      <c r="AD10" s="21" t="inlineStr">
        <is>
          <t>Sim</t>
        </is>
      </c>
      <c r="AE10" s="21" t="inlineStr">
        <is>
          <t>Teste comercial limita a exposição de estoque por 60 dias.</t>
        </is>
      </c>
      <c r="AF10" s="21" t="inlineStr">
        <is>
          <t>Aprovada</t>
        </is>
      </c>
      <c r="AG10" s="23" t="n">
        <v>2</v>
      </c>
      <c r="AH10" s="44" t="n">
        <v>46259</v>
      </c>
      <c r="AI10" s="21" t="inlineStr">
        <is>
          <t>Gestão de Categoria</t>
        </is>
      </c>
      <c r="AJ10" s="44" t="n">
        <v>46320</v>
      </c>
      <c r="AK10" s="21" t="inlineStr">
        <is>
          <t>Política ajustada para o teste comercial.</t>
        </is>
      </c>
      <c r="AL10" s="20">
        <f>IF(B10="","",_xlfn.IFS(OR(A10="",C10="",D10="",E10="",F10="",G10="",H10="",I10="",J10="",K10="",M10="",S10=""),"PREENCHER ENTRADAS",V10="","ESCOLHER POLÍTICA",X10="","INFORMAR NÍVEL APROVADO",AD10="","INFORMAR EXCEÇÃO",AF10="","INFORMAR STATUS",AND(V10="Revisão contínua (Q)",OR(Y10="",Y10&lt;=0)),"INFORMAR LOTE",AND(V10="Mínimo-máximo",OR(Z10="",AA10="",Z10&lt;0,AA10&lt;=Z10)),"REVISAR MÍNIMO/MÁXIMO",AND(V10="Revisão periódica (P)",OR(AB10="",AB10&lt;=0,AC10="",AC10&lt;0)),"REVISAR CICLO/ALVO",AND(W10="Sim",OR(AD10&lt;&gt;"Sim",AE10="")),"JUSTIFICAR DIVERGÊNCIA",AND(AD10="Sim",AE10=""),"DESCREVER EXCEÇÃO",AND(AF10="Aprovada",OR(AG10="",AG10&lt;1,AH10="",AI10="",AJ10="",AK10="")),"COMPLETAR APROVAÇÃO",AND(AH10&lt;&gt;"",AJ10&lt;&gt;"",AJ10&lt;AH10),"REVISAR DATAS",AF10="Suspensa","SUSPENSA",AF10="Em revisão","EM REVISÃO",AF10="Em análise","PRONTO PARA APROVAÇÃO",AND(AF10="Aprovada",AJ10&lt;TODAY()),"REVISÃO VENCIDA",AND(AF10="Aprovada",AJ10&lt;=TODAY()+'Configurações'!$B$9),"REVISÃO PRÓXIMA",TRUE,"OK"))</f>
        <v/>
      </c>
    </row>
    <row r="11">
      <c r="A11" s="12" t="inlineStr">
        <is>
          <t>POL-FIC-005</t>
        </is>
      </c>
      <c r="B11" s="12" t="inlineStr">
        <is>
          <t>SKU-FIC-005</t>
        </is>
      </c>
      <c r="C11" s="12" t="inlineStr">
        <is>
          <t>Luminária de Mesa Solis FIC</t>
        </is>
      </c>
      <c r="D11" s="13" t="inlineStr">
        <is>
          <t>A</t>
        </is>
      </c>
      <c r="E11" s="13" t="inlineStr">
        <is>
          <t>Alta</t>
        </is>
      </c>
      <c r="F11" s="14" t="n">
        <v>3600</v>
      </c>
      <c r="G11" s="15" t="n">
        <v>0.28</v>
      </c>
      <c r="H11" s="14" t="n">
        <v>35</v>
      </c>
      <c r="I11" s="16" t="n">
        <v>0.98</v>
      </c>
      <c r="J11" s="42" t="n">
        <v>95</v>
      </c>
      <c r="K11" s="16" t="n">
        <v>0.18</v>
      </c>
      <c r="L11" s="43">
        <f>IF(OR(J11="",K11=""),"",J11*K11)</f>
        <v/>
      </c>
      <c r="M11" s="42" t="n">
        <v>150</v>
      </c>
      <c r="N11" s="19">
        <f>IF(OR(M11="",L11="",L11=0),"",IFERROR(M11/L11,""))</f>
        <v/>
      </c>
      <c r="O11" s="14" t="n">
        <v>20</v>
      </c>
      <c r="P11" s="14" t="n">
        <v>5</v>
      </c>
      <c r="Q11" s="14" t="n"/>
      <c r="R11" s="14" t="n">
        <v>300</v>
      </c>
      <c r="S11" s="12" t="inlineStr">
        <is>
          <t>Fornecedor irregular</t>
        </is>
      </c>
      <c r="T11" s="20">
        <f>IF(B11="","",IF(OR(A11="",C11="",D11="",E11="",F11="",G11="",H11="",I11="",J11="",K11="",M11="",S11=""),"",IF(S11="Item sob encomenda","Sob encomenda",IF(OR(S11="Espaço limitado",S11="Validade curta",S11="Pedido mínimo elevado"),"Mínimo-máximo",IF(OR(E11="Alta",D11="A",I11&gt;='Configurações'!$B$6,G11&gt;='Configurações'!$B$5,N11&gt;='Configurações'!$B$7,H11&gt;='Configurações'!$B$8,S11="Fornecedor irregular"),"Revisão contínua (Q)",IF(AND(D11="C",G11&lt;='Configurações'!$B$4),"Revisão periódica (P)","Mínimo-máximo"))))))</f>
        <v/>
      </c>
      <c r="U11" s="20">
        <f>IF(B11="","",IF(T11="","Preencha os campos obrigatórios para gerar a recomendação.",_xlfn.IFS(S11="Item sob encomenda","Restrição predominante: item atendido sob encomenda.",OR(S11="Espaço limitado",S11="Validade curta",S11="Pedido mínimo elevado"),"Restrição predominante favorece limites explícitos de estoque.",E11="Alta","Criticidade alta favorece acompanhamento contínuo.",D11="A","Classe A favorece acompanhamento contínuo.",I11&gt;='Configurações'!$B$6,"Nível de serviço alto favorece acompanhamento contínuo.",G11&gt;='Configurações'!$B$5,"Alta variabilidade favorece acompanhamento contínuo.",N11&gt;='Configurações'!$B$7,"Custo de falta relativamente alto favorece acompanhamento contínuo.",OR(H11&gt;='Configurações'!$B$8,S11="Fornecedor irregular"),"Reposição longa ou fornecedor irregular favorece acompanhamento contínuo.",AND(D11="C",G11&lt;='Configurações'!$B$4),"Classe C com baixa variabilidade favorece revisão periódica.",TRUE,"Condições intermediárias favorecem faixa mínimo-máximo.")))</f>
        <v/>
      </c>
      <c r="V11" s="21" t="inlineStr">
        <is>
          <t>Revisão contínua (Q)</t>
        </is>
      </c>
      <c r="W11" s="20">
        <f>IF(OR(B11="",T11="",V11="",I11="",X11=""),"",IF(OR(T11&lt;&gt;V11,ABS(I11-X11)&gt;0.000001),"Sim","Não"))</f>
        <v/>
      </c>
      <c r="X11" s="22" t="n">
        <v>0.98</v>
      </c>
      <c r="Y11" s="23" t="n">
        <v>40</v>
      </c>
      <c r="Z11" s="23" t="n"/>
      <c r="AA11" s="23" t="n"/>
      <c r="AB11" s="23" t="n"/>
      <c r="AC11" s="23" t="n"/>
      <c r="AD11" s="21" t="inlineStr">
        <is>
          <t>Não</t>
        </is>
      </c>
      <c r="AE11" s="21" t="n"/>
      <c r="AF11" s="21" t="inlineStr">
        <is>
          <t>Aprovada</t>
        </is>
      </c>
      <c r="AG11" s="23" t="n">
        <v>1</v>
      </c>
      <c r="AH11" s="44" t="n">
        <v>46204</v>
      </c>
      <c r="AI11" s="21" t="inlineStr">
        <is>
          <t>Comitê de Estoque</t>
        </is>
      </c>
      <c r="AJ11" s="44" t="n">
        <v>46296</v>
      </c>
      <c r="AK11" s="21" t="inlineStr">
        <is>
          <t>Implantação da política para o SKU.</t>
        </is>
      </c>
      <c r="AL11" s="20">
        <f>IF(B11="","",_xlfn.IFS(OR(A11="",C11="",D11="",E11="",F11="",G11="",H11="",I11="",J11="",K11="",M11="",S11=""),"PREENCHER ENTRADAS",V11="","ESCOLHER POLÍTICA",X11="","INFORMAR NÍVEL APROVADO",AD11="","INFORMAR EXCEÇÃO",AF11="","INFORMAR STATUS",AND(V11="Revisão contínua (Q)",OR(Y11="",Y11&lt;=0)),"INFORMAR LOTE",AND(V11="Mínimo-máximo",OR(Z11="",AA11="",Z11&lt;0,AA11&lt;=Z11)),"REVISAR MÍNIMO/MÁXIMO",AND(V11="Revisão periódica (P)",OR(AB11="",AB11&lt;=0,AC11="",AC11&lt;0)),"REVISAR CICLO/ALVO",AND(W11="Sim",OR(AD11&lt;&gt;"Sim",AE11="")),"JUSTIFICAR DIVERGÊNCIA",AND(AD11="Sim",AE11=""),"DESCREVER EXCEÇÃO",AND(AF11="Aprovada",OR(AG11="",AG11&lt;1,AH11="",AI11="",AJ11="",AK11="")),"COMPLETAR APROVAÇÃO",AND(AH11&lt;&gt;"",AJ11&lt;&gt;"",AJ11&lt;AH11),"REVISAR DATAS",AF11="Suspensa","SUSPENSA",AF11="Em revisão","EM REVISÃO",AF11="Em análise","PRONTO PARA APROVAÇÃO",AND(AF11="Aprovada",AJ11&lt;TODAY()),"REVISÃO VENCIDA",AND(AF11="Aprovada",AJ11&lt;=TODAY()+'Configurações'!$B$9),"REVISÃO PRÓXIMA",TRUE,"OK"))</f>
        <v/>
      </c>
    </row>
    <row r="12">
      <c r="A12" s="12" t="inlineStr">
        <is>
          <t>POL-FIC-006</t>
        </is>
      </c>
      <c r="B12" s="12" t="inlineStr">
        <is>
          <t>SKU-FIC-006</t>
        </is>
      </c>
      <c r="C12" s="12" t="inlineStr">
        <is>
          <t>Kit Presente Vale Verde FIC</t>
        </is>
      </c>
      <c r="D12" s="13" t="inlineStr">
        <is>
          <t>C</t>
        </is>
      </c>
      <c r="E12" s="13" t="inlineStr">
        <is>
          <t>Baixa</t>
        </is>
      </c>
      <c r="F12" s="14" t="n">
        <v>900</v>
      </c>
      <c r="G12" s="15" t="n">
        <v>0.65</v>
      </c>
      <c r="H12" s="14" t="n">
        <v>10</v>
      </c>
      <c r="I12" s="16" t="n">
        <v>0.9</v>
      </c>
      <c r="J12" s="42" t="n">
        <v>70</v>
      </c>
      <c r="K12" s="16" t="n">
        <v>0.3</v>
      </c>
      <c r="L12" s="43">
        <f>IF(OR(J12="",K12=""),"",J12*K12)</f>
        <v/>
      </c>
      <c r="M12" s="42" t="n">
        <v>15</v>
      </c>
      <c r="N12" s="19">
        <f>IF(OR(M12="",L12="",L12=0),"",IFERROR(M12/L12,""))</f>
        <v/>
      </c>
      <c r="O12" s="14" t="n">
        <v>1</v>
      </c>
      <c r="P12" s="14" t="n">
        <v>1</v>
      </c>
      <c r="Q12" s="14" t="n">
        <v>365</v>
      </c>
      <c r="R12" s="14" t="n">
        <v>0</v>
      </c>
      <c r="S12" s="12" t="inlineStr">
        <is>
          <t>Item sob encomenda</t>
        </is>
      </c>
      <c r="T12" s="20">
        <f>IF(B12="","",IF(OR(A12="",C12="",D12="",E12="",F12="",G12="",H12="",I12="",J12="",K12="",M12="",S12=""),"",IF(S12="Item sob encomenda","Sob encomenda",IF(OR(S12="Espaço limitado",S12="Validade curta",S12="Pedido mínimo elevado"),"Mínimo-máximo",IF(OR(E12="Alta",D12="A",I12&gt;='Configurações'!$B$6,G12&gt;='Configurações'!$B$5,N12&gt;='Configurações'!$B$7,H12&gt;='Configurações'!$B$8,S12="Fornecedor irregular"),"Revisão contínua (Q)",IF(AND(D12="C",G12&lt;='Configurações'!$B$4),"Revisão periódica (P)","Mínimo-máximo"))))))</f>
        <v/>
      </c>
      <c r="U12" s="20">
        <f>IF(B12="","",IF(T12="","Preencha os campos obrigatórios para gerar a recomendação.",_xlfn.IFS(S12="Item sob encomenda","Restrição predominante: item atendido sob encomenda.",OR(S12="Espaço limitado",S12="Validade curta",S12="Pedido mínimo elevado"),"Restrição predominante favorece limites explícitos de estoque.",E12="Alta","Criticidade alta favorece acompanhamento contínuo.",D12="A","Classe A favorece acompanhamento contínuo.",I12&gt;='Configurações'!$B$6,"Nível de serviço alto favorece acompanhamento contínuo.",G12&gt;='Configurações'!$B$5,"Alta variabilidade favorece acompanhamento contínuo.",N12&gt;='Configurações'!$B$7,"Custo de falta relativamente alto favorece acompanhamento contínuo.",OR(H12&gt;='Configurações'!$B$8,S12="Fornecedor irregular"),"Reposição longa ou fornecedor irregular favorece acompanhamento contínuo.",AND(D12="C",G12&lt;='Configurações'!$B$4),"Classe C com baixa variabilidade favorece revisão periódica.",TRUE,"Condições intermediárias favorecem faixa mínimo-máximo.")))</f>
        <v/>
      </c>
      <c r="V12" s="21" t="inlineStr">
        <is>
          <t>Sob encomenda</t>
        </is>
      </c>
      <c r="W12" s="20">
        <f>IF(OR(B12="",T12="",V12="",I12="",X12=""),"",IF(OR(T12&lt;&gt;V12,ABS(I12-X12)&gt;0.000001),"Sim","Não"))</f>
        <v/>
      </c>
      <c r="X12" s="22" t="n">
        <v>0.9</v>
      </c>
      <c r="Y12" s="23" t="n"/>
      <c r="Z12" s="23" t="n"/>
      <c r="AA12" s="23" t="n"/>
      <c r="AB12" s="23" t="n"/>
      <c r="AC12" s="23" t="n"/>
      <c r="AD12" s="21" t="inlineStr">
        <is>
          <t>Não</t>
        </is>
      </c>
      <c r="AE12" s="21" t="n"/>
      <c r="AF12" s="21" t="inlineStr">
        <is>
          <t>Aprovada</t>
        </is>
      </c>
      <c r="AG12" s="23" t="n">
        <v>1</v>
      </c>
      <c r="AH12" s="44" t="n">
        <v>46244</v>
      </c>
      <c r="AI12" s="21" t="inlineStr">
        <is>
          <t>Operações de Marketplace</t>
        </is>
      </c>
      <c r="AJ12" s="44" t="n">
        <v>46336</v>
      </c>
      <c r="AK12" s="21" t="inlineStr">
        <is>
          <t>Implantação da política para o SKU.</t>
        </is>
      </c>
      <c r="AL12" s="20">
        <f>IF(B12="","",_xlfn.IFS(OR(A12="",C12="",D12="",E12="",F12="",G12="",H12="",I12="",J12="",K12="",M12="",S12=""),"PREENCHER ENTRADAS",V12="","ESCOLHER POLÍTICA",X12="","INFORMAR NÍVEL APROVADO",AD12="","INFORMAR EXCEÇÃO",AF12="","INFORMAR STATUS",AND(V12="Revisão contínua (Q)",OR(Y12="",Y12&lt;=0)),"INFORMAR LOTE",AND(V12="Mínimo-máximo",OR(Z12="",AA12="",Z12&lt;0,AA12&lt;=Z12)),"REVISAR MÍNIMO/MÁXIMO",AND(V12="Revisão periódica (P)",OR(AB12="",AB12&lt;=0,AC12="",AC12&lt;0)),"REVISAR CICLO/ALVO",AND(W12="Sim",OR(AD12&lt;&gt;"Sim",AE12="")),"JUSTIFICAR DIVERGÊNCIA",AND(AD12="Sim",AE12=""),"DESCREVER EXCEÇÃO",AND(AF12="Aprovada",OR(AG12="",AG12&lt;1,AH12="",AI12="",AJ12="",AK12="")),"COMPLETAR APROVAÇÃO",AND(AH12&lt;&gt;"",AJ12&lt;&gt;"",AJ12&lt;AH12),"REVISAR DATAS",AF12="Suspensa","SUSPENSA",AF12="Em revisão","EM REVISÃO",AF12="Em análise","PRONTO PARA APROVAÇÃO",AND(AF12="Aprovada",AJ12&lt;TODAY()),"REVISÃO VENCIDA",AND(AF12="Aprovada",AJ12&lt;=TODAY()+'Configurações'!$B$9),"REVISÃO PRÓXIMA",TRUE,"OK"))</f>
        <v/>
      </c>
    </row>
    <row r="13">
      <c r="A13" s="12" t="inlineStr">
        <is>
          <t>POL-FIC-007</t>
        </is>
      </c>
      <c r="B13" s="12" t="inlineStr">
        <is>
          <t>SKU-FIC-007</t>
        </is>
      </c>
      <c r="C13" s="12" t="inlineStr">
        <is>
          <t>Pote Hermético Cedro FIC 1 L</t>
        </is>
      </c>
      <c r="D13" s="13" t="inlineStr">
        <is>
          <t>B</t>
        </is>
      </c>
      <c r="E13" s="13" t="inlineStr">
        <is>
          <t>Média</t>
        </is>
      </c>
      <c r="F13" s="14" t="n">
        <v>8000</v>
      </c>
      <c r="G13" s="15" t="n">
        <v>0.22</v>
      </c>
      <c r="H13" s="14" t="n">
        <v>14</v>
      </c>
      <c r="I13" s="16" t="n">
        <v>0.9399999999999999</v>
      </c>
      <c r="J13" s="42" t="n">
        <v>21</v>
      </c>
      <c r="K13" s="16" t="n">
        <v>0.2</v>
      </c>
      <c r="L13" s="43">
        <f>IF(OR(J13="",K13=""),"",J13*K13)</f>
        <v/>
      </c>
      <c r="M13" s="42" t="n">
        <v>12</v>
      </c>
      <c r="N13" s="19">
        <f>IF(OR(M13="",L13="",L13=0),"",IFERROR(M13/L13,""))</f>
        <v/>
      </c>
      <c r="O13" s="14" t="n">
        <v>200</v>
      </c>
      <c r="P13" s="14" t="n">
        <v>20</v>
      </c>
      <c r="Q13" s="14" t="n"/>
      <c r="R13" s="14" t="n">
        <v>700</v>
      </c>
      <c r="S13" s="12" t="inlineStr">
        <is>
          <t>Espaço limitado</t>
        </is>
      </c>
      <c r="T13" s="20">
        <f>IF(B13="","",IF(OR(A13="",C13="",D13="",E13="",F13="",G13="",H13="",I13="",J13="",K13="",M13="",S13=""),"",IF(S13="Item sob encomenda","Sob encomenda",IF(OR(S13="Espaço limitado",S13="Validade curta",S13="Pedido mínimo elevado"),"Mínimo-máximo",IF(OR(E13="Alta",D13="A",I13&gt;='Configurações'!$B$6,G13&gt;='Configurações'!$B$5,N13&gt;='Configurações'!$B$7,H13&gt;='Configurações'!$B$8,S13="Fornecedor irregular"),"Revisão contínua (Q)",IF(AND(D13="C",G13&lt;='Configurações'!$B$4),"Revisão periódica (P)","Mínimo-máximo"))))))</f>
        <v/>
      </c>
      <c r="U13" s="20">
        <f>IF(B13="","",IF(T13="","Preencha os campos obrigatórios para gerar a recomendação.",_xlfn.IFS(S13="Item sob encomenda","Restrição predominante: item atendido sob encomenda.",OR(S13="Espaço limitado",S13="Validade curta",S13="Pedido mínimo elevado"),"Restrição predominante favorece limites explícitos de estoque.",E13="Alta","Criticidade alta favorece acompanhamento contínuo.",D13="A","Classe A favorece acompanhamento contínuo.",I13&gt;='Configurações'!$B$6,"Nível de serviço alto favorece acompanhamento contínuo.",G13&gt;='Configurações'!$B$5,"Alta variabilidade favorece acompanhamento contínuo.",N13&gt;='Configurações'!$B$7,"Custo de falta relativamente alto favorece acompanhamento contínuo.",OR(H13&gt;='Configurações'!$B$8,S13="Fornecedor irregular"),"Reposição longa ou fornecedor irregular favorece acompanhamento contínuo.",AND(D13="C",G13&lt;='Configurações'!$B$4),"Classe C com baixa variabilidade favorece revisão periódica.",TRUE,"Condições intermediárias favorecem faixa mínimo-máximo.")))</f>
        <v/>
      </c>
      <c r="V13" s="21" t="inlineStr">
        <is>
          <t>Mínimo-máximo</t>
        </is>
      </c>
      <c r="W13" s="20">
        <f>IF(OR(B13="",T13="",V13="",I13="",X13=""),"",IF(OR(T13&lt;&gt;V13,ABS(I13-X13)&gt;0.000001),"Sim","Não"))</f>
        <v/>
      </c>
      <c r="X13" s="22" t="n">
        <v>0.9399999999999999</v>
      </c>
      <c r="Y13" s="23" t="n"/>
      <c r="Z13" s="23" t="n">
        <v>250</v>
      </c>
      <c r="AA13" s="23" t="n">
        <v>700</v>
      </c>
      <c r="AB13" s="23" t="n"/>
      <c r="AC13" s="23" t="n"/>
      <c r="AD13" s="21" t="inlineStr">
        <is>
          <t>Não</t>
        </is>
      </c>
      <c r="AE13" s="21" t="n"/>
      <c r="AF13" s="21" t="inlineStr">
        <is>
          <t>Em análise</t>
        </is>
      </c>
      <c r="AG13" s="23" t="n"/>
      <c r="AH13" s="44" t="n"/>
      <c r="AI13" s="21" t="n"/>
      <c r="AJ13" s="44" t="n"/>
      <c r="AK13" s="21" t="n"/>
      <c r="AL13" s="20">
        <f>IF(B13="","",_xlfn.IFS(OR(A13="",C13="",D13="",E13="",F13="",G13="",H13="",I13="",J13="",K13="",M13="",S13=""),"PREENCHER ENTRADAS",V13="","ESCOLHER POLÍTICA",X13="","INFORMAR NÍVEL APROVADO",AD13="","INFORMAR EXCEÇÃO",AF13="","INFORMAR STATUS",AND(V13="Revisão contínua (Q)",OR(Y13="",Y13&lt;=0)),"INFORMAR LOTE",AND(V13="Mínimo-máximo",OR(Z13="",AA13="",Z13&lt;0,AA13&lt;=Z13)),"REVISAR MÍNIMO/MÁXIMO",AND(V13="Revisão periódica (P)",OR(AB13="",AB13&lt;=0,AC13="",AC13&lt;0)),"REVISAR CICLO/ALVO",AND(W13="Sim",OR(AD13&lt;&gt;"Sim",AE13="")),"JUSTIFICAR DIVERGÊNCIA",AND(AD13="Sim",AE13=""),"DESCREVER EXCEÇÃO",AND(AF13="Aprovada",OR(AG13="",AG13&lt;1,AH13="",AI13="",AJ13="",AK13="")),"COMPLETAR APROVAÇÃO",AND(AH13&lt;&gt;"",AJ13&lt;&gt;"",AJ13&lt;AH13),"REVISAR DATAS",AF13="Suspensa","SUSPENSA",AF13="Em revisão","EM REVISÃO",AF13="Em análise","PRONTO PARA APROVAÇÃO",AND(AF13="Aprovada",AJ13&lt;TODAY()),"REVISÃO VENCIDA",AND(AF13="Aprovada",AJ13&lt;=TODAY()+'Configurações'!$B$9),"REVISÃO PRÓXIMA",TRUE,"OK"))</f>
        <v/>
      </c>
    </row>
    <row r="14">
      <c r="A14" s="12" t="inlineStr">
        <is>
          <t>POL-FIC-008</t>
        </is>
      </c>
      <c r="B14" s="12" t="inlineStr">
        <is>
          <t>SKU-FIC-008</t>
        </is>
      </c>
      <c r="C14" s="12" t="inlineStr">
        <is>
          <t>Caderno Pontilhado Estelar FIC</t>
        </is>
      </c>
      <c r="D14" s="13" t="inlineStr">
        <is>
          <t>C</t>
        </is>
      </c>
      <c r="E14" s="13" t="inlineStr">
        <is>
          <t>Baixa</t>
        </is>
      </c>
      <c r="F14" s="14" t="n">
        <v>4200</v>
      </c>
      <c r="G14" s="15" t="n">
        <v>0.15</v>
      </c>
      <c r="H14" s="14" t="n">
        <v>8</v>
      </c>
      <c r="I14" s="16" t="n">
        <v>0.92</v>
      </c>
      <c r="J14" s="42" t="n">
        <v>14</v>
      </c>
      <c r="K14" s="16" t="n">
        <v>0.18</v>
      </c>
      <c r="L14" s="43">
        <f>IF(OR(J14="",K14=""),"",J14*K14)</f>
        <v/>
      </c>
      <c r="M14" s="42" t="n">
        <v>4</v>
      </c>
      <c r="N14" s="19">
        <f>IF(OR(M14="",L14="",L14=0),"",IFERROR(M14/L14,""))</f>
        <v/>
      </c>
      <c r="O14" s="14" t="n">
        <v>100</v>
      </c>
      <c r="P14" s="14" t="n">
        <v>10</v>
      </c>
      <c r="Q14" s="14" t="n"/>
      <c r="R14" s="14" t="n">
        <v>800</v>
      </c>
      <c r="S14" s="12" t="inlineStr">
        <is>
          <t>Nenhuma</t>
        </is>
      </c>
      <c r="T14" s="20">
        <f>IF(B14="","",IF(OR(A14="",C14="",D14="",E14="",F14="",G14="",H14="",I14="",J14="",K14="",M14="",S14=""),"",IF(S14="Item sob encomenda","Sob encomenda",IF(OR(S14="Espaço limitado",S14="Validade curta",S14="Pedido mínimo elevado"),"Mínimo-máximo",IF(OR(E14="Alta",D14="A",I14&gt;='Configurações'!$B$6,G14&gt;='Configurações'!$B$5,N14&gt;='Configurações'!$B$7,H14&gt;='Configurações'!$B$8,S14="Fornecedor irregular"),"Revisão contínua (Q)",IF(AND(D14="C",G14&lt;='Configurações'!$B$4),"Revisão periódica (P)","Mínimo-máximo"))))))</f>
        <v/>
      </c>
      <c r="U14" s="20">
        <f>IF(B14="","",IF(T14="","Preencha os campos obrigatórios para gerar a recomendação.",_xlfn.IFS(S14="Item sob encomenda","Restrição predominante: item atendido sob encomenda.",OR(S14="Espaço limitado",S14="Validade curta",S14="Pedido mínimo elevado"),"Restrição predominante favorece limites explícitos de estoque.",E14="Alta","Criticidade alta favorece acompanhamento contínuo.",D14="A","Classe A favorece acompanhamento contínuo.",I14&gt;='Configurações'!$B$6,"Nível de serviço alto favorece acompanhamento contínuo.",G14&gt;='Configurações'!$B$5,"Alta variabilidade favorece acompanhamento contínuo.",N14&gt;='Configurações'!$B$7,"Custo de falta relativamente alto favorece acompanhamento contínuo.",OR(H14&gt;='Configurações'!$B$8,S14="Fornecedor irregular"),"Reposição longa ou fornecedor irregular favorece acompanhamento contínuo.",AND(D14="C",G14&lt;='Configurações'!$B$4),"Classe C com baixa variabilidade favorece revisão periódica.",TRUE,"Condições intermediárias favorecem faixa mínimo-máximo.")))</f>
        <v/>
      </c>
      <c r="V14" s="21" t="inlineStr">
        <is>
          <t>Revisão periódica (P)</t>
        </is>
      </c>
      <c r="W14" s="20">
        <f>IF(OR(B14="",T14="",V14="",I14="",X14=""),"",IF(OR(T14&lt;&gt;V14,ABS(I14-X14)&gt;0.000001),"Sim","Não"))</f>
        <v/>
      </c>
      <c r="X14" s="22" t="n">
        <v>0.92</v>
      </c>
      <c r="Y14" s="23" t="n"/>
      <c r="Z14" s="23" t="n"/>
      <c r="AA14" s="23" t="n"/>
      <c r="AB14" s="23" t="n">
        <v>45</v>
      </c>
      <c r="AC14" s="23" t="n">
        <v>500</v>
      </c>
      <c r="AD14" s="21" t="inlineStr">
        <is>
          <t>Não</t>
        </is>
      </c>
      <c r="AE14" s="21" t="n"/>
      <c r="AF14" s="21" t="inlineStr">
        <is>
          <t>Aprovada</t>
        </is>
      </c>
      <c r="AG14" s="23" t="n">
        <v>1</v>
      </c>
      <c r="AH14" s="44" t="n">
        <v>46174</v>
      </c>
      <c r="AI14" s="21" t="inlineStr">
        <is>
          <t>Gestão de Categoria</t>
        </is>
      </c>
      <c r="AJ14" s="44" t="n">
        <v>46266</v>
      </c>
      <c r="AK14" s="21" t="inlineStr">
        <is>
          <t>Implantação da política para o SKU.</t>
        </is>
      </c>
      <c r="AL14" s="20">
        <f>IF(B14="","",_xlfn.IFS(OR(A14="",C14="",D14="",E14="",F14="",G14="",H14="",I14="",J14="",K14="",M14="",S14=""),"PREENCHER ENTRADAS",V14="","ESCOLHER POLÍTICA",X14="","INFORMAR NÍVEL APROVADO",AD14="","INFORMAR EXCEÇÃO",AF14="","INFORMAR STATUS",AND(V14="Revisão contínua (Q)",OR(Y14="",Y14&lt;=0)),"INFORMAR LOTE",AND(V14="Mínimo-máximo",OR(Z14="",AA14="",Z14&lt;0,AA14&lt;=Z14)),"REVISAR MÍNIMO/MÁXIMO",AND(V14="Revisão periódica (P)",OR(AB14="",AB14&lt;=0,AC14="",AC14&lt;0)),"REVISAR CICLO/ALVO",AND(W14="Sim",OR(AD14&lt;&gt;"Sim",AE14="")),"JUSTIFICAR DIVERGÊNCIA",AND(AD14="Sim",AE14=""),"DESCREVER EXCEÇÃO",AND(AF14="Aprovada",OR(AG14="",AG14&lt;1,AH14="",AI14="",AJ14="",AK14="")),"COMPLETAR APROVAÇÃO",AND(AH14&lt;&gt;"",AJ14&lt;&gt;"",AJ14&lt;AH14),"REVISAR DATAS",AF14="Suspensa","SUSPENSA",AF14="Em revisão","EM REVISÃO",AF14="Em análise","PRONTO PARA APROVAÇÃO",AND(AF14="Aprovada",AJ14&lt;TODAY()),"REVISÃO VENCIDA",AND(AF14="Aprovada",AJ14&lt;=TODAY()+'Configurações'!$B$9),"REVISÃO PRÓXIMA",TRUE,"OK"))</f>
        <v/>
      </c>
    </row>
    <row r="15">
      <c r="A15" s="12" t="inlineStr">
        <is>
          <t>POL-FIC-009</t>
        </is>
      </c>
      <c r="B15" s="12" t="inlineStr">
        <is>
          <t>SKU-FIC-009</t>
        </is>
      </c>
      <c r="C15" s="12" t="inlineStr">
        <is>
          <t>Suporte Dobrável Íris FIC</t>
        </is>
      </c>
      <c r="D15" s="13" t="inlineStr">
        <is>
          <t>B</t>
        </is>
      </c>
      <c r="E15" s="13" t="inlineStr">
        <is>
          <t>Alta</t>
        </is>
      </c>
      <c r="F15" s="14" t="n">
        <v>3100</v>
      </c>
      <c r="G15" s="15" t="n">
        <v>0.5</v>
      </c>
      <c r="H15" s="14" t="n">
        <v>45</v>
      </c>
      <c r="I15" s="16" t="n">
        <v>0.97</v>
      </c>
      <c r="J15" s="42" t="n">
        <v>58</v>
      </c>
      <c r="K15" s="16" t="n">
        <v>0.25</v>
      </c>
      <c r="L15" s="43">
        <f>IF(OR(J15="",K15=""),"",J15*K15)</f>
        <v/>
      </c>
      <c r="M15" s="42" t="n">
        <v>90</v>
      </c>
      <c r="N15" s="19">
        <f>IF(OR(M15="",L15="",L15=0),"",IFERROR(M15/L15,""))</f>
        <v/>
      </c>
      <c r="O15" s="14" t="n">
        <v>50</v>
      </c>
      <c r="P15" s="14" t="n">
        <v>10</v>
      </c>
      <c r="Q15" s="14" t="n"/>
      <c r="R15" s="14" t="n">
        <v>400</v>
      </c>
      <c r="S15" s="12" t="inlineStr">
        <is>
          <t>Nenhuma</t>
        </is>
      </c>
      <c r="T15" s="20">
        <f>IF(B15="","",IF(OR(A15="",C15="",D15="",E15="",F15="",G15="",H15="",I15="",J15="",K15="",M15="",S15=""),"",IF(S15="Item sob encomenda","Sob encomenda",IF(OR(S15="Espaço limitado",S15="Validade curta",S15="Pedido mínimo elevado"),"Mínimo-máximo",IF(OR(E15="Alta",D15="A",I15&gt;='Configurações'!$B$6,G15&gt;='Configurações'!$B$5,N15&gt;='Configurações'!$B$7,H15&gt;='Configurações'!$B$8,S15="Fornecedor irregular"),"Revisão contínua (Q)",IF(AND(D15="C",G15&lt;='Configurações'!$B$4),"Revisão periódica (P)","Mínimo-máximo"))))))</f>
        <v/>
      </c>
      <c r="U15" s="20">
        <f>IF(B15="","",IF(T15="","Preencha os campos obrigatórios para gerar a recomendação.",_xlfn.IFS(S15="Item sob encomenda","Restrição predominante: item atendido sob encomenda.",OR(S15="Espaço limitado",S15="Validade curta",S15="Pedido mínimo elevado"),"Restrição predominante favorece limites explícitos de estoque.",E15="Alta","Criticidade alta favorece acompanhamento contínuo.",D15="A","Classe A favorece acompanhamento contínuo.",I15&gt;='Configurações'!$B$6,"Nível de serviço alto favorece acompanhamento contínuo.",G15&gt;='Configurações'!$B$5,"Alta variabilidade favorece acompanhamento contínuo.",N15&gt;='Configurações'!$B$7,"Custo de falta relativamente alto favorece acompanhamento contínuo.",OR(H15&gt;='Configurações'!$B$8,S15="Fornecedor irregular"),"Reposição longa ou fornecedor irregular favorece acompanhamento contínuo.",AND(D15="C",G15&lt;='Configurações'!$B$4),"Classe C com baixa variabilidade favorece revisão periódica.",TRUE,"Condições intermediárias favorecem faixa mínimo-máximo.")))</f>
        <v/>
      </c>
      <c r="V15" s="21" t="inlineStr">
        <is>
          <t>Revisão contínua (Q)</t>
        </is>
      </c>
      <c r="W15" s="20">
        <f>IF(OR(B15="",T15="",V15="",I15="",X15=""),"",IF(OR(T15&lt;&gt;V15,ABS(I15-X15)&gt;0.000001),"Sim","Não"))</f>
        <v/>
      </c>
      <c r="X15" s="22" t="n">
        <v>0.97</v>
      </c>
      <c r="Y15" s="23" t="n">
        <v>100</v>
      </c>
      <c r="Z15" s="23" t="n"/>
      <c r="AA15" s="23" t="n"/>
      <c r="AB15" s="23" t="n"/>
      <c r="AC15" s="23" t="n"/>
      <c r="AD15" s="21" t="inlineStr">
        <is>
          <t>Não</t>
        </is>
      </c>
      <c r="AE15" s="21" t="n"/>
      <c r="AF15" s="21" t="inlineStr">
        <is>
          <t>Em revisão</t>
        </is>
      </c>
      <c r="AG15" s="23" t="n">
        <v>1</v>
      </c>
      <c r="AH15" s="44" t="n">
        <v>46174</v>
      </c>
      <c r="AI15" s="21" t="inlineStr">
        <is>
          <t>Compras</t>
        </is>
      </c>
      <c r="AJ15" s="44" t="n">
        <v>46266</v>
      </c>
      <c r="AK15" s="21" t="inlineStr">
        <is>
          <t>Revisão antecipada por prazo de reposição.</t>
        </is>
      </c>
      <c r="AL15" s="20">
        <f>IF(B15="","",_xlfn.IFS(OR(A15="",C15="",D15="",E15="",F15="",G15="",H15="",I15="",J15="",K15="",M15="",S15=""),"PREENCHER ENTRADAS",V15="","ESCOLHER POLÍTICA",X15="","INFORMAR NÍVEL APROVADO",AD15="","INFORMAR EXCEÇÃO",AF15="","INFORMAR STATUS",AND(V15="Revisão contínua (Q)",OR(Y15="",Y15&lt;=0)),"INFORMAR LOTE",AND(V15="Mínimo-máximo",OR(Z15="",AA15="",Z15&lt;0,AA15&lt;=Z15)),"REVISAR MÍNIMO/MÁXIMO",AND(V15="Revisão periódica (P)",OR(AB15="",AB15&lt;=0,AC15="",AC15&lt;0)),"REVISAR CICLO/ALVO",AND(W15="Sim",OR(AD15&lt;&gt;"Sim",AE15="")),"JUSTIFICAR DIVERGÊNCIA",AND(AD15="Sim",AE15=""),"DESCREVER EXCEÇÃO",AND(AF15="Aprovada",OR(AG15="",AG15&lt;1,AH15="",AI15="",AJ15="",AK15="")),"COMPLETAR APROVAÇÃO",AND(AH15&lt;&gt;"",AJ15&lt;&gt;"",AJ15&lt;AH15),"REVISAR DATAS",AF15="Suspensa","SUSPENSA",AF15="Em revisão","EM REVISÃO",AF15="Em análise","PRONTO PARA APROVAÇÃO",AND(AF15="Aprovada",AJ15&lt;TODAY()),"REVISÃO VENCIDA",AND(AF15="Aprovada",AJ15&lt;=TODAY()+'Configurações'!$B$9),"REVISÃO PRÓXIMA",TRUE,"OK"))</f>
        <v/>
      </c>
    </row>
    <row r="16">
      <c r="A16" s="12" t="inlineStr">
        <is>
          <t>POL-FIC-010</t>
        </is>
      </c>
      <c r="B16" s="12" t="inlineStr">
        <is>
          <t>SKU-FIC-010</t>
        </is>
      </c>
      <c r="C16" s="12" t="inlineStr">
        <is>
          <t>Sachê Perfumado Maré FIC</t>
        </is>
      </c>
      <c r="D16" s="13" t="inlineStr">
        <is>
          <t>B</t>
        </is>
      </c>
      <c r="E16" s="13" t="inlineStr">
        <is>
          <t>Média</t>
        </is>
      </c>
      <c r="F16" s="14" t="n">
        <v>6600</v>
      </c>
      <c r="G16" s="15" t="n">
        <v>0.35</v>
      </c>
      <c r="H16" s="14" t="n">
        <v>9</v>
      </c>
      <c r="I16" s="16" t="n">
        <v>0.92</v>
      </c>
      <c r="J16" s="42" t="n">
        <v>9.5</v>
      </c>
      <c r="K16" s="16" t="n">
        <v>0.35</v>
      </c>
      <c r="L16" s="43">
        <f>IF(OR(J16="",K16=""),"",J16*K16)</f>
        <v/>
      </c>
      <c r="M16" s="42" t="n">
        <v>8</v>
      </c>
      <c r="N16" s="19">
        <f>IF(OR(M16="",L16="",L16=0),"",IFERROR(M16/L16,""))</f>
        <v/>
      </c>
      <c r="O16" s="14" t="n">
        <v>60</v>
      </c>
      <c r="P16" s="14" t="n">
        <v>12</v>
      </c>
      <c r="Q16" s="14" t="n">
        <v>60</v>
      </c>
      <c r="R16" s="14" t="n">
        <v>400</v>
      </c>
      <c r="S16" s="12" t="inlineStr">
        <is>
          <t>Validade curta</t>
        </is>
      </c>
      <c r="T16" s="20">
        <f>IF(B16="","",IF(OR(A16="",C16="",D16="",E16="",F16="",G16="",H16="",I16="",J16="",K16="",M16="",S16=""),"",IF(S16="Item sob encomenda","Sob encomenda",IF(OR(S16="Espaço limitado",S16="Validade curta",S16="Pedido mínimo elevado"),"Mínimo-máximo",IF(OR(E16="Alta",D16="A",I16&gt;='Configurações'!$B$6,G16&gt;='Configurações'!$B$5,N16&gt;='Configurações'!$B$7,H16&gt;='Configurações'!$B$8,S16="Fornecedor irregular"),"Revisão contínua (Q)",IF(AND(D16="C",G16&lt;='Configurações'!$B$4),"Revisão periódica (P)","Mínimo-máximo"))))))</f>
        <v/>
      </c>
      <c r="U16" s="20">
        <f>IF(B16="","",IF(T16="","Preencha os campos obrigatórios para gerar a recomendação.",_xlfn.IFS(S16="Item sob encomenda","Restrição predominante: item atendido sob encomenda.",OR(S16="Espaço limitado",S16="Validade curta",S16="Pedido mínimo elevado"),"Restrição predominante favorece limites explícitos de estoque.",E16="Alta","Criticidade alta favorece acompanhamento contínuo.",D16="A","Classe A favorece acompanhamento contínuo.",I16&gt;='Configurações'!$B$6,"Nível de serviço alto favorece acompanhamento contínuo.",G16&gt;='Configurações'!$B$5,"Alta variabilidade favorece acompanhamento contínuo.",N16&gt;='Configurações'!$B$7,"Custo de falta relativamente alto favorece acompanhamento contínuo.",OR(H16&gt;='Configurações'!$B$8,S16="Fornecedor irregular"),"Reposição longa ou fornecedor irregular favorece acompanhamento contínuo.",AND(D16="C",G16&lt;='Configurações'!$B$4),"Classe C com baixa variabilidade favorece revisão periódica.",TRUE,"Condições intermediárias favorecem faixa mínimo-máximo.")))</f>
        <v/>
      </c>
      <c r="V16" s="21" t="inlineStr">
        <is>
          <t>Mínimo-máximo</t>
        </is>
      </c>
      <c r="W16" s="20">
        <f>IF(OR(B16="",T16="",V16="",I16="",X16=""),"",IF(OR(T16&lt;&gt;V16,ABS(I16-X16)&gt;0.000001),"Sim","Não"))</f>
        <v/>
      </c>
      <c r="X16" s="22" t="n">
        <v>0.92</v>
      </c>
      <c r="Y16" s="23" t="n"/>
      <c r="Z16" s="23" t="n">
        <v>120</v>
      </c>
      <c r="AA16" s="23" t="n">
        <v>360</v>
      </c>
      <c r="AB16" s="23" t="n"/>
      <c r="AC16" s="23" t="n"/>
      <c r="AD16" s="21" t="inlineStr">
        <is>
          <t>Não</t>
        </is>
      </c>
      <c r="AE16" s="21" t="n"/>
      <c r="AF16" s="21" t="inlineStr">
        <is>
          <t>Suspensa</t>
        </is>
      </c>
      <c r="AG16" s="23" t="n">
        <v>1</v>
      </c>
      <c r="AH16" s="44" t="n">
        <v>46127</v>
      </c>
      <c r="AI16" s="21" t="inlineStr">
        <is>
          <t>Operações de Marketplace</t>
        </is>
      </c>
      <c r="AJ16" s="44" t="n">
        <v>46310</v>
      </c>
      <c r="AK16" s="21" t="inlineStr">
        <is>
          <t>Venda temporariamente pausada.</t>
        </is>
      </c>
      <c r="AL16" s="20">
        <f>IF(B16="","",_xlfn.IFS(OR(A16="",C16="",D16="",E16="",F16="",G16="",H16="",I16="",J16="",K16="",M16="",S16=""),"PREENCHER ENTRADAS",V16="","ESCOLHER POLÍTICA",X16="","INFORMAR NÍVEL APROVADO",AD16="","INFORMAR EXCEÇÃO",AF16="","INFORMAR STATUS",AND(V16="Revisão contínua (Q)",OR(Y16="",Y16&lt;=0)),"INFORMAR LOTE",AND(V16="Mínimo-máximo",OR(Z16="",AA16="",Z16&lt;0,AA16&lt;=Z16)),"REVISAR MÍNIMO/MÁXIMO",AND(V16="Revisão periódica (P)",OR(AB16="",AB16&lt;=0,AC16="",AC16&lt;0)),"REVISAR CICLO/ALVO",AND(W16="Sim",OR(AD16&lt;&gt;"Sim",AE16="")),"JUSTIFICAR DIVERGÊNCIA",AND(AD16="Sim",AE16=""),"DESCREVER EXCEÇÃO",AND(AF16="Aprovada",OR(AG16="",AG16&lt;1,AH16="",AI16="",AJ16="",AK16="")),"COMPLETAR APROVAÇÃO",AND(AH16&lt;&gt;"",AJ16&lt;&gt;"",AJ16&lt;AH16),"REVISAR DATAS",AF16="Suspensa","SUSPENSA",AF16="Em revisão","EM REVISÃO",AF16="Em análise","PRONTO PARA APROVAÇÃO",AND(AF16="Aprovada",AJ16&lt;TODAY()),"REVISÃO VENCIDA",AND(AF16="Aprovada",AJ16&lt;=TODAY()+'Configurações'!$B$9),"REVISÃO PRÓXIMA",TRUE,"OK"))</f>
        <v/>
      </c>
    </row>
    <row r="17">
      <c r="A17" s="12" t="n"/>
      <c r="B17" s="12" t="n"/>
      <c r="C17" s="12" t="n"/>
      <c r="D17" s="13" t="n"/>
      <c r="E17" s="13" t="n"/>
      <c r="F17" s="14" t="n"/>
      <c r="G17" s="15" t="n"/>
      <c r="H17" s="14" t="n"/>
      <c r="I17" s="16" t="n"/>
      <c r="J17" s="42" t="n"/>
      <c r="K17" s="16" t="n"/>
      <c r="L17" s="43">
        <f>IF(OR(J17="",K17=""),"",J17*K17)</f>
        <v/>
      </c>
      <c r="M17" s="42" t="n"/>
      <c r="N17" s="19">
        <f>IF(OR(M17="",L17="",L17=0),"",IFERROR(M17/L17,""))</f>
        <v/>
      </c>
      <c r="O17" s="14" t="n"/>
      <c r="P17" s="14" t="n"/>
      <c r="Q17" s="14" t="n"/>
      <c r="R17" s="14" t="n"/>
      <c r="S17" s="12" t="n"/>
      <c r="T17" s="20">
        <f>IF(B17="","",IF(OR(A17="",C17="",D17="",E17="",F17="",G17="",H17="",I17="",J17="",K17="",M17="",S17=""),"",IF(S17="Item sob encomenda","Sob encomenda",IF(OR(S17="Espaço limitado",S17="Validade curta",S17="Pedido mínimo elevado"),"Mínimo-máximo",IF(OR(E17="Alta",D17="A",I17&gt;='Configurações'!$B$6,G17&gt;='Configurações'!$B$5,N17&gt;='Configurações'!$B$7,H17&gt;='Configurações'!$B$8,S17="Fornecedor irregular"),"Revisão contínua (Q)",IF(AND(D17="C",G17&lt;='Configurações'!$B$4),"Revisão periódica (P)","Mínimo-máximo"))))))</f>
        <v/>
      </c>
      <c r="U17" s="20">
        <f>IF(B17="","",IF(T17="","Preencha os campos obrigatórios para gerar a recomendação.",_xlfn.IFS(S17="Item sob encomenda","Restrição predominante: item atendido sob encomenda.",OR(S17="Espaço limitado",S17="Validade curta",S17="Pedido mínimo elevado"),"Restrição predominante favorece limites explícitos de estoque.",E17="Alta","Criticidade alta favorece acompanhamento contínuo.",D17="A","Classe A favorece acompanhamento contínuo.",I17&gt;='Configurações'!$B$6,"Nível de serviço alto favorece acompanhamento contínuo.",G17&gt;='Configurações'!$B$5,"Alta variabilidade favorece acompanhamento contínuo.",N17&gt;='Configurações'!$B$7,"Custo de falta relativamente alto favorece acompanhamento contínuo.",OR(H17&gt;='Configurações'!$B$8,S17="Fornecedor irregular"),"Reposição longa ou fornecedor irregular favorece acompanhamento contínuo.",AND(D17="C",G17&lt;='Configurações'!$B$4),"Classe C com baixa variabilidade favorece revisão periódica.",TRUE,"Condições intermediárias favorecem faixa mínimo-máximo.")))</f>
        <v/>
      </c>
      <c r="V17" s="21" t="n"/>
      <c r="W17" s="20">
        <f>IF(OR(B17="",T17="",V17="",I17="",X17=""),"",IF(OR(T17&lt;&gt;V17,ABS(I17-X17)&gt;0.000001),"Sim","Não"))</f>
        <v/>
      </c>
      <c r="X17" s="22" t="n"/>
      <c r="Y17" s="23" t="n"/>
      <c r="Z17" s="23" t="n"/>
      <c r="AA17" s="23" t="n"/>
      <c r="AB17" s="23" t="n"/>
      <c r="AC17" s="23" t="n"/>
      <c r="AD17" s="21" t="n"/>
      <c r="AE17" s="21" t="n"/>
      <c r="AF17" s="21" t="n"/>
      <c r="AG17" s="23" t="n"/>
      <c r="AH17" s="44" t="n"/>
      <c r="AI17" s="21" t="n"/>
      <c r="AJ17" s="44" t="n"/>
      <c r="AK17" s="21" t="n"/>
      <c r="AL17" s="20">
        <f>IF(B17="","",_xlfn.IFS(OR(A17="",C17="",D17="",E17="",F17="",G17="",H17="",I17="",J17="",K17="",M17="",S17=""),"PREENCHER ENTRADAS",V17="","ESCOLHER POLÍTICA",X17="","INFORMAR NÍVEL APROVADO",AD17="","INFORMAR EXCEÇÃO",AF17="","INFORMAR STATUS",AND(V17="Revisão contínua (Q)",OR(Y17="",Y17&lt;=0)),"INFORMAR LOTE",AND(V17="Mínimo-máximo",OR(Z17="",AA17="",Z17&lt;0,AA17&lt;=Z17)),"REVISAR MÍNIMO/MÁXIMO",AND(V17="Revisão periódica (P)",OR(AB17="",AB17&lt;=0,AC17="",AC17&lt;0)),"REVISAR CICLO/ALVO",AND(W17="Sim",OR(AD17&lt;&gt;"Sim",AE17="")),"JUSTIFICAR DIVERGÊNCIA",AND(AD17="Sim",AE17=""),"DESCREVER EXCEÇÃO",AND(AF17="Aprovada",OR(AG17="",AG17&lt;1,AH17="",AI17="",AJ17="",AK17="")),"COMPLETAR APROVAÇÃO",AND(AH17&lt;&gt;"",AJ17&lt;&gt;"",AJ17&lt;AH17),"REVISAR DATAS",AF17="Suspensa","SUSPENSA",AF17="Em revisão","EM REVISÃO",AF17="Em análise","PRONTO PARA APROVAÇÃO",AND(AF17="Aprovada",AJ17&lt;TODAY()),"REVISÃO VENCIDA",AND(AF17="Aprovada",AJ17&lt;=TODAY()+'Configurações'!$B$9),"REVISÃO PRÓXIMA",TRUE,"OK"))</f>
        <v/>
      </c>
    </row>
    <row r="18">
      <c r="A18" s="12" t="n"/>
      <c r="B18" s="12" t="n"/>
      <c r="C18" s="12" t="n"/>
      <c r="D18" s="13" t="n"/>
      <c r="E18" s="13" t="n"/>
      <c r="F18" s="14" t="n"/>
      <c r="G18" s="15" t="n"/>
      <c r="H18" s="14" t="n"/>
      <c r="I18" s="16" t="n"/>
      <c r="J18" s="42" t="n"/>
      <c r="K18" s="16" t="n"/>
      <c r="L18" s="43">
        <f>IF(OR(J18="",K18=""),"",J18*K18)</f>
        <v/>
      </c>
      <c r="M18" s="42" t="n"/>
      <c r="N18" s="19">
        <f>IF(OR(M18="",L18="",L18=0),"",IFERROR(M18/L18,""))</f>
        <v/>
      </c>
      <c r="O18" s="14" t="n"/>
      <c r="P18" s="14" t="n"/>
      <c r="Q18" s="14" t="n"/>
      <c r="R18" s="14" t="n"/>
      <c r="S18" s="12" t="n"/>
      <c r="T18" s="20">
        <f>IF(B18="","",IF(OR(A18="",C18="",D18="",E18="",F18="",G18="",H18="",I18="",J18="",K18="",M18="",S18=""),"",IF(S18="Item sob encomenda","Sob encomenda",IF(OR(S18="Espaço limitado",S18="Validade curta",S18="Pedido mínimo elevado"),"Mínimo-máximo",IF(OR(E18="Alta",D18="A",I18&gt;='Configurações'!$B$6,G18&gt;='Configurações'!$B$5,N18&gt;='Configurações'!$B$7,H18&gt;='Configurações'!$B$8,S18="Fornecedor irregular"),"Revisão contínua (Q)",IF(AND(D18="C",G18&lt;='Configurações'!$B$4),"Revisão periódica (P)","Mínimo-máximo"))))))</f>
        <v/>
      </c>
      <c r="U18" s="20">
        <f>IF(B18="","",IF(T18="","Preencha os campos obrigatórios para gerar a recomendação.",_xlfn.IFS(S18="Item sob encomenda","Restrição predominante: item atendido sob encomenda.",OR(S18="Espaço limitado",S18="Validade curta",S18="Pedido mínimo elevado"),"Restrição predominante favorece limites explícitos de estoque.",E18="Alta","Criticidade alta favorece acompanhamento contínuo.",D18="A","Classe A favorece acompanhamento contínuo.",I18&gt;='Configurações'!$B$6,"Nível de serviço alto favorece acompanhamento contínuo.",G18&gt;='Configurações'!$B$5,"Alta variabilidade favorece acompanhamento contínuo.",N18&gt;='Configurações'!$B$7,"Custo de falta relativamente alto favorece acompanhamento contínuo.",OR(H18&gt;='Configurações'!$B$8,S18="Fornecedor irregular"),"Reposição longa ou fornecedor irregular favorece acompanhamento contínuo.",AND(D18="C",G18&lt;='Configurações'!$B$4),"Classe C com baixa variabilidade favorece revisão periódica.",TRUE,"Condições intermediárias favorecem faixa mínimo-máximo.")))</f>
        <v/>
      </c>
      <c r="V18" s="21" t="n"/>
      <c r="W18" s="20">
        <f>IF(OR(B18="",T18="",V18="",I18="",X18=""),"",IF(OR(T18&lt;&gt;V18,ABS(I18-X18)&gt;0.000001),"Sim","Não"))</f>
        <v/>
      </c>
      <c r="X18" s="22" t="n"/>
      <c r="Y18" s="23" t="n"/>
      <c r="Z18" s="23" t="n"/>
      <c r="AA18" s="23" t="n"/>
      <c r="AB18" s="23" t="n"/>
      <c r="AC18" s="23" t="n"/>
      <c r="AD18" s="21" t="n"/>
      <c r="AE18" s="21" t="n"/>
      <c r="AF18" s="21" t="n"/>
      <c r="AG18" s="23" t="n"/>
      <c r="AH18" s="44" t="n"/>
      <c r="AI18" s="21" t="n"/>
      <c r="AJ18" s="44" t="n"/>
      <c r="AK18" s="21" t="n"/>
      <c r="AL18" s="20">
        <f>IF(B18="","",_xlfn.IFS(OR(A18="",C18="",D18="",E18="",F18="",G18="",H18="",I18="",J18="",K18="",M18="",S18=""),"PREENCHER ENTRADAS",V18="","ESCOLHER POLÍTICA",X18="","INFORMAR NÍVEL APROVADO",AD18="","INFORMAR EXCEÇÃO",AF18="","INFORMAR STATUS",AND(V18="Revisão contínua (Q)",OR(Y18="",Y18&lt;=0)),"INFORMAR LOTE",AND(V18="Mínimo-máximo",OR(Z18="",AA18="",Z18&lt;0,AA18&lt;=Z18)),"REVISAR MÍNIMO/MÁXIMO",AND(V18="Revisão periódica (P)",OR(AB18="",AB18&lt;=0,AC18="",AC18&lt;0)),"REVISAR CICLO/ALVO",AND(W18="Sim",OR(AD18&lt;&gt;"Sim",AE18="")),"JUSTIFICAR DIVERGÊNCIA",AND(AD18="Sim",AE18=""),"DESCREVER EXCEÇÃO",AND(AF18="Aprovada",OR(AG18="",AG18&lt;1,AH18="",AI18="",AJ18="",AK18="")),"COMPLETAR APROVAÇÃO",AND(AH18&lt;&gt;"",AJ18&lt;&gt;"",AJ18&lt;AH18),"REVISAR DATAS",AF18="Suspensa","SUSPENSA",AF18="Em revisão","EM REVISÃO",AF18="Em análise","PRONTO PARA APROVAÇÃO",AND(AF18="Aprovada",AJ18&lt;TODAY()),"REVISÃO VENCIDA",AND(AF18="Aprovada",AJ18&lt;=TODAY()+'Configurações'!$B$9),"REVISÃO PRÓXIMA",TRUE,"OK"))</f>
        <v/>
      </c>
    </row>
    <row r="19">
      <c r="A19" s="12" t="n"/>
      <c r="B19" s="12" t="n"/>
      <c r="C19" s="12" t="n"/>
      <c r="D19" s="13" t="n"/>
      <c r="E19" s="13" t="n"/>
      <c r="F19" s="14" t="n"/>
      <c r="G19" s="15" t="n"/>
      <c r="H19" s="14" t="n"/>
      <c r="I19" s="16" t="n"/>
      <c r="J19" s="42" t="n"/>
      <c r="K19" s="16" t="n"/>
      <c r="L19" s="43">
        <f>IF(OR(J19="",K19=""),"",J19*K19)</f>
        <v/>
      </c>
      <c r="M19" s="42" t="n"/>
      <c r="N19" s="19">
        <f>IF(OR(M19="",L19="",L19=0),"",IFERROR(M19/L19,""))</f>
        <v/>
      </c>
      <c r="O19" s="14" t="n"/>
      <c r="P19" s="14" t="n"/>
      <c r="Q19" s="14" t="n"/>
      <c r="R19" s="14" t="n"/>
      <c r="S19" s="12" t="n"/>
      <c r="T19" s="20">
        <f>IF(B19="","",IF(OR(A19="",C19="",D19="",E19="",F19="",G19="",H19="",I19="",J19="",K19="",M19="",S19=""),"",IF(S19="Item sob encomenda","Sob encomenda",IF(OR(S19="Espaço limitado",S19="Validade curta",S19="Pedido mínimo elevado"),"Mínimo-máximo",IF(OR(E19="Alta",D19="A",I19&gt;='Configurações'!$B$6,G19&gt;='Configurações'!$B$5,N19&gt;='Configurações'!$B$7,H19&gt;='Configurações'!$B$8,S19="Fornecedor irregular"),"Revisão contínua (Q)",IF(AND(D19="C",G19&lt;='Configurações'!$B$4),"Revisão periódica (P)","Mínimo-máximo"))))))</f>
        <v/>
      </c>
      <c r="U19" s="20">
        <f>IF(B19="","",IF(T19="","Preencha os campos obrigatórios para gerar a recomendação.",_xlfn.IFS(S19="Item sob encomenda","Restrição predominante: item atendido sob encomenda.",OR(S19="Espaço limitado",S19="Validade curta",S19="Pedido mínimo elevado"),"Restrição predominante favorece limites explícitos de estoque.",E19="Alta","Criticidade alta favorece acompanhamento contínuo.",D19="A","Classe A favorece acompanhamento contínuo.",I19&gt;='Configurações'!$B$6,"Nível de serviço alto favorece acompanhamento contínuo.",G19&gt;='Configurações'!$B$5,"Alta variabilidade favorece acompanhamento contínuo.",N19&gt;='Configurações'!$B$7,"Custo de falta relativamente alto favorece acompanhamento contínuo.",OR(H19&gt;='Configurações'!$B$8,S19="Fornecedor irregular"),"Reposição longa ou fornecedor irregular favorece acompanhamento contínuo.",AND(D19="C",G19&lt;='Configurações'!$B$4),"Classe C com baixa variabilidade favorece revisão periódica.",TRUE,"Condições intermediárias favorecem faixa mínimo-máximo.")))</f>
        <v/>
      </c>
      <c r="V19" s="21" t="n"/>
      <c r="W19" s="20">
        <f>IF(OR(B19="",T19="",V19="",I19="",X19=""),"",IF(OR(T19&lt;&gt;V19,ABS(I19-X19)&gt;0.000001),"Sim","Não"))</f>
        <v/>
      </c>
      <c r="X19" s="22" t="n"/>
      <c r="Y19" s="23" t="n"/>
      <c r="Z19" s="23" t="n"/>
      <c r="AA19" s="23" t="n"/>
      <c r="AB19" s="23" t="n"/>
      <c r="AC19" s="23" t="n"/>
      <c r="AD19" s="21" t="n"/>
      <c r="AE19" s="21" t="n"/>
      <c r="AF19" s="21" t="n"/>
      <c r="AG19" s="23" t="n"/>
      <c r="AH19" s="44" t="n"/>
      <c r="AI19" s="21" t="n"/>
      <c r="AJ19" s="44" t="n"/>
      <c r="AK19" s="21" t="n"/>
      <c r="AL19" s="20">
        <f>IF(B19="","",_xlfn.IFS(OR(A19="",C19="",D19="",E19="",F19="",G19="",H19="",I19="",J19="",K19="",M19="",S19=""),"PREENCHER ENTRADAS",V19="","ESCOLHER POLÍTICA",X19="","INFORMAR NÍVEL APROVADO",AD19="","INFORMAR EXCEÇÃO",AF19="","INFORMAR STATUS",AND(V19="Revisão contínua (Q)",OR(Y19="",Y19&lt;=0)),"INFORMAR LOTE",AND(V19="Mínimo-máximo",OR(Z19="",AA19="",Z19&lt;0,AA19&lt;=Z19)),"REVISAR MÍNIMO/MÁXIMO",AND(V19="Revisão periódica (P)",OR(AB19="",AB19&lt;=0,AC19="",AC19&lt;0)),"REVISAR CICLO/ALVO",AND(W19="Sim",OR(AD19&lt;&gt;"Sim",AE19="")),"JUSTIFICAR DIVERGÊNCIA",AND(AD19="Sim",AE19=""),"DESCREVER EXCEÇÃO",AND(AF19="Aprovada",OR(AG19="",AG19&lt;1,AH19="",AI19="",AJ19="",AK19="")),"COMPLETAR APROVAÇÃO",AND(AH19&lt;&gt;"",AJ19&lt;&gt;"",AJ19&lt;AH19),"REVISAR DATAS",AF19="Suspensa","SUSPENSA",AF19="Em revisão","EM REVISÃO",AF19="Em análise","PRONTO PARA APROVAÇÃO",AND(AF19="Aprovada",AJ19&lt;TODAY()),"REVISÃO VENCIDA",AND(AF19="Aprovada",AJ19&lt;=TODAY()+'Configurações'!$B$9),"REVISÃO PRÓXIMA",TRUE,"OK"))</f>
        <v/>
      </c>
    </row>
    <row r="20">
      <c r="A20" s="12" t="n"/>
      <c r="B20" s="12" t="n"/>
      <c r="C20" s="12" t="n"/>
      <c r="D20" s="13" t="n"/>
      <c r="E20" s="13" t="n"/>
      <c r="F20" s="14" t="n"/>
      <c r="G20" s="15" t="n"/>
      <c r="H20" s="14" t="n"/>
      <c r="I20" s="16" t="n"/>
      <c r="J20" s="42" t="n"/>
      <c r="K20" s="16" t="n"/>
      <c r="L20" s="43">
        <f>IF(OR(J20="",K20=""),"",J20*K20)</f>
        <v/>
      </c>
      <c r="M20" s="42" t="n"/>
      <c r="N20" s="19">
        <f>IF(OR(M20="",L20="",L20=0),"",IFERROR(M20/L20,""))</f>
        <v/>
      </c>
      <c r="O20" s="14" t="n"/>
      <c r="P20" s="14" t="n"/>
      <c r="Q20" s="14" t="n"/>
      <c r="R20" s="14" t="n"/>
      <c r="S20" s="12" t="n"/>
      <c r="T20" s="20">
        <f>IF(B20="","",IF(OR(A20="",C20="",D20="",E20="",F20="",G20="",H20="",I20="",J20="",K20="",M20="",S20=""),"",IF(S20="Item sob encomenda","Sob encomenda",IF(OR(S20="Espaço limitado",S20="Validade curta",S20="Pedido mínimo elevado"),"Mínimo-máximo",IF(OR(E20="Alta",D20="A",I20&gt;='Configurações'!$B$6,G20&gt;='Configurações'!$B$5,N20&gt;='Configurações'!$B$7,H20&gt;='Configurações'!$B$8,S20="Fornecedor irregular"),"Revisão contínua (Q)",IF(AND(D20="C",G20&lt;='Configurações'!$B$4),"Revisão periódica (P)","Mínimo-máximo"))))))</f>
        <v/>
      </c>
      <c r="U20" s="20">
        <f>IF(B20="","",IF(T20="","Preencha os campos obrigatórios para gerar a recomendação.",_xlfn.IFS(S20="Item sob encomenda","Restrição predominante: item atendido sob encomenda.",OR(S20="Espaço limitado",S20="Validade curta",S20="Pedido mínimo elevado"),"Restrição predominante favorece limites explícitos de estoque.",E20="Alta","Criticidade alta favorece acompanhamento contínuo.",D20="A","Classe A favorece acompanhamento contínuo.",I20&gt;='Configurações'!$B$6,"Nível de serviço alto favorece acompanhamento contínuo.",G20&gt;='Configurações'!$B$5,"Alta variabilidade favorece acompanhamento contínuo.",N20&gt;='Configurações'!$B$7,"Custo de falta relativamente alto favorece acompanhamento contínuo.",OR(H20&gt;='Configurações'!$B$8,S20="Fornecedor irregular"),"Reposição longa ou fornecedor irregular favorece acompanhamento contínuo.",AND(D20="C",G20&lt;='Configurações'!$B$4),"Classe C com baixa variabilidade favorece revisão periódica.",TRUE,"Condições intermediárias favorecem faixa mínimo-máximo.")))</f>
        <v/>
      </c>
      <c r="V20" s="21" t="n"/>
      <c r="W20" s="20">
        <f>IF(OR(B20="",T20="",V20="",I20="",X20=""),"",IF(OR(T20&lt;&gt;V20,ABS(I20-X20)&gt;0.000001),"Sim","Não"))</f>
        <v/>
      </c>
      <c r="X20" s="22" t="n"/>
      <c r="Y20" s="23" t="n"/>
      <c r="Z20" s="23" t="n"/>
      <c r="AA20" s="23" t="n"/>
      <c r="AB20" s="23" t="n"/>
      <c r="AC20" s="23" t="n"/>
      <c r="AD20" s="21" t="n"/>
      <c r="AE20" s="21" t="n"/>
      <c r="AF20" s="21" t="n"/>
      <c r="AG20" s="23" t="n"/>
      <c r="AH20" s="44" t="n"/>
      <c r="AI20" s="21" t="n"/>
      <c r="AJ20" s="44" t="n"/>
      <c r="AK20" s="21" t="n"/>
      <c r="AL20" s="20">
        <f>IF(B20="","",_xlfn.IFS(OR(A20="",C20="",D20="",E20="",F20="",G20="",H20="",I20="",J20="",K20="",M20="",S20=""),"PREENCHER ENTRADAS",V20="","ESCOLHER POLÍTICA",X20="","INFORMAR NÍVEL APROVADO",AD20="","INFORMAR EXCEÇÃO",AF20="","INFORMAR STATUS",AND(V20="Revisão contínua (Q)",OR(Y20="",Y20&lt;=0)),"INFORMAR LOTE",AND(V20="Mínimo-máximo",OR(Z20="",AA20="",Z20&lt;0,AA20&lt;=Z20)),"REVISAR MÍNIMO/MÁXIMO",AND(V20="Revisão periódica (P)",OR(AB20="",AB20&lt;=0,AC20="",AC20&lt;0)),"REVISAR CICLO/ALVO",AND(W20="Sim",OR(AD20&lt;&gt;"Sim",AE20="")),"JUSTIFICAR DIVERGÊNCIA",AND(AD20="Sim",AE20=""),"DESCREVER EXCEÇÃO",AND(AF20="Aprovada",OR(AG20="",AG20&lt;1,AH20="",AI20="",AJ20="",AK20="")),"COMPLETAR APROVAÇÃO",AND(AH20&lt;&gt;"",AJ20&lt;&gt;"",AJ20&lt;AH20),"REVISAR DATAS",AF20="Suspensa","SUSPENSA",AF20="Em revisão","EM REVISÃO",AF20="Em análise","PRONTO PARA APROVAÇÃO",AND(AF20="Aprovada",AJ20&lt;TODAY()),"REVISÃO VENCIDA",AND(AF20="Aprovada",AJ20&lt;=TODAY()+'Configurações'!$B$9),"REVISÃO PRÓXIMA",TRUE,"OK"))</f>
        <v/>
      </c>
    </row>
    <row r="21">
      <c r="A21" s="12" t="n"/>
      <c r="B21" s="12" t="n"/>
      <c r="C21" s="12" t="n"/>
      <c r="D21" s="13" t="n"/>
      <c r="E21" s="13" t="n"/>
      <c r="F21" s="14" t="n"/>
      <c r="G21" s="15" t="n"/>
      <c r="H21" s="14" t="n"/>
      <c r="I21" s="16" t="n"/>
      <c r="J21" s="42" t="n"/>
      <c r="K21" s="16" t="n"/>
      <c r="L21" s="43">
        <f>IF(OR(J21="",K21=""),"",J21*K21)</f>
        <v/>
      </c>
      <c r="M21" s="42" t="n"/>
      <c r="N21" s="19">
        <f>IF(OR(M21="",L21="",L21=0),"",IFERROR(M21/L21,""))</f>
        <v/>
      </c>
      <c r="O21" s="14" t="n"/>
      <c r="P21" s="14" t="n"/>
      <c r="Q21" s="14" t="n"/>
      <c r="R21" s="14" t="n"/>
      <c r="S21" s="12" t="n"/>
      <c r="T21" s="20">
        <f>IF(B21="","",IF(OR(A21="",C21="",D21="",E21="",F21="",G21="",H21="",I21="",J21="",K21="",M21="",S21=""),"",IF(S21="Item sob encomenda","Sob encomenda",IF(OR(S21="Espaço limitado",S21="Validade curta",S21="Pedido mínimo elevado"),"Mínimo-máximo",IF(OR(E21="Alta",D21="A",I21&gt;='Configurações'!$B$6,G21&gt;='Configurações'!$B$5,N21&gt;='Configurações'!$B$7,H21&gt;='Configurações'!$B$8,S21="Fornecedor irregular"),"Revisão contínua (Q)",IF(AND(D21="C",G21&lt;='Configurações'!$B$4),"Revisão periódica (P)","Mínimo-máximo"))))))</f>
        <v/>
      </c>
      <c r="U21" s="20">
        <f>IF(B21="","",IF(T21="","Preencha os campos obrigatórios para gerar a recomendação.",_xlfn.IFS(S21="Item sob encomenda","Restrição predominante: item atendido sob encomenda.",OR(S21="Espaço limitado",S21="Validade curta",S21="Pedido mínimo elevado"),"Restrição predominante favorece limites explícitos de estoque.",E21="Alta","Criticidade alta favorece acompanhamento contínuo.",D21="A","Classe A favorece acompanhamento contínuo.",I21&gt;='Configurações'!$B$6,"Nível de serviço alto favorece acompanhamento contínuo.",G21&gt;='Configurações'!$B$5,"Alta variabilidade favorece acompanhamento contínuo.",N21&gt;='Configurações'!$B$7,"Custo de falta relativamente alto favorece acompanhamento contínuo.",OR(H21&gt;='Configurações'!$B$8,S21="Fornecedor irregular"),"Reposição longa ou fornecedor irregular favorece acompanhamento contínuo.",AND(D21="C",G21&lt;='Configurações'!$B$4),"Classe C com baixa variabilidade favorece revisão periódica.",TRUE,"Condições intermediárias favorecem faixa mínimo-máximo.")))</f>
        <v/>
      </c>
      <c r="V21" s="21" t="n"/>
      <c r="W21" s="20">
        <f>IF(OR(B21="",T21="",V21="",I21="",X21=""),"",IF(OR(T21&lt;&gt;V21,ABS(I21-X21)&gt;0.000001),"Sim","Não"))</f>
        <v/>
      </c>
      <c r="X21" s="22" t="n"/>
      <c r="Y21" s="23" t="n"/>
      <c r="Z21" s="23" t="n"/>
      <c r="AA21" s="23" t="n"/>
      <c r="AB21" s="23" t="n"/>
      <c r="AC21" s="23" t="n"/>
      <c r="AD21" s="21" t="n"/>
      <c r="AE21" s="21" t="n"/>
      <c r="AF21" s="21" t="n"/>
      <c r="AG21" s="23" t="n"/>
      <c r="AH21" s="44" t="n"/>
      <c r="AI21" s="21" t="n"/>
      <c r="AJ21" s="44" t="n"/>
      <c r="AK21" s="21" t="n"/>
      <c r="AL21" s="20">
        <f>IF(B21="","",_xlfn.IFS(OR(A21="",C21="",D21="",E21="",F21="",G21="",H21="",I21="",J21="",K21="",M21="",S21=""),"PREENCHER ENTRADAS",V21="","ESCOLHER POLÍTICA",X21="","INFORMAR NÍVEL APROVADO",AD21="","INFORMAR EXCEÇÃO",AF21="","INFORMAR STATUS",AND(V21="Revisão contínua (Q)",OR(Y21="",Y21&lt;=0)),"INFORMAR LOTE",AND(V21="Mínimo-máximo",OR(Z21="",AA21="",Z21&lt;0,AA21&lt;=Z21)),"REVISAR MÍNIMO/MÁXIMO",AND(V21="Revisão periódica (P)",OR(AB21="",AB21&lt;=0,AC21="",AC21&lt;0)),"REVISAR CICLO/ALVO",AND(W21="Sim",OR(AD21&lt;&gt;"Sim",AE21="")),"JUSTIFICAR DIVERGÊNCIA",AND(AD21="Sim",AE21=""),"DESCREVER EXCEÇÃO",AND(AF21="Aprovada",OR(AG21="",AG21&lt;1,AH21="",AI21="",AJ21="",AK21="")),"COMPLETAR APROVAÇÃO",AND(AH21&lt;&gt;"",AJ21&lt;&gt;"",AJ21&lt;AH21),"REVISAR DATAS",AF21="Suspensa","SUSPENSA",AF21="Em revisão","EM REVISÃO",AF21="Em análise","PRONTO PARA APROVAÇÃO",AND(AF21="Aprovada",AJ21&lt;TODAY()),"REVISÃO VENCIDA",AND(AF21="Aprovada",AJ21&lt;=TODAY()+'Configurações'!$B$9),"REVISÃO PRÓXIMA",TRUE,"OK"))</f>
        <v/>
      </c>
    </row>
    <row r="22">
      <c r="A22" s="12" t="n"/>
      <c r="B22" s="12" t="n"/>
      <c r="C22" s="12" t="n"/>
      <c r="D22" s="13" t="n"/>
      <c r="E22" s="13" t="n"/>
      <c r="F22" s="14" t="n"/>
      <c r="G22" s="15" t="n"/>
      <c r="H22" s="14" t="n"/>
      <c r="I22" s="16" t="n"/>
      <c r="J22" s="42" t="n"/>
      <c r="K22" s="16" t="n"/>
      <c r="L22" s="43">
        <f>IF(OR(J22="",K22=""),"",J22*K22)</f>
        <v/>
      </c>
      <c r="M22" s="42" t="n"/>
      <c r="N22" s="19">
        <f>IF(OR(M22="",L22="",L22=0),"",IFERROR(M22/L22,""))</f>
        <v/>
      </c>
      <c r="O22" s="14" t="n"/>
      <c r="P22" s="14" t="n"/>
      <c r="Q22" s="14" t="n"/>
      <c r="R22" s="14" t="n"/>
      <c r="S22" s="12" t="n"/>
      <c r="T22" s="20">
        <f>IF(B22="","",IF(OR(A22="",C22="",D22="",E22="",F22="",G22="",H22="",I22="",J22="",K22="",M22="",S22=""),"",IF(S22="Item sob encomenda","Sob encomenda",IF(OR(S22="Espaço limitado",S22="Validade curta",S22="Pedido mínimo elevado"),"Mínimo-máximo",IF(OR(E22="Alta",D22="A",I22&gt;='Configurações'!$B$6,G22&gt;='Configurações'!$B$5,N22&gt;='Configurações'!$B$7,H22&gt;='Configurações'!$B$8,S22="Fornecedor irregular"),"Revisão contínua (Q)",IF(AND(D22="C",G22&lt;='Configurações'!$B$4),"Revisão periódica (P)","Mínimo-máximo"))))))</f>
        <v/>
      </c>
      <c r="U22" s="20">
        <f>IF(B22="","",IF(T22="","Preencha os campos obrigatórios para gerar a recomendação.",_xlfn.IFS(S22="Item sob encomenda","Restrição predominante: item atendido sob encomenda.",OR(S22="Espaço limitado",S22="Validade curta",S22="Pedido mínimo elevado"),"Restrição predominante favorece limites explícitos de estoque.",E22="Alta","Criticidade alta favorece acompanhamento contínuo.",D22="A","Classe A favorece acompanhamento contínuo.",I22&gt;='Configurações'!$B$6,"Nível de serviço alto favorece acompanhamento contínuo.",G22&gt;='Configurações'!$B$5,"Alta variabilidade favorece acompanhamento contínuo.",N22&gt;='Configurações'!$B$7,"Custo de falta relativamente alto favorece acompanhamento contínuo.",OR(H22&gt;='Configurações'!$B$8,S22="Fornecedor irregular"),"Reposição longa ou fornecedor irregular favorece acompanhamento contínuo.",AND(D22="C",G22&lt;='Configurações'!$B$4),"Classe C com baixa variabilidade favorece revisão periódica.",TRUE,"Condições intermediárias favorecem faixa mínimo-máximo.")))</f>
        <v/>
      </c>
      <c r="V22" s="21" t="n"/>
      <c r="W22" s="20">
        <f>IF(OR(B22="",T22="",V22="",I22="",X22=""),"",IF(OR(T22&lt;&gt;V22,ABS(I22-X22)&gt;0.000001),"Sim","Não"))</f>
        <v/>
      </c>
      <c r="X22" s="22" t="n"/>
      <c r="Y22" s="23" t="n"/>
      <c r="Z22" s="23" t="n"/>
      <c r="AA22" s="23" t="n"/>
      <c r="AB22" s="23" t="n"/>
      <c r="AC22" s="23" t="n"/>
      <c r="AD22" s="21" t="n"/>
      <c r="AE22" s="21" t="n"/>
      <c r="AF22" s="21" t="n"/>
      <c r="AG22" s="23" t="n"/>
      <c r="AH22" s="44" t="n"/>
      <c r="AI22" s="21" t="n"/>
      <c r="AJ22" s="44" t="n"/>
      <c r="AK22" s="21" t="n"/>
      <c r="AL22" s="20">
        <f>IF(B22="","",_xlfn.IFS(OR(A22="",C22="",D22="",E22="",F22="",G22="",H22="",I22="",J22="",K22="",M22="",S22=""),"PREENCHER ENTRADAS",V22="","ESCOLHER POLÍTICA",X22="","INFORMAR NÍVEL APROVADO",AD22="","INFORMAR EXCEÇÃO",AF22="","INFORMAR STATUS",AND(V22="Revisão contínua (Q)",OR(Y22="",Y22&lt;=0)),"INFORMAR LOTE",AND(V22="Mínimo-máximo",OR(Z22="",AA22="",Z22&lt;0,AA22&lt;=Z22)),"REVISAR MÍNIMO/MÁXIMO",AND(V22="Revisão periódica (P)",OR(AB22="",AB22&lt;=0,AC22="",AC22&lt;0)),"REVISAR CICLO/ALVO",AND(W22="Sim",OR(AD22&lt;&gt;"Sim",AE22="")),"JUSTIFICAR DIVERGÊNCIA",AND(AD22="Sim",AE22=""),"DESCREVER EXCEÇÃO",AND(AF22="Aprovada",OR(AG22="",AG22&lt;1,AH22="",AI22="",AJ22="",AK22="")),"COMPLETAR APROVAÇÃO",AND(AH22&lt;&gt;"",AJ22&lt;&gt;"",AJ22&lt;AH22),"REVISAR DATAS",AF22="Suspensa","SUSPENSA",AF22="Em revisão","EM REVISÃO",AF22="Em análise","PRONTO PARA APROVAÇÃO",AND(AF22="Aprovada",AJ22&lt;TODAY()),"REVISÃO VENCIDA",AND(AF22="Aprovada",AJ22&lt;=TODAY()+'Configurações'!$B$9),"REVISÃO PRÓXIMA",TRUE,"OK"))</f>
        <v/>
      </c>
    </row>
    <row r="23">
      <c r="A23" s="12" t="n"/>
      <c r="B23" s="12" t="n"/>
      <c r="C23" s="12" t="n"/>
      <c r="D23" s="13" t="n"/>
      <c r="E23" s="13" t="n"/>
      <c r="F23" s="14" t="n"/>
      <c r="G23" s="15" t="n"/>
      <c r="H23" s="14" t="n"/>
      <c r="I23" s="16" t="n"/>
      <c r="J23" s="42" t="n"/>
      <c r="K23" s="16" t="n"/>
      <c r="L23" s="43">
        <f>IF(OR(J23="",K23=""),"",J23*K23)</f>
        <v/>
      </c>
      <c r="M23" s="42" t="n"/>
      <c r="N23" s="19">
        <f>IF(OR(M23="",L23="",L23=0),"",IFERROR(M23/L23,""))</f>
        <v/>
      </c>
      <c r="O23" s="14" t="n"/>
      <c r="P23" s="14" t="n"/>
      <c r="Q23" s="14" t="n"/>
      <c r="R23" s="14" t="n"/>
      <c r="S23" s="12" t="n"/>
      <c r="T23" s="20">
        <f>IF(B23="","",IF(OR(A23="",C23="",D23="",E23="",F23="",G23="",H23="",I23="",J23="",K23="",M23="",S23=""),"",IF(S23="Item sob encomenda","Sob encomenda",IF(OR(S23="Espaço limitado",S23="Validade curta",S23="Pedido mínimo elevado"),"Mínimo-máximo",IF(OR(E23="Alta",D23="A",I23&gt;='Configurações'!$B$6,G23&gt;='Configurações'!$B$5,N23&gt;='Configurações'!$B$7,H23&gt;='Configurações'!$B$8,S23="Fornecedor irregular"),"Revisão contínua (Q)",IF(AND(D23="C",G23&lt;='Configurações'!$B$4),"Revisão periódica (P)","Mínimo-máximo"))))))</f>
        <v/>
      </c>
      <c r="U23" s="20">
        <f>IF(B23="","",IF(T23="","Preencha os campos obrigatórios para gerar a recomendação.",_xlfn.IFS(S23="Item sob encomenda","Restrição predominante: item atendido sob encomenda.",OR(S23="Espaço limitado",S23="Validade curta",S23="Pedido mínimo elevado"),"Restrição predominante favorece limites explícitos de estoque.",E23="Alta","Criticidade alta favorece acompanhamento contínuo.",D23="A","Classe A favorece acompanhamento contínuo.",I23&gt;='Configurações'!$B$6,"Nível de serviço alto favorece acompanhamento contínuo.",G23&gt;='Configurações'!$B$5,"Alta variabilidade favorece acompanhamento contínuo.",N23&gt;='Configurações'!$B$7,"Custo de falta relativamente alto favorece acompanhamento contínuo.",OR(H23&gt;='Configurações'!$B$8,S23="Fornecedor irregular"),"Reposição longa ou fornecedor irregular favorece acompanhamento contínuo.",AND(D23="C",G23&lt;='Configurações'!$B$4),"Classe C com baixa variabilidade favorece revisão periódica.",TRUE,"Condições intermediárias favorecem faixa mínimo-máximo.")))</f>
        <v/>
      </c>
      <c r="V23" s="21" t="n"/>
      <c r="W23" s="20">
        <f>IF(OR(B23="",T23="",V23="",I23="",X23=""),"",IF(OR(T23&lt;&gt;V23,ABS(I23-X23)&gt;0.000001),"Sim","Não"))</f>
        <v/>
      </c>
      <c r="X23" s="22" t="n"/>
      <c r="Y23" s="23" t="n"/>
      <c r="Z23" s="23" t="n"/>
      <c r="AA23" s="23" t="n"/>
      <c r="AB23" s="23" t="n"/>
      <c r="AC23" s="23" t="n"/>
      <c r="AD23" s="21" t="n"/>
      <c r="AE23" s="21" t="n"/>
      <c r="AF23" s="21" t="n"/>
      <c r="AG23" s="23" t="n"/>
      <c r="AH23" s="44" t="n"/>
      <c r="AI23" s="21" t="n"/>
      <c r="AJ23" s="44" t="n"/>
      <c r="AK23" s="21" t="n"/>
      <c r="AL23" s="20">
        <f>IF(B23="","",_xlfn.IFS(OR(A23="",C23="",D23="",E23="",F23="",G23="",H23="",I23="",J23="",K23="",M23="",S23=""),"PREENCHER ENTRADAS",V23="","ESCOLHER POLÍTICA",X23="","INFORMAR NÍVEL APROVADO",AD23="","INFORMAR EXCEÇÃO",AF23="","INFORMAR STATUS",AND(V23="Revisão contínua (Q)",OR(Y23="",Y23&lt;=0)),"INFORMAR LOTE",AND(V23="Mínimo-máximo",OR(Z23="",AA23="",Z23&lt;0,AA23&lt;=Z23)),"REVISAR MÍNIMO/MÁXIMO",AND(V23="Revisão periódica (P)",OR(AB23="",AB23&lt;=0,AC23="",AC23&lt;0)),"REVISAR CICLO/ALVO",AND(W23="Sim",OR(AD23&lt;&gt;"Sim",AE23="")),"JUSTIFICAR DIVERGÊNCIA",AND(AD23="Sim",AE23=""),"DESCREVER EXCEÇÃO",AND(AF23="Aprovada",OR(AG23="",AG23&lt;1,AH23="",AI23="",AJ23="",AK23="")),"COMPLETAR APROVAÇÃO",AND(AH23&lt;&gt;"",AJ23&lt;&gt;"",AJ23&lt;AH23),"REVISAR DATAS",AF23="Suspensa","SUSPENSA",AF23="Em revisão","EM REVISÃO",AF23="Em análise","PRONTO PARA APROVAÇÃO",AND(AF23="Aprovada",AJ23&lt;TODAY()),"REVISÃO VENCIDA",AND(AF23="Aprovada",AJ23&lt;=TODAY()+'Configurações'!$B$9),"REVISÃO PRÓXIMA",TRUE,"OK"))</f>
        <v/>
      </c>
    </row>
    <row r="24">
      <c r="A24" s="12" t="n"/>
      <c r="B24" s="12" t="n"/>
      <c r="C24" s="12" t="n"/>
      <c r="D24" s="13" t="n"/>
      <c r="E24" s="13" t="n"/>
      <c r="F24" s="14" t="n"/>
      <c r="G24" s="15" t="n"/>
      <c r="H24" s="14" t="n"/>
      <c r="I24" s="16" t="n"/>
      <c r="J24" s="42" t="n"/>
      <c r="K24" s="16" t="n"/>
      <c r="L24" s="43">
        <f>IF(OR(J24="",K24=""),"",J24*K24)</f>
        <v/>
      </c>
      <c r="M24" s="42" t="n"/>
      <c r="N24" s="19">
        <f>IF(OR(M24="",L24="",L24=0),"",IFERROR(M24/L24,""))</f>
        <v/>
      </c>
      <c r="O24" s="14" t="n"/>
      <c r="P24" s="14" t="n"/>
      <c r="Q24" s="14" t="n"/>
      <c r="R24" s="14" t="n"/>
      <c r="S24" s="12" t="n"/>
      <c r="T24" s="20">
        <f>IF(B24="","",IF(OR(A24="",C24="",D24="",E24="",F24="",G24="",H24="",I24="",J24="",K24="",M24="",S24=""),"",IF(S24="Item sob encomenda","Sob encomenda",IF(OR(S24="Espaço limitado",S24="Validade curta",S24="Pedido mínimo elevado"),"Mínimo-máximo",IF(OR(E24="Alta",D24="A",I24&gt;='Configurações'!$B$6,G24&gt;='Configurações'!$B$5,N24&gt;='Configurações'!$B$7,H24&gt;='Configurações'!$B$8,S24="Fornecedor irregular"),"Revisão contínua (Q)",IF(AND(D24="C",G24&lt;='Configurações'!$B$4),"Revisão periódica (P)","Mínimo-máximo"))))))</f>
        <v/>
      </c>
      <c r="U24" s="20">
        <f>IF(B24="","",IF(T24="","Preencha os campos obrigatórios para gerar a recomendação.",_xlfn.IFS(S24="Item sob encomenda","Restrição predominante: item atendido sob encomenda.",OR(S24="Espaço limitado",S24="Validade curta",S24="Pedido mínimo elevado"),"Restrição predominante favorece limites explícitos de estoque.",E24="Alta","Criticidade alta favorece acompanhamento contínuo.",D24="A","Classe A favorece acompanhamento contínuo.",I24&gt;='Configurações'!$B$6,"Nível de serviço alto favorece acompanhamento contínuo.",G24&gt;='Configurações'!$B$5,"Alta variabilidade favorece acompanhamento contínuo.",N24&gt;='Configurações'!$B$7,"Custo de falta relativamente alto favorece acompanhamento contínuo.",OR(H24&gt;='Configurações'!$B$8,S24="Fornecedor irregular"),"Reposição longa ou fornecedor irregular favorece acompanhamento contínuo.",AND(D24="C",G24&lt;='Configurações'!$B$4),"Classe C com baixa variabilidade favorece revisão periódica.",TRUE,"Condições intermediárias favorecem faixa mínimo-máximo.")))</f>
        <v/>
      </c>
      <c r="V24" s="21" t="n"/>
      <c r="W24" s="20">
        <f>IF(OR(B24="",T24="",V24="",I24="",X24=""),"",IF(OR(T24&lt;&gt;V24,ABS(I24-X24)&gt;0.000001),"Sim","Não"))</f>
        <v/>
      </c>
      <c r="X24" s="22" t="n"/>
      <c r="Y24" s="23" t="n"/>
      <c r="Z24" s="23" t="n"/>
      <c r="AA24" s="23" t="n"/>
      <c r="AB24" s="23" t="n"/>
      <c r="AC24" s="23" t="n"/>
      <c r="AD24" s="21" t="n"/>
      <c r="AE24" s="21" t="n"/>
      <c r="AF24" s="21" t="n"/>
      <c r="AG24" s="23" t="n"/>
      <c r="AH24" s="44" t="n"/>
      <c r="AI24" s="21" t="n"/>
      <c r="AJ24" s="44" t="n"/>
      <c r="AK24" s="21" t="n"/>
      <c r="AL24" s="20">
        <f>IF(B24="","",_xlfn.IFS(OR(A24="",C24="",D24="",E24="",F24="",G24="",H24="",I24="",J24="",K24="",M24="",S24=""),"PREENCHER ENTRADAS",V24="","ESCOLHER POLÍTICA",X24="","INFORMAR NÍVEL APROVADO",AD24="","INFORMAR EXCEÇÃO",AF24="","INFORMAR STATUS",AND(V24="Revisão contínua (Q)",OR(Y24="",Y24&lt;=0)),"INFORMAR LOTE",AND(V24="Mínimo-máximo",OR(Z24="",AA24="",Z24&lt;0,AA24&lt;=Z24)),"REVISAR MÍNIMO/MÁXIMO",AND(V24="Revisão periódica (P)",OR(AB24="",AB24&lt;=0,AC24="",AC24&lt;0)),"REVISAR CICLO/ALVO",AND(W24="Sim",OR(AD24&lt;&gt;"Sim",AE24="")),"JUSTIFICAR DIVERGÊNCIA",AND(AD24="Sim",AE24=""),"DESCREVER EXCEÇÃO",AND(AF24="Aprovada",OR(AG24="",AG24&lt;1,AH24="",AI24="",AJ24="",AK24="")),"COMPLETAR APROVAÇÃO",AND(AH24&lt;&gt;"",AJ24&lt;&gt;"",AJ24&lt;AH24),"REVISAR DATAS",AF24="Suspensa","SUSPENSA",AF24="Em revisão","EM REVISÃO",AF24="Em análise","PRONTO PARA APROVAÇÃO",AND(AF24="Aprovada",AJ24&lt;TODAY()),"REVISÃO VENCIDA",AND(AF24="Aprovada",AJ24&lt;=TODAY()+'Configurações'!$B$9),"REVISÃO PRÓXIMA",TRUE,"OK"))</f>
        <v/>
      </c>
    </row>
    <row r="25">
      <c r="A25" s="12" t="n"/>
      <c r="B25" s="12" t="n"/>
      <c r="C25" s="12" t="n"/>
      <c r="D25" s="13" t="n"/>
      <c r="E25" s="13" t="n"/>
      <c r="F25" s="14" t="n"/>
      <c r="G25" s="15" t="n"/>
      <c r="H25" s="14" t="n"/>
      <c r="I25" s="16" t="n"/>
      <c r="J25" s="42" t="n"/>
      <c r="K25" s="16" t="n"/>
      <c r="L25" s="43">
        <f>IF(OR(J25="",K25=""),"",J25*K25)</f>
        <v/>
      </c>
      <c r="M25" s="42" t="n"/>
      <c r="N25" s="19">
        <f>IF(OR(M25="",L25="",L25=0),"",IFERROR(M25/L25,""))</f>
        <v/>
      </c>
      <c r="O25" s="14" t="n"/>
      <c r="P25" s="14" t="n"/>
      <c r="Q25" s="14" t="n"/>
      <c r="R25" s="14" t="n"/>
      <c r="S25" s="12" t="n"/>
      <c r="T25" s="20">
        <f>IF(B25="","",IF(OR(A25="",C25="",D25="",E25="",F25="",G25="",H25="",I25="",J25="",K25="",M25="",S25=""),"",IF(S25="Item sob encomenda","Sob encomenda",IF(OR(S25="Espaço limitado",S25="Validade curta",S25="Pedido mínimo elevado"),"Mínimo-máximo",IF(OR(E25="Alta",D25="A",I25&gt;='Configurações'!$B$6,G25&gt;='Configurações'!$B$5,N25&gt;='Configurações'!$B$7,H25&gt;='Configurações'!$B$8,S25="Fornecedor irregular"),"Revisão contínua (Q)",IF(AND(D25="C",G25&lt;='Configurações'!$B$4),"Revisão periódica (P)","Mínimo-máximo"))))))</f>
        <v/>
      </c>
      <c r="U25" s="20">
        <f>IF(B25="","",IF(T25="","Preencha os campos obrigatórios para gerar a recomendação.",_xlfn.IFS(S25="Item sob encomenda","Restrição predominante: item atendido sob encomenda.",OR(S25="Espaço limitado",S25="Validade curta",S25="Pedido mínimo elevado"),"Restrição predominante favorece limites explícitos de estoque.",E25="Alta","Criticidade alta favorece acompanhamento contínuo.",D25="A","Classe A favorece acompanhamento contínuo.",I25&gt;='Configurações'!$B$6,"Nível de serviço alto favorece acompanhamento contínuo.",G25&gt;='Configurações'!$B$5,"Alta variabilidade favorece acompanhamento contínuo.",N25&gt;='Configurações'!$B$7,"Custo de falta relativamente alto favorece acompanhamento contínuo.",OR(H25&gt;='Configurações'!$B$8,S25="Fornecedor irregular"),"Reposição longa ou fornecedor irregular favorece acompanhamento contínuo.",AND(D25="C",G25&lt;='Configurações'!$B$4),"Classe C com baixa variabilidade favorece revisão periódica.",TRUE,"Condições intermediárias favorecem faixa mínimo-máximo.")))</f>
        <v/>
      </c>
      <c r="V25" s="21" t="n"/>
      <c r="W25" s="20">
        <f>IF(OR(B25="",T25="",V25="",I25="",X25=""),"",IF(OR(T25&lt;&gt;V25,ABS(I25-X25)&gt;0.000001),"Sim","Não"))</f>
        <v/>
      </c>
      <c r="X25" s="22" t="n"/>
      <c r="Y25" s="23" t="n"/>
      <c r="Z25" s="23" t="n"/>
      <c r="AA25" s="23" t="n"/>
      <c r="AB25" s="23" t="n"/>
      <c r="AC25" s="23" t="n"/>
      <c r="AD25" s="21" t="n"/>
      <c r="AE25" s="21" t="n"/>
      <c r="AF25" s="21" t="n"/>
      <c r="AG25" s="23" t="n"/>
      <c r="AH25" s="44" t="n"/>
      <c r="AI25" s="21" t="n"/>
      <c r="AJ25" s="44" t="n"/>
      <c r="AK25" s="21" t="n"/>
      <c r="AL25" s="20">
        <f>IF(B25="","",_xlfn.IFS(OR(A25="",C25="",D25="",E25="",F25="",G25="",H25="",I25="",J25="",K25="",M25="",S25=""),"PREENCHER ENTRADAS",V25="","ESCOLHER POLÍTICA",X25="","INFORMAR NÍVEL APROVADO",AD25="","INFORMAR EXCEÇÃO",AF25="","INFORMAR STATUS",AND(V25="Revisão contínua (Q)",OR(Y25="",Y25&lt;=0)),"INFORMAR LOTE",AND(V25="Mínimo-máximo",OR(Z25="",AA25="",Z25&lt;0,AA25&lt;=Z25)),"REVISAR MÍNIMO/MÁXIMO",AND(V25="Revisão periódica (P)",OR(AB25="",AB25&lt;=0,AC25="",AC25&lt;0)),"REVISAR CICLO/ALVO",AND(W25="Sim",OR(AD25&lt;&gt;"Sim",AE25="")),"JUSTIFICAR DIVERGÊNCIA",AND(AD25="Sim",AE25=""),"DESCREVER EXCEÇÃO",AND(AF25="Aprovada",OR(AG25="",AG25&lt;1,AH25="",AI25="",AJ25="",AK25="")),"COMPLETAR APROVAÇÃO",AND(AH25&lt;&gt;"",AJ25&lt;&gt;"",AJ25&lt;AH25),"REVISAR DATAS",AF25="Suspensa","SUSPENSA",AF25="Em revisão","EM REVISÃO",AF25="Em análise","PRONTO PARA APROVAÇÃO",AND(AF25="Aprovada",AJ25&lt;TODAY()),"REVISÃO VENCIDA",AND(AF25="Aprovada",AJ25&lt;=TODAY()+'Configurações'!$B$9),"REVISÃO PRÓXIMA",TRUE,"OK"))</f>
        <v/>
      </c>
    </row>
    <row r="26">
      <c r="A26" s="12" t="n"/>
      <c r="B26" s="12" t="n"/>
      <c r="C26" s="12" t="n"/>
      <c r="D26" s="13" t="n"/>
      <c r="E26" s="13" t="n"/>
      <c r="F26" s="14" t="n"/>
      <c r="G26" s="15" t="n"/>
      <c r="H26" s="14" t="n"/>
      <c r="I26" s="16" t="n"/>
      <c r="J26" s="42" t="n"/>
      <c r="K26" s="16" t="n"/>
      <c r="L26" s="43">
        <f>IF(OR(J26="",K26=""),"",J26*K26)</f>
        <v/>
      </c>
      <c r="M26" s="42" t="n"/>
      <c r="N26" s="19">
        <f>IF(OR(M26="",L26="",L26=0),"",IFERROR(M26/L26,""))</f>
        <v/>
      </c>
      <c r="O26" s="14" t="n"/>
      <c r="P26" s="14" t="n"/>
      <c r="Q26" s="14" t="n"/>
      <c r="R26" s="14" t="n"/>
      <c r="S26" s="12" t="n"/>
      <c r="T26" s="20">
        <f>IF(B26="","",IF(OR(A26="",C26="",D26="",E26="",F26="",G26="",H26="",I26="",J26="",K26="",M26="",S26=""),"",IF(S26="Item sob encomenda","Sob encomenda",IF(OR(S26="Espaço limitado",S26="Validade curta",S26="Pedido mínimo elevado"),"Mínimo-máximo",IF(OR(E26="Alta",D26="A",I26&gt;='Configurações'!$B$6,G26&gt;='Configurações'!$B$5,N26&gt;='Configurações'!$B$7,H26&gt;='Configurações'!$B$8,S26="Fornecedor irregular"),"Revisão contínua (Q)",IF(AND(D26="C",G26&lt;='Configurações'!$B$4),"Revisão periódica (P)","Mínimo-máximo"))))))</f>
        <v/>
      </c>
      <c r="U26" s="20">
        <f>IF(B26="","",IF(T26="","Preencha os campos obrigatórios para gerar a recomendação.",_xlfn.IFS(S26="Item sob encomenda","Restrição predominante: item atendido sob encomenda.",OR(S26="Espaço limitado",S26="Validade curta",S26="Pedido mínimo elevado"),"Restrição predominante favorece limites explícitos de estoque.",E26="Alta","Criticidade alta favorece acompanhamento contínuo.",D26="A","Classe A favorece acompanhamento contínuo.",I26&gt;='Configurações'!$B$6,"Nível de serviço alto favorece acompanhamento contínuo.",G26&gt;='Configurações'!$B$5,"Alta variabilidade favorece acompanhamento contínuo.",N26&gt;='Configurações'!$B$7,"Custo de falta relativamente alto favorece acompanhamento contínuo.",OR(H26&gt;='Configurações'!$B$8,S26="Fornecedor irregular"),"Reposição longa ou fornecedor irregular favorece acompanhamento contínuo.",AND(D26="C",G26&lt;='Configurações'!$B$4),"Classe C com baixa variabilidade favorece revisão periódica.",TRUE,"Condições intermediárias favorecem faixa mínimo-máximo.")))</f>
        <v/>
      </c>
      <c r="V26" s="21" t="n"/>
      <c r="W26" s="20">
        <f>IF(OR(B26="",T26="",V26="",I26="",X26=""),"",IF(OR(T26&lt;&gt;V26,ABS(I26-X26)&gt;0.000001),"Sim","Não"))</f>
        <v/>
      </c>
      <c r="X26" s="22" t="n"/>
      <c r="Y26" s="23" t="n"/>
      <c r="Z26" s="23" t="n"/>
      <c r="AA26" s="23" t="n"/>
      <c r="AB26" s="23" t="n"/>
      <c r="AC26" s="23" t="n"/>
      <c r="AD26" s="21" t="n"/>
      <c r="AE26" s="21" t="n"/>
      <c r="AF26" s="21" t="n"/>
      <c r="AG26" s="23" t="n"/>
      <c r="AH26" s="44" t="n"/>
      <c r="AI26" s="21" t="n"/>
      <c r="AJ26" s="44" t="n"/>
      <c r="AK26" s="21" t="n"/>
      <c r="AL26" s="20">
        <f>IF(B26="","",_xlfn.IFS(OR(A26="",C26="",D26="",E26="",F26="",G26="",H26="",I26="",J26="",K26="",M26="",S26=""),"PREENCHER ENTRADAS",V26="","ESCOLHER POLÍTICA",X26="","INFORMAR NÍVEL APROVADO",AD26="","INFORMAR EXCEÇÃO",AF26="","INFORMAR STATUS",AND(V26="Revisão contínua (Q)",OR(Y26="",Y26&lt;=0)),"INFORMAR LOTE",AND(V26="Mínimo-máximo",OR(Z26="",AA26="",Z26&lt;0,AA26&lt;=Z26)),"REVISAR MÍNIMO/MÁXIMO",AND(V26="Revisão periódica (P)",OR(AB26="",AB26&lt;=0,AC26="",AC26&lt;0)),"REVISAR CICLO/ALVO",AND(W26="Sim",OR(AD26&lt;&gt;"Sim",AE26="")),"JUSTIFICAR DIVERGÊNCIA",AND(AD26="Sim",AE26=""),"DESCREVER EXCEÇÃO",AND(AF26="Aprovada",OR(AG26="",AG26&lt;1,AH26="",AI26="",AJ26="",AK26="")),"COMPLETAR APROVAÇÃO",AND(AH26&lt;&gt;"",AJ26&lt;&gt;"",AJ26&lt;AH26),"REVISAR DATAS",AF26="Suspensa","SUSPENSA",AF26="Em revisão","EM REVISÃO",AF26="Em análise","PRONTO PARA APROVAÇÃO",AND(AF26="Aprovada",AJ26&lt;TODAY()),"REVISÃO VENCIDA",AND(AF26="Aprovada",AJ26&lt;=TODAY()+'Configurações'!$B$9),"REVISÃO PRÓXIMA",TRUE,"OK"))</f>
        <v/>
      </c>
    </row>
    <row r="27">
      <c r="A27" s="12" t="n"/>
      <c r="B27" s="12" t="n"/>
      <c r="C27" s="12" t="n"/>
      <c r="D27" s="13" t="n"/>
      <c r="E27" s="13" t="n"/>
      <c r="F27" s="14" t="n"/>
      <c r="G27" s="15" t="n"/>
      <c r="H27" s="14" t="n"/>
      <c r="I27" s="16" t="n"/>
      <c r="J27" s="42" t="n"/>
      <c r="K27" s="16" t="n"/>
      <c r="L27" s="43">
        <f>IF(OR(J27="",K27=""),"",J27*K27)</f>
        <v/>
      </c>
      <c r="M27" s="42" t="n"/>
      <c r="N27" s="19">
        <f>IF(OR(M27="",L27="",L27=0),"",IFERROR(M27/L27,""))</f>
        <v/>
      </c>
      <c r="O27" s="14" t="n"/>
      <c r="P27" s="14" t="n"/>
      <c r="Q27" s="14" t="n"/>
      <c r="R27" s="14" t="n"/>
      <c r="S27" s="12" t="n"/>
      <c r="T27" s="20">
        <f>IF(B27="","",IF(OR(A27="",C27="",D27="",E27="",F27="",G27="",H27="",I27="",J27="",K27="",M27="",S27=""),"",IF(S27="Item sob encomenda","Sob encomenda",IF(OR(S27="Espaço limitado",S27="Validade curta",S27="Pedido mínimo elevado"),"Mínimo-máximo",IF(OR(E27="Alta",D27="A",I27&gt;='Configurações'!$B$6,G27&gt;='Configurações'!$B$5,N27&gt;='Configurações'!$B$7,H27&gt;='Configurações'!$B$8,S27="Fornecedor irregular"),"Revisão contínua (Q)",IF(AND(D27="C",G27&lt;='Configurações'!$B$4),"Revisão periódica (P)","Mínimo-máximo"))))))</f>
        <v/>
      </c>
      <c r="U27" s="20">
        <f>IF(B27="","",IF(T27="","Preencha os campos obrigatórios para gerar a recomendação.",_xlfn.IFS(S27="Item sob encomenda","Restrição predominante: item atendido sob encomenda.",OR(S27="Espaço limitado",S27="Validade curta",S27="Pedido mínimo elevado"),"Restrição predominante favorece limites explícitos de estoque.",E27="Alta","Criticidade alta favorece acompanhamento contínuo.",D27="A","Classe A favorece acompanhamento contínuo.",I27&gt;='Configurações'!$B$6,"Nível de serviço alto favorece acompanhamento contínuo.",G27&gt;='Configurações'!$B$5,"Alta variabilidade favorece acompanhamento contínuo.",N27&gt;='Configurações'!$B$7,"Custo de falta relativamente alto favorece acompanhamento contínuo.",OR(H27&gt;='Configurações'!$B$8,S27="Fornecedor irregular"),"Reposição longa ou fornecedor irregular favorece acompanhamento contínuo.",AND(D27="C",G27&lt;='Configurações'!$B$4),"Classe C com baixa variabilidade favorece revisão periódica.",TRUE,"Condições intermediárias favorecem faixa mínimo-máximo.")))</f>
        <v/>
      </c>
      <c r="V27" s="21" t="n"/>
      <c r="W27" s="20">
        <f>IF(OR(B27="",T27="",V27="",I27="",X27=""),"",IF(OR(T27&lt;&gt;V27,ABS(I27-X27)&gt;0.000001),"Sim","Não"))</f>
        <v/>
      </c>
      <c r="X27" s="22" t="n"/>
      <c r="Y27" s="23" t="n"/>
      <c r="Z27" s="23" t="n"/>
      <c r="AA27" s="23" t="n"/>
      <c r="AB27" s="23" t="n"/>
      <c r="AC27" s="23" t="n"/>
      <c r="AD27" s="21" t="n"/>
      <c r="AE27" s="21" t="n"/>
      <c r="AF27" s="21" t="n"/>
      <c r="AG27" s="23" t="n"/>
      <c r="AH27" s="44" t="n"/>
      <c r="AI27" s="21" t="n"/>
      <c r="AJ27" s="44" t="n"/>
      <c r="AK27" s="21" t="n"/>
      <c r="AL27" s="20">
        <f>IF(B27="","",_xlfn.IFS(OR(A27="",C27="",D27="",E27="",F27="",G27="",H27="",I27="",J27="",K27="",M27="",S27=""),"PREENCHER ENTRADAS",V27="","ESCOLHER POLÍTICA",X27="","INFORMAR NÍVEL APROVADO",AD27="","INFORMAR EXCEÇÃO",AF27="","INFORMAR STATUS",AND(V27="Revisão contínua (Q)",OR(Y27="",Y27&lt;=0)),"INFORMAR LOTE",AND(V27="Mínimo-máximo",OR(Z27="",AA27="",Z27&lt;0,AA27&lt;=Z27)),"REVISAR MÍNIMO/MÁXIMO",AND(V27="Revisão periódica (P)",OR(AB27="",AB27&lt;=0,AC27="",AC27&lt;0)),"REVISAR CICLO/ALVO",AND(W27="Sim",OR(AD27&lt;&gt;"Sim",AE27="")),"JUSTIFICAR DIVERGÊNCIA",AND(AD27="Sim",AE27=""),"DESCREVER EXCEÇÃO",AND(AF27="Aprovada",OR(AG27="",AG27&lt;1,AH27="",AI27="",AJ27="",AK27="")),"COMPLETAR APROVAÇÃO",AND(AH27&lt;&gt;"",AJ27&lt;&gt;"",AJ27&lt;AH27),"REVISAR DATAS",AF27="Suspensa","SUSPENSA",AF27="Em revisão","EM REVISÃO",AF27="Em análise","PRONTO PARA APROVAÇÃO",AND(AF27="Aprovada",AJ27&lt;TODAY()),"REVISÃO VENCIDA",AND(AF27="Aprovada",AJ27&lt;=TODAY()+'Configurações'!$B$9),"REVISÃO PRÓXIMA",TRUE,"OK"))</f>
        <v/>
      </c>
    </row>
    <row r="28">
      <c r="A28" s="12" t="n"/>
      <c r="B28" s="12" t="n"/>
      <c r="C28" s="12" t="n"/>
      <c r="D28" s="13" t="n"/>
      <c r="E28" s="13" t="n"/>
      <c r="F28" s="14" t="n"/>
      <c r="G28" s="15" t="n"/>
      <c r="H28" s="14" t="n"/>
      <c r="I28" s="16" t="n"/>
      <c r="J28" s="42" t="n"/>
      <c r="K28" s="16" t="n"/>
      <c r="L28" s="43">
        <f>IF(OR(J28="",K28=""),"",J28*K28)</f>
        <v/>
      </c>
      <c r="M28" s="42" t="n"/>
      <c r="N28" s="19">
        <f>IF(OR(M28="",L28="",L28=0),"",IFERROR(M28/L28,""))</f>
        <v/>
      </c>
      <c r="O28" s="14" t="n"/>
      <c r="P28" s="14" t="n"/>
      <c r="Q28" s="14" t="n"/>
      <c r="R28" s="14" t="n"/>
      <c r="S28" s="12" t="n"/>
      <c r="T28" s="20">
        <f>IF(B28="","",IF(OR(A28="",C28="",D28="",E28="",F28="",G28="",H28="",I28="",J28="",K28="",M28="",S28=""),"",IF(S28="Item sob encomenda","Sob encomenda",IF(OR(S28="Espaço limitado",S28="Validade curta",S28="Pedido mínimo elevado"),"Mínimo-máximo",IF(OR(E28="Alta",D28="A",I28&gt;='Configurações'!$B$6,G28&gt;='Configurações'!$B$5,N28&gt;='Configurações'!$B$7,H28&gt;='Configurações'!$B$8,S28="Fornecedor irregular"),"Revisão contínua (Q)",IF(AND(D28="C",G28&lt;='Configurações'!$B$4),"Revisão periódica (P)","Mínimo-máximo"))))))</f>
        <v/>
      </c>
      <c r="U28" s="20">
        <f>IF(B28="","",IF(T28="","Preencha os campos obrigatórios para gerar a recomendação.",_xlfn.IFS(S28="Item sob encomenda","Restrição predominante: item atendido sob encomenda.",OR(S28="Espaço limitado",S28="Validade curta",S28="Pedido mínimo elevado"),"Restrição predominante favorece limites explícitos de estoque.",E28="Alta","Criticidade alta favorece acompanhamento contínuo.",D28="A","Classe A favorece acompanhamento contínuo.",I28&gt;='Configurações'!$B$6,"Nível de serviço alto favorece acompanhamento contínuo.",G28&gt;='Configurações'!$B$5,"Alta variabilidade favorece acompanhamento contínuo.",N28&gt;='Configurações'!$B$7,"Custo de falta relativamente alto favorece acompanhamento contínuo.",OR(H28&gt;='Configurações'!$B$8,S28="Fornecedor irregular"),"Reposição longa ou fornecedor irregular favorece acompanhamento contínuo.",AND(D28="C",G28&lt;='Configurações'!$B$4),"Classe C com baixa variabilidade favorece revisão periódica.",TRUE,"Condições intermediárias favorecem faixa mínimo-máximo.")))</f>
        <v/>
      </c>
      <c r="V28" s="21" t="n"/>
      <c r="W28" s="20">
        <f>IF(OR(B28="",T28="",V28="",I28="",X28=""),"",IF(OR(T28&lt;&gt;V28,ABS(I28-X28)&gt;0.000001),"Sim","Não"))</f>
        <v/>
      </c>
      <c r="X28" s="22" t="n"/>
      <c r="Y28" s="23" t="n"/>
      <c r="Z28" s="23" t="n"/>
      <c r="AA28" s="23" t="n"/>
      <c r="AB28" s="23" t="n"/>
      <c r="AC28" s="23" t="n"/>
      <c r="AD28" s="21" t="n"/>
      <c r="AE28" s="21" t="n"/>
      <c r="AF28" s="21" t="n"/>
      <c r="AG28" s="23" t="n"/>
      <c r="AH28" s="44" t="n"/>
      <c r="AI28" s="21" t="n"/>
      <c r="AJ28" s="44" t="n"/>
      <c r="AK28" s="21" t="n"/>
      <c r="AL28" s="20">
        <f>IF(B28="","",_xlfn.IFS(OR(A28="",C28="",D28="",E28="",F28="",G28="",H28="",I28="",J28="",K28="",M28="",S28=""),"PREENCHER ENTRADAS",V28="","ESCOLHER POLÍTICA",X28="","INFORMAR NÍVEL APROVADO",AD28="","INFORMAR EXCEÇÃO",AF28="","INFORMAR STATUS",AND(V28="Revisão contínua (Q)",OR(Y28="",Y28&lt;=0)),"INFORMAR LOTE",AND(V28="Mínimo-máximo",OR(Z28="",AA28="",Z28&lt;0,AA28&lt;=Z28)),"REVISAR MÍNIMO/MÁXIMO",AND(V28="Revisão periódica (P)",OR(AB28="",AB28&lt;=0,AC28="",AC28&lt;0)),"REVISAR CICLO/ALVO",AND(W28="Sim",OR(AD28&lt;&gt;"Sim",AE28="")),"JUSTIFICAR DIVERGÊNCIA",AND(AD28="Sim",AE28=""),"DESCREVER EXCEÇÃO",AND(AF28="Aprovada",OR(AG28="",AG28&lt;1,AH28="",AI28="",AJ28="",AK28="")),"COMPLETAR APROVAÇÃO",AND(AH28&lt;&gt;"",AJ28&lt;&gt;"",AJ28&lt;AH28),"REVISAR DATAS",AF28="Suspensa","SUSPENSA",AF28="Em revisão","EM REVISÃO",AF28="Em análise","PRONTO PARA APROVAÇÃO",AND(AF28="Aprovada",AJ28&lt;TODAY()),"REVISÃO VENCIDA",AND(AF28="Aprovada",AJ28&lt;=TODAY()+'Configurações'!$B$9),"REVISÃO PRÓXIMA",TRUE,"OK"))</f>
        <v/>
      </c>
    </row>
    <row r="29">
      <c r="A29" s="12" t="n"/>
      <c r="B29" s="12" t="n"/>
      <c r="C29" s="12" t="n"/>
      <c r="D29" s="13" t="n"/>
      <c r="E29" s="13" t="n"/>
      <c r="F29" s="14" t="n"/>
      <c r="G29" s="15" t="n"/>
      <c r="H29" s="14" t="n"/>
      <c r="I29" s="16" t="n"/>
      <c r="J29" s="42" t="n"/>
      <c r="K29" s="16" t="n"/>
      <c r="L29" s="43">
        <f>IF(OR(J29="",K29=""),"",J29*K29)</f>
        <v/>
      </c>
      <c r="M29" s="42" t="n"/>
      <c r="N29" s="19">
        <f>IF(OR(M29="",L29="",L29=0),"",IFERROR(M29/L29,""))</f>
        <v/>
      </c>
      <c r="O29" s="14" t="n"/>
      <c r="P29" s="14" t="n"/>
      <c r="Q29" s="14" t="n"/>
      <c r="R29" s="14" t="n"/>
      <c r="S29" s="12" t="n"/>
      <c r="T29" s="20">
        <f>IF(B29="","",IF(OR(A29="",C29="",D29="",E29="",F29="",G29="",H29="",I29="",J29="",K29="",M29="",S29=""),"",IF(S29="Item sob encomenda","Sob encomenda",IF(OR(S29="Espaço limitado",S29="Validade curta",S29="Pedido mínimo elevado"),"Mínimo-máximo",IF(OR(E29="Alta",D29="A",I29&gt;='Configurações'!$B$6,G29&gt;='Configurações'!$B$5,N29&gt;='Configurações'!$B$7,H29&gt;='Configurações'!$B$8,S29="Fornecedor irregular"),"Revisão contínua (Q)",IF(AND(D29="C",G29&lt;='Configurações'!$B$4),"Revisão periódica (P)","Mínimo-máximo"))))))</f>
        <v/>
      </c>
      <c r="U29" s="20">
        <f>IF(B29="","",IF(T29="","Preencha os campos obrigatórios para gerar a recomendação.",_xlfn.IFS(S29="Item sob encomenda","Restrição predominante: item atendido sob encomenda.",OR(S29="Espaço limitado",S29="Validade curta",S29="Pedido mínimo elevado"),"Restrição predominante favorece limites explícitos de estoque.",E29="Alta","Criticidade alta favorece acompanhamento contínuo.",D29="A","Classe A favorece acompanhamento contínuo.",I29&gt;='Configurações'!$B$6,"Nível de serviço alto favorece acompanhamento contínuo.",G29&gt;='Configurações'!$B$5,"Alta variabilidade favorece acompanhamento contínuo.",N29&gt;='Configurações'!$B$7,"Custo de falta relativamente alto favorece acompanhamento contínuo.",OR(H29&gt;='Configurações'!$B$8,S29="Fornecedor irregular"),"Reposição longa ou fornecedor irregular favorece acompanhamento contínuo.",AND(D29="C",G29&lt;='Configurações'!$B$4),"Classe C com baixa variabilidade favorece revisão periódica.",TRUE,"Condições intermediárias favorecem faixa mínimo-máximo.")))</f>
        <v/>
      </c>
      <c r="V29" s="21" t="n"/>
      <c r="W29" s="20">
        <f>IF(OR(B29="",T29="",V29="",I29="",X29=""),"",IF(OR(T29&lt;&gt;V29,ABS(I29-X29)&gt;0.000001),"Sim","Não"))</f>
        <v/>
      </c>
      <c r="X29" s="22" t="n"/>
      <c r="Y29" s="23" t="n"/>
      <c r="Z29" s="23" t="n"/>
      <c r="AA29" s="23" t="n"/>
      <c r="AB29" s="23" t="n"/>
      <c r="AC29" s="23" t="n"/>
      <c r="AD29" s="21" t="n"/>
      <c r="AE29" s="21" t="n"/>
      <c r="AF29" s="21" t="n"/>
      <c r="AG29" s="23" t="n"/>
      <c r="AH29" s="44" t="n"/>
      <c r="AI29" s="21" t="n"/>
      <c r="AJ29" s="44" t="n"/>
      <c r="AK29" s="21" t="n"/>
      <c r="AL29" s="20">
        <f>IF(B29="","",_xlfn.IFS(OR(A29="",C29="",D29="",E29="",F29="",G29="",H29="",I29="",J29="",K29="",M29="",S29=""),"PREENCHER ENTRADAS",V29="","ESCOLHER POLÍTICA",X29="","INFORMAR NÍVEL APROVADO",AD29="","INFORMAR EXCEÇÃO",AF29="","INFORMAR STATUS",AND(V29="Revisão contínua (Q)",OR(Y29="",Y29&lt;=0)),"INFORMAR LOTE",AND(V29="Mínimo-máximo",OR(Z29="",AA29="",Z29&lt;0,AA29&lt;=Z29)),"REVISAR MÍNIMO/MÁXIMO",AND(V29="Revisão periódica (P)",OR(AB29="",AB29&lt;=0,AC29="",AC29&lt;0)),"REVISAR CICLO/ALVO",AND(W29="Sim",OR(AD29&lt;&gt;"Sim",AE29="")),"JUSTIFICAR DIVERGÊNCIA",AND(AD29="Sim",AE29=""),"DESCREVER EXCEÇÃO",AND(AF29="Aprovada",OR(AG29="",AG29&lt;1,AH29="",AI29="",AJ29="",AK29="")),"COMPLETAR APROVAÇÃO",AND(AH29&lt;&gt;"",AJ29&lt;&gt;"",AJ29&lt;AH29),"REVISAR DATAS",AF29="Suspensa","SUSPENSA",AF29="Em revisão","EM REVISÃO",AF29="Em análise","PRONTO PARA APROVAÇÃO",AND(AF29="Aprovada",AJ29&lt;TODAY()),"REVISÃO VENCIDA",AND(AF29="Aprovada",AJ29&lt;=TODAY()+'Configurações'!$B$9),"REVISÃO PRÓXIMA",TRUE,"OK"))</f>
        <v/>
      </c>
    </row>
    <row r="30">
      <c r="A30" s="12" t="n"/>
      <c r="B30" s="12" t="n"/>
      <c r="C30" s="12" t="n"/>
      <c r="D30" s="13" t="n"/>
      <c r="E30" s="13" t="n"/>
      <c r="F30" s="14" t="n"/>
      <c r="G30" s="15" t="n"/>
      <c r="H30" s="14" t="n"/>
      <c r="I30" s="16" t="n"/>
      <c r="J30" s="42" t="n"/>
      <c r="K30" s="16" t="n"/>
      <c r="L30" s="43">
        <f>IF(OR(J30="",K30=""),"",J30*K30)</f>
        <v/>
      </c>
      <c r="M30" s="42" t="n"/>
      <c r="N30" s="19">
        <f>IF(OR(M30="",L30="",L30=0),"",IFERROR(M30/L30,""))</f>
        <v/>
      </c>
      <c r="O30" s="14" t="n"/>
      <c r="P30" s="14" t="n"/>
      <c r="Q30" s="14" t="n"/>
      <c r="R30" s="14" t="n"/>
      <c r="S30" s="12" t="n"/>
      <c r="T30" s="20">
        <f>IF(B30="","",IF(OR(A30="",C30="",D30="",E30="",F30="",G30="",H30="",I30="",J30="",K30="",M30="",S30=""),"",IF(S30="Item sob encomenda","Sob encomenda",IF(OR(S30="Espaço limitado",S30="Validade curta",S30="Pedido mínimo elevado"),"Mínimo-máximo",IF(OR(E30="Alta",D30="A",I30&gt;='Configurações'!$B$6,G30&gt;='Configurações'!$B$5,N30&gt;='Configurações'!$B$7,H30&gt;='Configurações'!$B$8,S30="Fornecedor irregular"),"Revisão contínua (Q)",IF(AND(D30="C",G30&lt;='Configurações'!$B$4),"Revisão periódica (P)","Mínimo-máximo"))))))</f>
        <v/>
      </c>
      <c r="U30" s="20">
        <f>IF(B30="","",IF(T30="","Preencha os campos obrigatórios para gerar a recomendação.",_xlfn.IFS(S30="Item sob encomenda","Restrição predominante: item atendido sob encomenda.",OR(S30="Espaço limitado",S30="Validade curta",S30="Pedido mínimo elevado"),"Restrição predominante favorece limites explícitos de estoque.",E30="Alta","Criticidade alta favorece acompanhamento contínuo.",D30="A","Classe A favorece acompanhamento contínuo.",I30&gt;='Configurações'!$B$6,"Nível de serviço alto favorece acompanhamento contínuo.",G30&gt;='Configurações'!$B$5,"Alta variabilidade favorece acompanhamento contínuo.",N30&gt;='Configurações'!$B$7,"Custo de falta relativamente alto favorece acompanhamento contínuo.",OR(H30&gt;='Configurações'!$B$8,S30="Fornecedor irregular"),"Reposição longa ou fornecedor irregular favorece acompanhamento contínuo.",AND(D30="C",G30&lt;='Configurações'!$B$4),"Classe C com baixa variabilidade favorece revisão periódica.",TRUE,"Condições intermediárias favorecem faixa mínimo-máximo.")))</f>
        <v/>
      </c>
      <c r="V30" s="21" t="n"/>
      <c r="W30" s="20">
        <f>IF(OR(B30="",T30="",V30="",I30="",X30=""),"",IF(OR(T30&lt;&gt;V30,ABS(I30-X30)&gt;0.000001),"Sim","Não"))</f>
        <v/>
      </c>
      <c r="X30" s="22" t="n"/>
      <c r="Y30" s="23" t="n"/>
      <c r="Z30" s="23" t="n"/>
      <c r="AA30" s="23" t="n"/>
      <c r="AB30" s="23" t="n"/>
      <c r="AC30" s="23" t="n"/>
      <c r="AD30" s="21" t="n"/>
      <c r="AE30" s="21" t="n"/>
      <c r="AF30" s="21" t="n"/>
      <c r="AG30" s="23" t="n"/>
      <c r="AH30" s="44" t="n"/>
      <c r="AI30" s="21" t="n"/>
      <c r="AJ30" s="44" t="n"/>
      <c r="AK30" s="21" t="n"/>
      <c r="AL30" s="20">
        <f>IF(B30="","",_xlfn.IFS(OR(A30="",C30="",D30="",E30="",F30="",G30="",H30="",I30="",J30="",K30="",M30="",S30=""),"PREENCHER ENTRADAS",V30="","ESCOLHER POLÍTICA",X30="","INFORMAR NÍVEL APROVADO",AD30="","INFORMAR EXCEÇÃO",AF30="","INFORMAR STATUS",AND(V30="Revisão contínua (Q)",OR(Y30="",Y30&lt;=0)),"INFORMAR LOTE",AND(V30="Mínimo-máximo",OR(Z30="",AA30="",Z30&lt;0,AA30&lt;=Z30)),"REVISAR MÍNIMO/MÁXIMO",AND(V30="Revisão periódica (P)",OR(AB30="",AB30&lt;=0,AC30="",AC30&lt;0)),"REVISAR CICLO/ALVO",AND(W30="Sim",OR(AD30&lt;&gt;"Sim",AE30="")),"JUSTIFICAR DIVERGÊNCIA",AND(AD30="Sim",AE30=""),"DESCREVER EXCEÇÃO",AND(AF30="Aprovada",OR(AG30="",AG30&lt;1,AH30="",AI30="",AJ30="",AK30="")),"COMPLETAR APROVAÇÃO",AND(AH30&lt;&gt;"",AJ30&lt;&gt;"",AJ30&lt;AH30),"REVISAR DATAS",AF30="Suspensa","SUSPENSA",AF30="Em revisão","EM REVISÃO",AF30="Em análise","PRONTO PARA APROVAÇÃO",AND(AF30="Aprovada",AJ30&lt;TODAY()),"REVISÃO VENCIDA",AND(AF30="Aprovada",AJ30&lt;=TODAY()+'Configurações'!$B$9),"REVISÃO PRÓXIMA",TRUE,"OK"))</f>
        <v/>
      </c>
    </row>
    <row r="31">
      <c r="A31" s="12" t="n"/>
      <c r="B31" s="12" t="n"/>
      <c r="C31" s="12" t="n"/>
      <c r="D31" s="13" t="n"/>
      <c r="E31" s="13" t="n"/>
      <c r="F31" s="14" t="n"/>
      <c r="G31" s="15" t="n"/>
      <c r="H31" s="14" t="n"/>
      <c r="I31" s="16" t="n"/>
      <c r="J31" s="42" t="n"/>
      <c r="K31" s="16" t="n"/>
      <c r="L31" s="43">
        <f>IF(OR(J31="",K31=""),"",J31*K31)</f>
        <v/>
      </c>
      <c r="M31" s="42" t="n"/>
      <c r="N31" s="19">
        <f>IF(OR(M31="",L31="",L31=0),"",IFERROR(M31/L31,""))</f>
        <v/>
      </c>
      <c r="O31" s="14" t="n"/>
      <c r="P31" s="14" t="n"/>
      <c r="Q31" s="14" t="n"/>
      <c r="R31" s="14" t="n"/>
      <c r="S31" s="12" t="n"/>
      <c r="T31" s="20">
        <f>IF(B31="","",IF(OR(A31="",C31="",D31="",E31="",F31="",G31="",H31="",I31="",J31="",K31="",M31="",S31=""),"",IF(S31="Item sob encomenda","Sob encomenda",IF(OR(S31="Espaço limitado",S31="Validade curta",S31="Pedido mínimo elevado"),"Mínimo-máximo",IF(OR(E31="Alta",D31="A",I31&gt;='Configurações'!$B$6,G31&gt;='Configurações'!$B$5,N31&gt;='Configurações'!$B$7,H31&gt;='Configurações'!$B$8,S31="Fornecedor irregular"),"Revisão contínua (Q)",IF(AND(D31="C",G31&lt;='Configurações'!$B$4),"Revisão periódica (P)","Mínimo-máximo"))))))</f>
        <v/>
      </c>
      <c r="U31" s="20">
        <f>IF(B31="","",IF(T31="","Preencha os campos obrigatórios para gerar a recomendação.",_xlfn.IFS(S31="Item sob encomenda","Restrição predominante: item atendido sob encomenda.",OR(S31="Espaço limitado",S31="Validade curta",S31="Pedido mínimo elevado"),"Restrição predominante favorece limites explícitos de estoque.",E31="Alta","Criticidade alta favorece acompanhamento contínuo.",D31="A","Classe A favorece acompanhamento contínuo.",I31&gt;='Configurações'!$B$6,"Nível de serviço alto favorece acompanhamento contínuo.",G31&gt;='Configurações'!$B$5,"Alta variabilidade favorece acompanhamento contínuo.",N31&gt;='Configurações'!$B$7,"Custo de falta relativamente alto favorece acompanhamento contínuo.",OR(H31&gt;='Configurações'!$B$8,S31="Fornecedor irregular"),"Reposição longa ou fornecedor irregular favorece acompanhamento contínuo.",AND(D31="C",G31&lt;='Configurações'!$B$4),"Classe C com baixa variabilidade favorece revisão periódica.",TRUE,"Condições intermediárias favorecem faixa mínimo-máximo.")))</f>
        <v/>
      </c>
      <c r="V31" s="21" t="n"/>
      <c r="W31" s="20">
        <f>IF(OR(B31="",T31="",V31="",I31="",X31=""),"",IF(OR(T31&lt;&gt;V31,ABS(I31-X31)&gt;0.000001),"Sim","Não"))</f>
        <v/>
      </c>
      <c r="X31" s="22" t="n"/>
      <c r="Y31" s="23" t="n"/>
      <c r="Z31" s="23" t="n"/>
      <c r="AA31" s="23" t="n"/>
      <c r="AB31" s="23" t="n"/>
      <c r="AC31" s="23" t="n"/>
      <c r="AD31" s="21" t="n"/>
      <c r="AE31" s="21" t="n"/>
      <c r="AF31" s="21" t="n"/>
      <c r="AG31" s="23" t="n"/>
      <c r="AH31" s="44" t="n"/>
      <c r="AI31" s="21" t="n"/>
      <c r="AJ31" s="44" t="n"/>
      <c r="AK31" s="21" t="n"/>
      <c r="AL31" s="20">
        <f>IF(B31="","",_xlfn.IFS(OR(A31="",C31="",D31="",E31="",F31="",G31="",H31="",I31="",J31="",K31="",M31="",S31=""),"PREENCHER ENTRADAS",V31="","ESCOLHER POLÍTICA",X31="","INFORMAR NÍVEL APROVADO",AD31="","INFORMAR EXCEÇÃO",AF31="","INFORMAR STATUS",AND(V31="Revisão contínua (Q)",OR(Y31="",Y31&lt;=0)),"INFORMAR LOTE",AND(V31="Mínimo-máximo",OR(Z31="",AA31="",Z31&lt;0,AA31&lt;=Z31)),"REVISAR MÍNIMO/MÁXIMO",AND(V31="Revisão periódica (P)",OR(AB31="",AB31&lt;=0,AC31="",AC31&lt;0)),"REVISAR CICLO/ALVO",AND(W31="Sim",OR(AD31&lt;&gt;"Sim",AE31="")),"JUSTIFICAR DIVERGÊNCIA",AND(AD31="Sim",AE31=""),"DESCREVER EXCEÇÃO",AND(AF31="Aprovada",OR(AG31="",AG31&lt;1,AH31="",AI31="",AJ31="",AK31="")),"COMPLETAR APROVAÇÃO",AND(AH31&lt;&gt;"",AJ31&lt;&gt;"",AJ31&lt;AH31),"REVISAR DATAS",AF31="Suspensa","SUSPENSA",AF31="Em revisão","EM REVISÃO",AF31="Em análise","PRONTO PARA APROVAÇÃO",AND(AF31="Aprovada",AJ31&lt;TODAY()),"REVISÃO VENCIDA",AND(AF31="Aprovada",AJ31&lt;=TODAY()+'Configurações'!$B$9),"REVISÃO PRÓXIMA",TRUE,"OK"))</f>
        <v/>
      </c>
    </row>
    <row r="32">
      <c r="A32" s="12" t="n"/>
      <c r="B32" s="12" t="n"/>
      <c r="C32" s="12" t="n"/>
      <c r="D32" s="13" t="n"/>
      <c r="E32" s="13" t="n"/>
      <c r="F32" s="14" t="n"/>
      <c r="G32" s="15" t="n"/>
      <c r="H32" s="14" t="n"/>
      <c r="I32" s="16" t="n"/>
      <c r="J32" s="42" t="n"/>
      <c r="K32" s="16" t="n"/>
      <c r="L32" s="43">
        <f>IF(OR(J32="",K32=""),"",J32*K32)</f>
        <v/>
      </c>
      <c r="M32" s="42" t="n"/>
      <c r="N32" s="19">
        <f>IF(OR(M32="",L32="",L32=0),"",IFERROR(M32/L32,""))</f>
        <v/>
      </c>
      <c r="O32" s="14" t="n"/>
      <c r="P32" s="14" t="n"/>
      <c r="Q32" s="14" t="n"/>
      <c r="R32" s="14" t="n"/>
      <c r="S32" s="12" t="n"/>
      <c r="T32" s="20">
        <f>IF(B32="","",IF(OR(A32="",C32="",D32="",E32="",F32="",G32="",H32="",I32="",J32="",K32="",M32="",S32=""),"",IF(S32="Item sob encomenda","Sob encomenda",IF(OR(S32="Espaço limitado",S32="Validade curta",S32="Pedido mínimo elevado"),"Mínimo-máximo",IF(OR(E32="Alta",D32="A",I32&gt;='Configurações'!$B$6,G32&gt;='Configurações'!$B$5,N32&gt;='Configurações'!$B$7,H32&gt;='Configurações'!$B$8,S32="Fornecedor irregular"),"Revisão contínua (Q)",IF(AND(D32="C",G32&lt;='Configurações'!$B$4),"Revisão periódica (P)","Mínimo-máximo"))))))</f>
        <v/>
      </c>
      <c r="U32" s="20">
        <f>IF(B32="","",IF(T32="","Preencha os campos obrigatórios para gerar a recomendação.",_xlfn.IFS(S32="Item sob encomenda","Restrição predominante: item atendido sob encomenda.",OR(S32="Espaço limitado",S32="Validade curta",S32="Pedido mínimo elevado"),"Restrição predominante favorece limites explícitos de estoque.",E32="Alta","Criticidade alta favorece acompanhamento contínuo.",D32="A","Classe A favorece acompanhamento contínuo.",I32&gt;='Configurações'!$B$6,"Nível de serviço alto favorece acompanhamento contínuo.",G32&gt;='Configurações'!$B$5,"Alta variabilidade favorece acompanhamento contínuo.",N32&gt;='Configurações'!$B$7,"Custo de falta relativamente alto favorece acompanhamento contínuo.",OR(H32&gt;='Configurações'!$B$8,S32="Fornecedor irregular"),"Reposição longa ou fornecedor irregular favorece acompanhamento contínuo.",AND(D32="C",G32&lt;='Configurações'!$B$4),"Classe C com baixa variabilidade favorece revisão periódica.",TRUE,"Condições intermediárias favorecem faixa mínimo-máximo.")))</f>
        <v/>
      </c>
      <c r="V32" s="21" t="n"/>
      <c r="W32" s="20">
        <f>IF(OR(B32="",T32="",V32="",I32="",X32=""),"",IF(OR(T32&lt;&gt;V32,ABS(I32-X32)&gt;0.000001),"Sim","Não"))</f>
        <v/>
      </c>
      <c r="X32" s="22" t="n"/>
      <c r="Y32" s="23" t="n"/>
      <c r="Z32" s="23" t="n"/>
      <c r="AA32" s="23" t="n"/>
      <c r="AB32" s="23" t="n"/>
      <c r="AC32" s="23" t="n"/>
      <c r="AD32" s="21" t="n"/>
      <c r="AE32" s="21" t="n"/>
      <c r="AF32" s="21" t="n"/>
      <c r="AG32" s="23" t="n"/>
      <c r="AH32" s="44" t="n"/>
      <c r="AI32" s="21" t="n"/>
      <c r="AJ32" s="44" t="n"/>
      <c r="AK32" s="21" t="n"/>
      <c r="AL32" s="20">
        <f>IF(B32="","",_xlfn.IFS(OR(A32="",C32="",D32="",E32="",F32="",G32="",H32="",I32="",J32="",K32="",M32="",S32=""),"PREENCHER ENTRADAS",V32="","ESCOLHER POLÍTICA",X32="","INFORMAR NÍVEL APROVADO",AD32="","INFORMAR EXCEÇÃO",AF32="","INFORMAR STATUS",AND(V32="Revisão contínua (Q)",OR(Y32="",Y32&lt;=0)),"INFORMAR LOTE",AND(V32="Mínimo-máximo",OR(Z32="",AA32="",Z32&lt;0,AA32&lt;=Z32)),"REVISAR MÍNIMO/MÁXIMO",AND(V32="Revisão periódica (P)",OR(AB32="",AB32&lt;=0,AC32="",AC32&lt;0)),"REVISAR CICLO/ALVO",AND(W32="Sim",OR(AD32&lt;&gt;"Sim",AE32="")),"JUSTIFICAR DIVERGÊNCIA",AND(AD32="Sim",AE32=""),"DESCREVER EXCEÇÃO",AND(AF32="Aprovada",OR(AG32="",AG32&lt;1,AH32="",AI32="",AJ32="",AK32="")),"COMPLETAR APROVAÇÃO",AND(AH32&lt;&gt;"",AJ32&lt;&gt;"",AJ32&lt;AH32),"REVISAR DATAS",AF32="Suspensa","SUSPENSA",AF32="Em revisão","EM REVISÃO",AF32="Em análise","PRONTO PARA APROVAÇÃO",AND(AF32="Aprovada",AJ32&lt;TODAY()),"REVISÃO VENCIDA",AND(AF32="Aprovada",AJ32&lt;=TODAY()+'Configurações'!$B$9),"REVISÃO PRÓXIMA",TRUE,"OK"))</f>
        <v/>
      </c>
    </row>
    <row r="33">
      <c r="A33" s="12" t="n"/>
      <c r="B33" s="12" t="n"/>
      <c r="C33" s="12" t="n"/>
      <c r="D33" s="13" t="n"/>
      <c r="E33" s="13" t="n"/>
      <c r="F33" s="14" t="n"/>
      <c r="G33" s="15" t="n"/>
      <c r="H33" s="14" t="n"/>
      <c r="I33" s="16" t="n"/>
      <c r="J33" s="42" t="n"/>
      <c r="K33" s="16" t="n"/>
      <c r="L33" s="43">
        <f>IF(OR(J33="",K33=""),"",J33*K33)</f>
        <v/>
      </c>
      <c r="M33" s="42" t="n"/>
      <c r="N33" s="19">
        <f>IF(OR(M33="",L33="",L33=0),"",IFERROR(M33/L33,""))</f>
        <v/>
      </c>
      <c r="O33" s="14" t="n"/>
      <c r="P33" s="14" t="n"/>
      <c r="Q33" s="14" t="n"/>
      <c r="R33" s="14" t="n"/>
      <c r="S33" s="12" t="n"/>
      <c r="T33" s="20">
        <f>IF(B33="","",IF(OR(A33="",C33="",D33="",E33="",F33="",G33="",H33="",I33="",J33="",K33="",M33="",S33=""),"",IF(S33="Item sob encomenda","Sob encomenda",IF(OR(S33="Espaço limitado",S33="Validade curta",S33="Pedido mínimo elevado"),"Mínimo-máximo",IF(OR(E33="Alta",D33="A",I33&gt;='Configurações'!$B$6,G33&gt;='Configurações'!$B$5,N33&gt;='Configurações'!$B$7,H33&gt;='Configurações'!$B$8,S33="Fornecedor irregular"),"Revisão contínua (Q)",IF(AND(D33="C",G33&lt;='Configurações'!$B$4),"Revisão periódica (P)","Mínimo-máximo"))))))</f>
        <v/>
      </c>
      <c r="U33" s="20">
        <f>IF(B33="","",IF(T33="","Preencha os campos obrigatórios para gerar a recomendação.",_xlfn.IFS(S33="Item sob encomenda","Restrição predominante: item atendido sob encomenda.",OR(S33="Espaço limitado",S33="Validade curta",S33="Pedido mínimo elevado"),"Restrição predominante favorece limites explícitos de estoque.",E33="Alta","Criticidade alta favorece acompanhamento contínuo.",D33="A","Classe A favorece acompanhamento contínuo.",I33&gt;='Configurações'!$B$6,"Nível de serviço alto favorece acompanhamento contínuo.",G33&gt;='Configurações'!$B$5,"Alta variabilidade favorece acompanhamento contínuo.",N33&gt;='Configurações'!$B$7,"Custo de falta relativamente alto favorece acompanhamento contínuo.",OR(H33&gt;='Configurações'!$B$8,S33="Fornecedor irregular"),"Reposição longa ou fornecedor irregular favorece acompanhamento contínuo.",AND(D33="C",G33&lt;='Configurações'!$B$4),"Classe C com baixa variabilidade favorece revisão periódica.",TRUE,"Condições intermediárias favorecem faixa mínimo-máximo.")))</f>
        <v/>
      </c>
      <c r="V33" s="21" t="n"/>
      <c r="W33" s="20">
        <f>IF(OR(B33="",T33="",V33="",I33="",X33=""),"",IF(OR(T33&lt;&gt;V33,ABS(I33-X33)&gt;0.000001),"Sim","Não"))</f>
        <v/>
      </c>
      <c r="X33" s="22" t="n"/>
      <c r="Y33" s="23" t="n"/>
      <c r="Z33" s="23" t="n"/>
      <c r="AA33" s="23" t="n"/>
      <c r="AB33" s="23" t="n"/>
      <c r="AC33" s="23" t="n"/>
      <c r="AD33" s="21" t="n"/>
      <c r="AE33" s="21" t="n"/>
      <c r="AF33" s="21" t="n"/>
      <c r="AG33" s="23" t="n"/>
      <c r="AH33" s="44" t="n"/>
      <c r="AI33" s="21" t="n"/>
      <c r="AJ33" s="44" t="n"/>
      <c r="AK33" s="21" t="n"/>
      <c r="AL33" s="20">
        <f>IF(B33="","",_xlfn.IFS(OR(A33="",C33="",D33="",E33="",F33="",G33="",H33="",I33="",J33="",K33="",M33="",S33=""),"PREENCHER ENTRADAS",V33="","ESCOLHER POLÍTICA",X33="","INFORMAR NÍVEL APROVADO",AD33="","INFORMAR EXCEÇÃO",AF33="","INFORMAR STATUS",AND(V33="Revisão contínua (Q)",OR(Y33="",Y33&lt;=0)),"INFORMAR LOTE",AND(V33="Mínimo-máximo",OR(Z33="",AA33="",Z33&lt;0,AA33&lt;=Z33)),"REVISAR MÍNIMO/MÁXIMO",AND(V33="Revisão periódica (P)",OR(AB33="",AB33&lt;=0,AC33="",AC33&lt;0)),"REVISAR CICLO/ALVO",AND(W33="Sim",OR(AD33&lt;&gt;"Sim",AE33="")),"JUSTIFICAR DIVERGÊNCIA",AND(AD33="Sim",AE33=""),"DESCREVER EXCEÇÃO",AND(AF33="Aprovada",OR(AG33="",AG33&lt;1,AH33="",AI33="",AJ33="",AK33="")),"COMPLETAR APROVAÇÃO",AND(AH33&lt;&gt;"",AJ33&lt;&gt;"",AJ33&lt;AH33),"REVISAR DATAS",AF33="Suspensa","SUSPENSA",AF33="Em revisão","EM REVISÃO",AF33="Em análise","PRONTO PARA APROVAÇÃO",AND(AF33="Aprovada",AJ33&lt;TODAY()),"REVISÃO VENCIDA",AND(AF33="Aprovada",AJ33&lt;=TODAY()+'Configurações'!$B$9),"REVISÃO PRÓXIMA",TRUE,"OK"))</f>
        <v/>
      </c>
    </row>
    <row r="34">
      <c r="A34" s="12" t="n"/>
      <c r="B34" s="12" t="n"/>
      <c r="C34" s="12" t="n"/>
      <c r="D34" s="13" t="n"/>
      <c r="E34" s="13" t="n"/>
      <c r="F34" s="14" t="n"/>
      <c r="G34" s="15" t="n"/>
      <c r="H34" s="14" t="n"/>
      <c r="I34" s="16" t="n"/>
      <c r="J34" s="42" t="n"/>
      <c r="K34" s="16" t="n"/>
      <c r="L34" s="43">
        <f>IF(OR(J34="",K34=""),"",J34*K34)</f>
        <v/>
      </c>
      <c r="M34" s="42" t="n"/>
      <c r="N34" s="19">
        <f>IF(OR(M34="",L34="",L34=0),"",IFERROR(M34/L34,""))</f>
        <v/>
      </c>
      <c r="O34" s="14" t="n"/>
      <c r="P34" s="14" t="n"/>
      <c r="Q34" s="14" t="n"/>
      <c r="R34" s="14" t="n"/>
      <c r="S34" s="12" t="n"/>
      <c r="T34" s="20">
        <f>IF(B34="","",IF(OR(A34="",C34="",D34="",E34="",F34="",G34="",H34="",I34="",J34="",K34="",M34="",S34=""),"",IF(S34="Item sob encomenda","Sob encomenda",IF(OR(S34="Espaço limitado",S34="Validade curta",S34="Pedido mínimo elevado"),"Mínimo-máximo",IF(OR(E34="Alta",D34="A",I34&gt;='Configurações'!$B$6,G34&gt;='Configurações'!$B$5,N34&gt;='Configurações'!$B$7,H34&gt;='Configurações'!$B$8,S34="Fornecedor irregular"),"Revisão contínua (Q)",IF(AND(D34="C",G34&lt;='Configurações'!$B$4),"Revisão periódica (P)","Mínimo-máximo"))))))</f>
        <v/>
      </c>
      <c r="U34" s="20">
        <f>IF(B34="","",IF(T34="","Preencha os campos obrigatórios para gerar a recomendação.",_xlfn.IFS(S34="Item sob encomenda","Restrição predominante: item atendido sob encomenda.",OR(S34="Espaço limitado",S34="Validade curta",S34="Pedido mínimo elevado"),"Restrição predominante favorece limites explícitos de estoque.",E34="Alta","Criticidade alta favorece acompanhamento contínuo.",D34="A","Classe A favorece acompanhamento contínuo.",I34&gt;='Configurações'!$B$6,"Nível de serviço alto favorece acompanhamento contínuo.",G34&gt;='Configurações'!$B$5,"Alta variabilidade favorece acompanhamento contínuo.",N34&gt;='Configurações'!$B$7,"Custo de falta relativamente alto favorece acompanhamento contínuo.",OR(H34&gt;='Configurações'!$B$8,S34="Fornecedor irregular"),"Reposição longa ou fornecedor irregular favorece acompanhamento contínuo.",AND(D34="C",G34&lt;='Configurações'!$B$4),"Classe C com baixa variabilidade favorece revisão periódica.",TRUE,"Condições intermediárias favorecem faixa mínimo-máximo.")))</f>
        <v/>
      </c>
      <c r="V34" s="21" t="n"/>
      <c r="W34" s="20">
        <f>IF(OR(B34="",T34="",V34="",I34="",X34=""),"",IF(OR(T34&lt;&gt;V34,ABS(I34-X34)&gt;0.000001),"Sim","Não"))</f>
        <v/>
      </c>
      <c r="X34" s="22" t="n"/>
      <c r="Y34" s="23" t="n"/>
      <c r="Z34" s="23" t="n"/>
      <c r="AA34" s="23" t="n"/>
      <c r="AB34" s="23" t="n"/>
      <c r="AC34" s="23" t="n"/>
      <c r="AD34" s="21" t="n"/>
      <c r="AE34" s="21" t="n"/>
      <c r="AF34" s="21" t="n"/>
      <c r="AG34" s="23" t="n"/>
      <c r="AH34" s="44" t="n"/>
      <c r="AI34" s="21" t="n"/>
      <c r="AJ34" s="44" t="n"/>
      <c r="AK34" s="21" t="n"/>
      <c r="AL34" s="20">
        <f>IF(B34="","",_xlfn.IFS(OR(A34="",C34="",D34="",E34="",F34="",G34="",H34="",I34="",J34="",K34="",M34="",S34=""),"PREENCHER ENTRADAS",V34="","ESCOLHER POLÍTICA",X34="","INFORMAR NÍVEL APROVADO",AD34="","INFORMAR EXCEÇÃO",AF34="","INFORMAR STATUS",AND(V34="Revisão contínua (Q)",OR(Y34="",Y34&lt;=0)),"INFORMAR LOTE",AND(V34="Mínimo-máximo",OR(Z34="",AA34="",Z34&lt;0,AA34&lt;=Z34)),"REVISAR MÍNIMO/MÁXIMO",AND(V34="Revisão periódica (P)",OR(AB34="",AB34&lt;=0,AC34="",AC34&lt;0)),"REVISAR CICLO/ALVO",AND(W34="Sim",OR(AD34&lt;&gt;"Sim",AE34="")),"JUSTIFICAR DIVERGÊNCIA",AND(AD34="Sim",AE34=""),"DESCREVER EXCEÇÃO",AND(AF34="Aprovada",OR(AG34="",AG34&lt;1,AH34="",AI34="",AJ34="",AK34="")),"COMPLETAR APROVAÇÃO",AND(AH34&lt;&gt;"",AJ34&lt;&gt;"",AJ34&lt;AH34),"REVISAR DATAS",AF34="Suspensa","SUSPENSA",AF34="Em revisão","EM REVISÃO",AF34="Em análise","PRONTO PARA APROVAÇÃO",AND(AF34="Aprovada",AJ34&lt;TODAY()),"REVISÃO VENCIDA",AND(AF34="Aprovada",AJ34&lt;=TODAY()+'Configurações'!$B$9),"REVISÃO PRÓXIMA",TRUE,"OK"))</f>
        <v/>
      </c>
    </row>
    <row r="35">
      <c r="A35" s="12" t="n"/>
      <c r="B35" s="12" t="n"/>
      <c r="C35" s="12" t="n"/>
      <c r="D35" s="13" t="n"/>
      <c r="E35" s="13" t="n"/>
      <c r="F35" s="14" t="n"/>
      <c r="G35" s="15" t="n"/>
      <c r="H35" s="14" t="n"/>
      <c r="I35" s="16" t="n"/>
      <c r="J35" s="42" t="n"/>
      <c r="K35" s="16" t="n"/>
      <c r="L35" s="43">
        <f>IF(OR(J35="",K35=""),"",J35*K35)</f>
        <v/>
      </c>
      <c r="M35" s="42" t="n"/>
      <c r="N35" s="19">
        <f>IF(OR(M35="",L35="",L35=0),"",IFERROR(M35/L35,""))</f>
        <v/>
      </c>
      <c r="O35" s="14" t="n"/>
      <c r="P35" s="14" t="n"/>
      <c r="Q35" s="14" t="n"/>
      <c r="R35" s="14" t="n"/>
      <c r="S35" s="12" t="n"/>
      <c r="T35" s="20">
        <f>IF(B35="","",IF(OR(A35="",C35="",D35="",E35="",F35="",G35="",H35="",I35="",J35="",K35="",M35="",S35=""),"",IF(S35="Item sob encomenda","Sob encomenda",IF(OR(S35="Espaço limitado",S35="Validade curta",S35="Pedido mínimo elevado"),"Mínimo-máximo",IF(OR(E35="Alta",D35="A",I35&gt;='Configurações'!$B$6,G35&gt;='Configurações'!$B$5,N35&gt;='Configurações'!$B$7,H35&gt;='Configurações'!$B$8,S35="Fornecedor irregular"),"Revisão contínua (Q)",IF(AND(D35="C",G35&lt;='Configurações'!$B$4),"Revisão periódica (P)","Mínimo-máximo"))))))</f>
        <v/>
      </c>
      <c r="U35" s="20">
        <f>IF(B35="","",IF(T35="","Preencha os campos obrigatórios para gerar a recomendação.",_xlfn.IFS(S35="Item sob encomenda","Restrição predominante: item atendido sob encomenda.",OR(S35="Espaço limitado",S35="Validade curta",S35="Pedido mínimo elevado"),"Restrição predominante favorece limites explícitos de estoque.",E35="Alta","Criticidade alta favorece acompanhamento contínuo.",D35="A","Classe A favorece acompanhamento contínuo.",I35&gt;='Configurações'!$B$6,"Nível de serviço alto favorece acompanhamento contínuo.",G35&gt;='Configurações'!$B$5,"Alta variabilidade favorece acompanhamento contínuo.",N35&gt;='Configurações'!$B$7,"Custo de falta relativamente alto favorece acompanhamento contínuo.",OR(H35&gt;='Configurações'!$B$8,S35="Fornecedor irregular"),"Reposição longa ou fornecedor irregular favorece acompanhamento contínuo.",AND(D35="C",G35&lt;='Configurações'!$B$4),"Classe C com baixa variabilidade favorece revisão periódica.",TRUE,"Condições intermediárias favorecem faixa mínimo-máximo.")))</f>
        <v/>
      </c>
      <c r="V35" s="21" t="n"/>
      <c r="W35" s="20">
        <f>IF(OR(B35="",T35="",V35="",I35="",X35=""),"",IF(OR(T35&lt;&gt;V35,ABS(I35-X35)&gt;0.000001),"Sim","Não"))</f>
        <v/>
      </c>
      <c r="X35" s="22" t="n"/>
      <c r="Y35" s="23" t="n"/>
      <c r="Z35" s="23" t="n"/>
      <c r="AA35" s="23" t="n"/>
      <c r="AB35" s="23" t="n"/>
      <c r="AC35" s="23" t="n"/>
      <c r="AD35" s="21" t="n"/>
      <c r="AE35" s="21" t="n"/>
      <c r="AF35" s="21" t="n"/>
      <c r="AG35" s="23" t="n"/>
      <c r="AH35" s="44" t="n"/>
      <c r="AI35" s="21" t="n"/>
      <c r="AJ35" s="44" t="n"/>
      <c r="AK35" s="21" t="n"/>
      <c r="AL35" s="20">
        <f>IF(B35="","",_xlfn.IFS(OR(A35="",C35="",D35="",E35="",F35="",G35="",H35="",I35="",J35="",K35="",M35="",S35=""),"PREENCHER ENTRADAS",V35="","ESCOLHER POLÍTICA",X35="","INFORMAR NÍVEL APROVADO",AD35="","INFORMAR EXCEÇÃO",AF35="","INFORMAR STATUS",AND(V35="Revisão contínua (Q)",OR(Y35="",Y35&lt;=0)),"INFORMAR LOTE",AND(V35="Mínimo-máximo",OR(Z35="",AA35="",Z35&lt;0,AA35&lt;=Z35)),"REVISAR MÍNIMO/MÁXIMO",AND(V35="Revisão periódica (P)",OR(AB35="",AB35&lt;=0,AC35="",AC35&lt;0)),"REVISAR CICLO/ALVO",AND(W35="Sim",OR(AD35&lt;&gt;"Sim",AE35="")),"JUSTIFICAR DIVERGÊNCIA",AND(AD35="Sim",AE35=""),"DESCREVER EXCEÇÃO",AND(AF35="Aprovada",OR(AG35="",AG35&lt;1,AH35="",AI35="",AJ35="",AK35="")),"COMPLETAR APROVAÇÃO",AND(AH35&lt;&gt;"",AJ35&lt;&gt;"",AJ35&lt;AH35),"REVISAR DATAS",AF35="Suspensa","SUSPENSA",AF35="Em revisão","EM REVISÃO",AF35="Em análise","PRONTO PARA APROVAÇÃO",AND(AF35="Aprovada",AJ35&lt;TODAY()),"REVISÃO VENCIDA",AND(AF35="Aprovada",AJ35&lt;=TODAY()+'Configurações'!$B$9),"REVISÃO PRÓXIMA",TRUE,"OK"))</f>
        <v/>
      </c>
    </row>
    <row r="36">
      <c r="A36" s="12" t="n"/>
      <c r="B36" s="12" t="n"/>
      <c r="C36" s="12" t="n"/>
      <c r="D36" s="13" t="n"/>
      <c r="E36" s="13" t="n"/>
      <c r="F36" s="14" t="n"/>
      <c r="G36" s="15" t="n"/>
      <c r="H36" s="14" t="n"/>
      <c r="I36" s="16" t="n"/>
      <c r="J36" s="42" t="n"/>
      <c r="K36" s="16" t="n"/>
      <c r="L36" s="43">
        <f>IF(OR(J36="",K36=""),"",J36*K36)</f>
        <v/>
      </c>
      <c r="M36" s="42" t="n"/>
      <c r="N36" s="19">
        <f>IF(OR(M36="",L36="",L36=0),"",IFERROR(M36/L36,""))</f>
        <v/>
      </c>
      <c r="O36" s="14" t="n"/>
      <c r="P36" s="14" t="n"/>
      <c r="Q36" s="14" t="n"/>
      <c r="R36" s="14" t="n"/>
      <c r="S36" s="12" t="n"/>
      <c r="T36" s="20">
        <f>IF(B36="","",IF(OR(A36="",C36="",D36="",E36="",F36="",G36="",H36="",I36="",J36="",K36="",M36="",S36=""),"",IF(S36="Item sob encomenda","Sob encomenda",IF(OR(S36="Espaço limitado",S36="Validade curta",S36="Pedido mínimo elevado"),"Mínimo-máximo",IF(OR(E36="Alta",D36="A",I36&gt;='Configurações'!$B$6,G36&gt;='Configurações'!$B$5,N36&gt;='Configurações'!$B$7,H36&gt;='Configurações'!$B$8,S36="Fornecedor irregular"),"Revisão contínua (Q)",IF(AND(D36="C",G36&lt;='Configurações'!$B$4),"Revisão periódica (P)","Mínimo-máximo"))))))</f>
        <v/>
      </c>
      <c r="U36" s="20">
        <f>IF(B36="","",IF(T36="","Preencha os campos obrigatórios para gerar a recomendação.",_xlfn.IFS(S36="Item sob encomenda","Restrição predominante: item atendido sob encomenda.",OR(S36="Espaço limitado",S36="Validade curta",S36="Pedido mínimo elevado"),"Restrição predominante favorece limites explícitos de estoque.",E36="Alta","Criticidade alta favorece acompanhamento contínuo.",D36="A","Classe A favorece acompanhamento contínuo.",I36&gt;='Configurações'!$B$6,"Nível de serviço alto favorece acompanhamento contínuo.",G36&gt;='Configurações'!$B$5,"Alta variabilidade favorece acompanhamento contínuo.",N36&gt;='Configurações'!$B$7,"Custo de falta relativamente alto favorece acompanhamento contínuo.",OR(H36&gt;='Configurações'!$B$8,S36="Fornecedor irregular"),"Reposição longa ou fornecedor irregular favorece acompanhamento contínuo.",AND(D36="C",G36&lt;='Configurações'!$B$4),"Classe C com baixa variabilidade favorece revisão periódica.",TRUE,"Condições intermediárias favorecem faixa mínimo-máximo.")))</f>
        <v/>
      </c>
      <c r="V36" s="21" t="n"/>
      <c r="W36" s="20">
        <f>IF(OR(B36="",T36="",V36="",I36="",X36=""),"",IF(OR(T36&lt;&gt;V36,ABS(I36-X36)&gt;0.000001),"Sim","Não"))</f>
        <v/>
      </c>
      <c r="X36" s="22" t="n"/>
      <c r="Y36" s="23" t="n"/>
      <c r="Z36" s="23" t="n"/>
      <c r="AA36" s="23" t="n"/>
      <c r="AB36" s="23" t="n"/>
      <c r="AC36" s="23" t="n"/>
      <c r="AD36" s="21" t="n"/>
      <c r="AE36" s="21" t="n"/>
      <c r="AF36" s="21" t="n"/>
      <c r="AG36" s="23" t="n"/>
      <c r="AH36" s="44" t="n"/>
      <c r="AI36" s="21" t="n"/>
      <c r="AJ36" s="44" t="n"/>
      <c r="AK36" s="21" t="n"/>
      <c r="AL36" s="20">
        <f>IF(B36="","",_xlfn.IFS(OR(A36="",C36="",D36="",E36="",F36="",G36="",H36="",I36="",J36="",K36="",M36="",S36=""),"PREENCHER ENTRADAS",V36="","ESCOLHER POLÍTICA",X36="","INFORMAR NÍVEL APROVADO",AD36="","INFORMAR EXCEÇÃO",AF36="","INFORMAR STATUS",AND(V36="Revisão contínua (Q)",OR(Y36="",Y36&lt;=0)),"INFORMAR LOTE",AND(V36="Mínimo-máximo",OR(Z36="",AA36="",Z36&lt;0,AA36&lt;=Z36)),"REVISAR MÍNIMO/MÁXIMO",AND(V36="Revisão periódica (P)",OR(AB36="",AB36&lt;=0,AC36="",AC36&lt;0)),"REVISAR CICLO/ALVO",AND(W36="Sim",OR(AD36&lt;&gt;"Sim",AE36="")),"JUSTIFICAR DIVERGÊNCIA",AND(AD36="Sim",AE36=""),"DESCREVER EXCEÇÃO",AND(AF36="Aprovada",OR(AG36="",AG36&lt;1,AH36="",AI36="",AJ36="",AK36="")),"COMPLETAR APROVAÇÃO",AND(AH36&lt;&gt;"",AJ36&lt;&gt;"",AJ36&lt;AH36),"REVISAR DATAS",AF36="Suspensa","SUSPENSA",AF36="Em revisão","EM REVISÃO",AF36="Em análise","PRONTO PARA APROVAÇÃO",AND(AF36="Aprovada",AJ36&lt;TODAY()),"REVISÃO VENCIDA",AND(AF36="Aprovada",AJ36&lt;=TODAY()+'Configurações'!$B$9),"REVISÃO PRÓXIMA",TRUE,"OK"))</f>
        <v/>
      </c>
    </row>
    <row r="37">
      <c r="A37" s="12" t="n"/>
      <c r="B37" s="12" t="n"/>
      <c r="C37" s="12" t="n"/>
      <c r="D37" s="13" t="n"/>
      <c r="E37" s="13" t="n"/>
      <c r="F37" s="14" t="n"/>
      <c r="G37" s="15" t="n"/>
      <c r="H37" s="14" t="n"/>
      <c r="I37" s="16" t="n"/>
      <c r="J37" s="42" t="n"/>
      <c r="K37" s="16" t="n"/>
      <c r="L37" s="43">
        <f>IF(OR(J37="",K37=""),"",J37*K37)</f>
        <v/>
      </c>
      <c r="M37" s="42" t="n"/>
      <c r="N37" s="19">
        <f>IF(OR(M37="",L37="",L37=0),"",IFERROR(M37/L37,""))</f>
        <v/>
      </c>
      <c r="O37" s="14" t="n"/>
      <c r="P37" s="14" t="n"/>
      <c r="Q37" s="14" t="n"/>
      <c r="R37" s="14" t="n"/>
      <c r="S37" s="12" t="n"/>
      <c r="T37" s="20">
        <f>IF(B37="","",IF(OR(A37="",C37="",D37="",E37="",F37="",G37="",H37="",I37="",J37="",K37="",M37="",S37=""),"",IF(S37="Item sob encomenda","Sob encomenda",IF(OR(S37="Espaço limitado",S37="Validade curta",S37="Pedido mínimo elevado"),"Mínimo-máximo",IF(OR(E37="Alta",D37="A",I37&gt;='Configurações'!$B$6,G37&gt;='Configurações'!$B$5,N37&gt;='Configurações'!$B$7,H37&gt;='Configurações'!$B$8,S37="Fornecedor irregular"),"Revisão contínua (Q)",IF(AND(D37="C",G37&lt;='Configurações'!$B$4),"Revisão periódica (P)","Mínimo-máximo"))))))</f>
        <v/>
      </c>
      <c r="U37" s="20">
        <f>IF(B37="","",IF(T37="","Preencha os campos obrigatórios para gerar a recomendação.",_xlfn.IFS(S37="Item sob encomenda","Restrição predominante: item atendido sob encomenda.",OR(S37="Espaço limitado",S37="Validade curta",S37="Pedido mínimo elevado"),"Restrição predominante favorece limites explícitos de estoque.",E37="Alta","Criticidade alta favorece acompanhamento contínuo.",D37="A","Classe A favorece acompanhamento contínuo.",I37&gt;='Configurações'!$B$6,"Nível de serviço alto favorece acompanhamento contínuo.",G37&gt;='Configurações'!$B$5,"Alta variabilidade favorece acompanhamento contínuo.",N37&gt;='Configurações'!$B$7,"Custo de falta relativamente alto favorece acompanhamento contínuo.",OR(H37&gt;='Configurações'!$B$8,S37="Fornecedor irregular"),"Reposição longa ou fornecedor irregular favorece acompanhamento contínuo.",AND(D37="C",G37&lt;='Configurações'!$B$4),"Classe C com baixa variabilidade favorece revisão periódica.",TRUE,"Condições intermediárias favorecem faixa mínimo-máximo.")))</f>
        <v/>
      </c>
      <c r="V37" s="21" t="n"/>
      <c r="W37" s="20">
        <f>IF(OR(B37="",T37="",V37="",I37="",X37=""),"",IF(OR(T37&lt;&gt;V37,ABS(I37-X37)&gt;0.000001),"Sim","Não"))</f>
        <v/>
      </c>
      <c r="X37" s="22" t="n"/>
      <c r="Y37" s="23" t="n"/>
      <c r="Z37" s="23" t="n"/>
      <c r="AA37" s="23" t="n"/>
      <c r="AB37" s="23" t="n"/>
      <c r="AC37" s="23" t="n"/>
      <c r="AD37" s="21" t="n"/>
      <c r="AE37" s="21" t="n"/>
      <c r="AF37" s="21" t="n"/>
      <c r="AG37" s="23" t="n"/>
      <c r="AH37" s="44" t="n"/>
      <c r="AI37" s="21" t="n"/>
      <c r="AJ37" s="44" t="n"/>
      <c r="AK37" s="21" t="n"/>
      <c r="AL37" s="20">
        <f>IF(B37="","",_xlfn.IFS(OR(A37="",C37="",D37="",E37="",F37="",G37="",H37="",I37="",J37="",K37="",M37="",S37=""),"PREENCHER ENTRADAS",V37="","ESCOLHER POLÍTICA",X37="","INFORMAR NÍVEL APROVADO",AD37="","INFORMAR EXCEÇÃO",AF37="","INFORMAR STATUS",AND(V37="Revisão contínua (Q)",OR(Y37="",Y37&lt;=0)),"INFORMAR LOTE",AND(V37="Mínimo-máximo",OR(Z37="",AA37="",Z37&lt;0,AA37&lt;=Z37)),"REVISAR MÍNIMO/MÁXIMO",AND(V37="Revisão periódica (P)",OR(AB37="",AB37&lt;=0,AC37="",AC37&lt;0)),"REVISAR CICLO/ALVO",AND(W37="Sim",OR(AD37&lt;&gt;"Sim",AE37="")),"JUSTIFICAR DIVERGÊNCIA",AND(AD37="Sim",AE37=""),"DESCREVER EXCEÇÃO",AND(AF37="Aprovada",OR(AG37="",AG37&lt;1,AH37="",AI37="",AJ37="",AK37="")),"COMPLETAR APROVAÇÃO",AND(AH37&lt;&gt;"",AJ37&lt;&gt;"",AJ37&lt;AH37),"REVISAR DATAS",AF37="Suspensa","SUSPENSA",AF37="Em revisão","EM REVISÃO",AF37="Em análise","PRONTO PARA APROVAÇÃO",AND(AF37="Aprovada",AJ37&lt;TODAY()),"REVISÃO VENCIDA",AND(AF37="Aprovada",AJ37&lt;=TODAY()+'Configurações'!$B$9),"REVISÃO PRÓXIMA",TRUE,"OK"))</f>
        <v/>
      </c>
    </row>
    <row r="38">
      <c r="A38" s="12" t="n"/>
      <c r="B38" s="12" t="n"/>
      <c r="C38" s="12" t="n"/>
      <c r="D38" s="13" t="n"/>
      <c r="E38" s="13" t="n"/>
      <c r="F38" s="14" t="n"/>
      <c r="G38" s="15" t="n"/>
      <c r="H38" s="14" t="n"/>
      <c r="I38" s="16" t="n"/>
      <c r="J38" s="42" t="n"/>
      <c r="K38" s="16" t="n"/>
      <c r="L38" s="43">
        <f>IF(OR(J38="",K38=""),"",J38*K38)</f>
        <v/>
      </c>
      <c r="M38" s="42" t="n"/>
      <c r="N38" s="19">
        <f>IF(OR(M38="",L38="",L38=0),"",IFERROR(M38/L38,""))</f>
        <v/>
      </c>
      <c r="O38" s="14" t="n"/>
      <c r="P38" s="14" t="n"/>
      <c r="Q38" s="14" t="n"/>
      <c r="R38" s="14" t="n"/>
      <c r="S38" s="12" t="n"/>
      <c r="T38" s="20">
        <f>IF(B38="","",IF(OR(A38="",C38="",D38="",E38="",F38="",G38="",H38="",I38="",J38="",K38="",M38="",S38=""),"",IF(S38="Item sob encomenda","Sob encomenda",IF(OR(S38="Espaço limitado",S38="Validade curta",S38="Pedido mínimo elevado"),"Mínimo-máximo",IF(OR(E38="Alta",D38="A",I38&gt;='Configurações'!$B$6,G38&gt;='Configurações'!$B$5,N38&gt;='Configurações'!$B$7,H38&gt;='Configurações'!$B$8,S38="Fornecedor irregular"),"Revisão contínua (Q)",IF(AND(D38="C",G38&lt;='Configurações'!$B$4),"Revisão periódica (P)","Mínimo-máximo"))))))</f>
        <v/>
      </c>
      <c r="U38" s="20">
        <f>IF(B38="","",IF(T38="","Preencha os campos obrigatórios para gerar a recomendação.",_xlfn.IFS(S38="Item sob encomenda","Restrição predominante: item atendido sob encomenda.",OR(S38="Espaço limitado",S38="Validade curta",S38="Pedido mínimo elevado"),"Restrição predominante favorece limites explícitos de estoque.",E38="Alta","Criticidade alta favorece acompanhamento contínuo.",D38="A","Classe A favorece acompanhamento contínuo.",I38&gt;='Configurações'!$B$6,"Nível de serviço alto favorece acompanhamento contínuo.",G38&gt;='Configurações'!$B$5,"Alta variabilidade favorece acompanhamento contínuo.",N38&gt;='Configurações'!$B$7,"Custo de falta relativamente alto favorece acompanhamento contínuo.",OR(H38&gt;='Configurações'!$B$8,S38="Fornecedor irregular"),"Reposição longa ou fornecedor irregular favorece acompanhamento contínuo.",AND(D38="C",G38&lt;='Configurações'!$B$4),"Classe C com baixa variabilidade favorece revisão periódica.",TRUE,"Condições intermediárias favorecem faixa mínimo-máximo.")))</f>
        <v/>
      </c>
      <c r="V38" s="21" t="n"/>
      <c r="W38" s="20">
        <f>IF(OR(B38="",T38="",V38="",I38="",X38=""),"",IF(OR(T38&lt;&gt;V38,ABS(I38-X38)&gt;0.000001),"Sim","Não"))</f>
        <v/>
      </c>
      <c r="X38" s="22" t="n"/>
      <c r="Y38" s="23" t="n"/>
      <c r="Z38" s="23" t="n"/>
      <c r="AA38" s="23" t="n"/>
      <c r="AB38" s="23" t="n"/>
      <c r="AC38" s="23" t="n"/>
      <c r="AD38" s="21" t="n"/>
      <c r="AE38" s="21" t="n"/>
      <c r="AF38" s="21" t="n"/>
      <c r="AG38" s="23" t="n"/>
      <c r="AH38" s="44" t="n"/>
      <c r="AI38" s="21" t="n"/>
      <c r="AJ38" s="44" t="n"/>
      <c r="AK38" s="21" t="n"/>
      <c r="AL38" s="20">
        <f>IF(B38="","",_xlfn.IFS(OR(A38="",C38="",D38="",E38="",F38="",G38="",H38="",I38="",J38="",K38="",M38="",S38=""),"PREENCHER ENTRADAS",V38="","ESCOLHER POLÍTICA",X38="","INFORMAR NÍVEL APROVADO",AD38="","INFORMAR EXCEÇÃO",AF38="","INFORMAR STATUS",AND(V38="Revisão contínua (Q)",OR(Y38="",Y38&lt;=0)),"INFORMAR LOTE",AND(V38="Mínimo-máximo",OR(Z38="",AA38="",Z38&lt;0,AA38&lt;=Z38)),"REVISAR MÍNIMO/MÁXIMO",AND(V38="Revisão periódica (P)",OR(AB38="",AB38&lt;=0,AC38="",AC38&lt;0)),"REVISAR CICLO/ALVO",AND(W38="Sim",OR(AD38&lt;&gt;"Sim",AE38="")),"JUSTIFICAR DIVERGÊNCIA",AND(AD38="Sim",AE38=""),"DESCREVER EXCEÇÃO",AND(AF38="Aprovada",OR(AG38="",AG38&lt;1,AH38="",AI38="",AJ38="",AK38="")),"COMPLETAR APROVAÇÃO",AND(AH38&lt;&gt;"",AJ38&lt;&gt;"",AJ38&lt;AH38),"REVISAR DATAS",AF38="Suspensa","SUSPENSA",AF38="Em revisão","EM REVISÃO",AF38="Em análise","PRONTO PARA APROVAÇÃO",AND(AF38="Aprovada",AJ38&lt;TODAY()),"REVISÃO VENCIDA",AND(AF38="Aprovada",AJ38&lt;=TODAY()+'Configurações'!$B$9),"REVISÃO PRÓXIMA",TRUE,"OK"))</f>
        <v/>
      </c>
    </row>
    <row r="39">
      <c r="A39" s="12" t="n"/>
      <c r="B39" s="12" t="n"/>
      <c r="C39" s="12" t="n"/>
      <c r="D39" s="13" t="n"/>
      <c r="E39" s="13" t="n"/>
      <c r="F39" s="14" t="n"/>
      <c r="G39" s="15" t="n"/>
      <c r="H39" s="14" t="n"/>
      <c r="I39" s="16" t="n"/>
      <c r="J39" s="42" t="n"/>
      <c r="K39" s="16" t="n"/>
      <c r="L39" s="43">
        <f>IF(OR(J39="",K39=""),"",J39*K39)</f>
        <v/>
      </c>
      <c r="M39" s="42" t="n"/>
      <c r="N39" s="19">
        <f>IF(OR(M39="",L39="",L39=0),"",IFERROR(M39/L39,""))</f>
        <v/>
      </c>
      <c r="O39" s="14" t="n"/>
      <c r="P39" s="14" t="n"/>
      <c r="Q39" s="14" t="n"/>
      <c r="R39" s="14" t="n"/>
      <c r="S39" s="12" t="n"/>
      <c r="T39" s="20">
        <f>IF(B39="","",IF(OR(A39="",C39="",D39="",E39="",F39="",G39="",H39="",I39="",J39="",K39="",M39="",S39=""),"",IF(S39="Item sob encomenda","Sob encomenda",IF(OR(S39="Espaço limitado",S39="Validade curta",S39="Pedido mínimo elevado"),"Mínimo-máximo",IF(OR(E39="Alta",D39="A",I39&gt;='Configurações'!$B$6,G39&gt;='Configurações'!$B$5,N39&gt;='Configurações'!$B$7,H39&gt;='Configurações'!$B$8,S39="Fornecedor irregular"),"Revisão contínua (Q)",IF(AND(D39="C",G39&lt;='Configurações'!$B$4),"Revisão periódica (P)","Mínimo-máximo"))))))</f>
        <v/>
      </c>
      <c r="U39" s="20">
        <f>IF(B39="","",IF(T39="","Preencha os campos obrigatórios para gerar a recomendação.",_xlfn.IFS(S39="Item sob encomenda","Restrição predominante: item atendido sob encomenda.",OR(S39="Espaço limitado",S39="Validade curta",S39="Pedido mínimo elevado"),"Restrição predominante favorece limites explícitos de estoque.",E39="Alta","Criticidade alta favorece acompanhamento contínuo.",D39="A","Classe A favorece acompanhamento contínuo.",I39&gt;='Configurações'!$B$6,"Nível de serviço alto favorece acompanhamento contínuo.",G39&gt;='Configurações'!$B$5,"Alta variabilidade favorece acompanhamento contínuo.",N39&gt;='Configurações'!$B$7,"Custo de falta relativamente alto favorece acompanhamento contínuo.",OR(H39&gt;='Configurações'!$B$8,S39="Fornecedor irregular"),"Reposição longa ou fornecedor irregular favorece acompanhamento contínuo.",AND(D39="C",G39&lt;='Configurações'!$B$4),"Classe C com baixa variabilidade favorece revisão periódica.",TRUE,"Condições intermediárias favorecem faixa mínimo-máximo.")))</f>
        <v/>
      </c>
      <c r="V39" s="21" t="n"/>
      <c r="W39" s="20">
        <f>IF(OR(B39="",T39="",V39="",I39="",X39=""),"",IF(OR(T39&lt;&gt;V39,ABS(I39-X39)&gt;0.000001),"Sim","Não"))</f>
        <v/>
      </c>
      <c r="X39" s="22" t="n"/>
      <c r="Y39" s="23" t="n"/>
      <c r="Z39" s="23" t="n"/>
      <c r="AA39" s="23" t="n"/>
      <c r="AB39" s="23" t="n"/>
      <c r="AC39" s="23" t="n"/>
      <c r="AD39" s="21" t="n"/>
      <c r="AE39" s="21" t="n"/>
      <c r="AF39" s="21" t="n"/>
      <c r="AG39" s="23" t="n"/>
      <c r="AH39" s="44" t="n"/>
      <c r="AI39" s="21" t="n"/>
      <c r="AJ39" s="44" t="n"/>
      <c r="AK39" s="21" t="n"/>
      <c r="AL39" s="20">
        <f>IF(B39="","",_xlfn.IFS(OR(A39="",C39="",D39="",E39="",F39="",G39="",H39="",I39="",J39="",K39="",M39="",S39=""),"PREENCHER ENTRADAS",V39="","ESCOLHER POLÍTICA",X39="","INFORMAR NÍVEL APROVADO",AD39="","INFORMAR EXCEÇÃO",AF39="","INFORMAR STATUS",AND(V39="Revisão contínua (Q)",OR(Y39="",Y39&lt;=0)),"INFORMAR LOTE",AND(V39="Mínimo-máximo",OR(Z39="",AA39="",Z39&lt;0,AA39&lt;=Z39)),"REVISAR MÍNIMO/MÁXIMO",AND(V39="Revisão periódica (P)",OR(AB39="",AB39&lt;=0,AC39="",AC39&lt;0)),"REVISAR CICLO/ALVO",AND(W39="Sim",OR(AD39&lt;&gt;"Sim",AE39="")),"JUSTIFICAR DIVERGÊNCIA",AND(AD39="Sim",AE39=""),"DESCREVER EXCEÇÃO",AND(AF39="Aprovada",OR(AG39="",AG39&lt;1,AH39="",AI39="",AJ39="",AK39="")),"COMPLETAR APROVAÇÃO",AND(AH39&lt;&gt;"",AJ39&lt;&gt;"",AJ39&lt;AH39),"REVISAR DATAS",AF39="Suspensa","SUSPENSA",AF39="Em revisão","EM REVISÃO",AF39="Em análise","PRONTO PARA APROVAÇÃO",AND(AF39="Aprovada",AJ39&lt;TODAY()),"REVISÃO VENCIDA",AND(AF39="Aprovada",AJ39&lt;=TODAY()+'Configurações'!$B$9),"REVISÃO PRÓXIMA",TRUE,"OK"))</f>
        <v/>
      </c>
    </row>
    <row r="40">
      <c r="A40" s="12" t="n"/>
      <c r="B40" s="12" t="n"/>
      <c r="C40" s="12" t="n"/>
      <c r="D40" s="13" t="n"/>
      <c r="E40" s="13" t="n"/>
      <c r="F40" s="14" t="n"/>
      <c r="G40" s="15" t="n"/>
      <c r="H40" s="14" t="n"/>
      <c r="I40" s="16" t="n"/>
      <c r="J40" s="42" t="n"/>
      <c r="K40" s="16" t="n"/>
      <c r="L40" s="43">
        <f>IF(OR(J40="",K40=""),"",J40*K40)</f>
        <v/>
      </c>
      <c r="M40" s="42" t="n"/>
      <c r="N40" s="19">
        <f>IF(OR(M40="",L40="",L40=0),"",IFERROR(M40/L40,""))</f>
        <v/>
      </c>
      <c r="O40" s="14" t="n"/>
      <c r="P40" s="14" t="n"/>
      <c r="Q40" s="14" t="n"/>
      <c r="R40" s="14" t="n"/>
      <c r="S40" s="12" t="n"/>
      <c r="T40" s="20">
        <f>IF(B40="","",IF(OR(A40="",C40="",D40="",E40="",F40="",G40="",H40="",I40="",J40="",K40="",M40="",S40=""),"",IF(S40="Item sob encomenda","Sob encomenda",IF(OR(S40="Espaço limitado",S40="Validade curta",S40="Pedido mínimo elevado"),"Mínimo-máximo",IF(OR(E40="Alta",D40="A",I40&gt;='Configurações'!$B$6,G40&gt;='Configurações'!$B$5,N40&gt;='Configurações'!$B$7,H40&gt;='Configurações'!$B$8,S40="Fornecedor irregular"),"Revisão contínua (Q)",IF(AND(D40="C",G40&lt;='Configurações'!$B$4),"Revisão periódica (P)","Mínimo-máximo"))))))</f>
        <v/>
      </c>
      <c r="U40" s="20">
        <f>IF(B40="","",IF(T40="","Preencha os campos obrigatórios para gerar a recomendação.",_xlfn.IFS(S40="Item sob encomenda","Restrição predominante: item atendido sob encomenda.",OR(S40="Espaço limitado",S40="Validade curta",S40="Pedido mínimo elevado"),"Restrição predominante favorece limites explícitos de estoque.",E40="Alta","Criticidade alta favorece acompanhamento contínuo.",D40="A","Classe A favorece acompanhamento contínuo.",I40&gt;='Configurações'!$B$6,"Nível de serviço alto favorece acompanhamento contínuo.",G40&gt;='Configurações'!$B$5,"Alta variabilidade favorece acompanhamento contínuo.",N40&gt;='Configurações'!$B$7,"Custo de falta relativamente alto favorece acompanhamento contínuo.",OR(H40&gt;='Configurações'!$B$8,S40="Fornecedor irregular"),"Reposição longa ou fornecedor irregular favorece acompanhamento contínuo.",AND(D40="C",G40&lt;='Configurações'!$B$4),"Classe C com baixa variabilidade favorece revisão periódica.",TRUE,"Condições intermediárias favorecem faixa mínimo-máximo.")))</f>
        <v/>
      </c>
      <c r="V40" s="21" t="n"/>
      <c r="W40" s="20">
        <f>IF(OR(B40="",T40="",V40="",I40="",X40=""),"",IF(OR(T40&lt;&gt;V40,ABS(I40-X40)&gt;0.000001),"Sim","Não"))</f>
        <v/>
      </c>
      <c r="X40" s="22" t="n"/>
      <c r="Y40" s="23" t="n"/>
      <c r="Z40" s="23" t="n"/>
      <c r="AA40" s="23" t="n"/>
      <c r="AB40" s="23" t="n"/>
      <c r="AC40" s="23" t="n"/>
      <c r="AD40" s="21" t="n"/>
      <c r="AE40" s="21" t="n"/>
      <c r="AF40" s="21" t="n"/>
      <c r="AG40" s="23" t="n"/>
      <c r="AH40" s="44" t="n"/>
      <c r="AI40" s="21" t="n"/>
      <c r="AJ40" s="44" t="n"/>
      <c r="AK40" s="21" t="n"/>
      <c r="AL40" s="20">
        <f>IF(B40="","",_xlfn.IFS(OR(A40="",C40="",D40="",E40="",F40="",G40="",H40="",I40="",J40="",K40="",M40="",S40=""),"PREENCHER ENTRADAS",V40="","ESCOLHER POLÍTICA",X40="","INFORMAR NÍVEL APROVADO",AD40="","INFORMAR EXCEÇÃO",AF40="","INFORMAR STATUS",AND(V40="Revisão contínua (Q)",OR(Y40="",Y40&lt;=0)),"INFORMAR LOTE",AND(V40="Mínimo-máximo",OR(Z40="",AA40="",Z40&lt;0,AA40&lt;=Z40)),"REVISAR MÍNIMO/MÁXIMO",AND(V40="Revisão periódica (P)",OR(AB40="",AB40&lt;=0,AC40="",AC40&lt;0)),"REVISAR CICLO/ALVO",AND(W40="Sim",OR(AD40&lt;&gt;"Sim",AE40="")),"JUSTIFICAR DIVERGÊNCIA",AND(AD40="Sim",AE40=""),"DESCREVER EXCEÇÃO",AND(AF40="Aprovada",OR(AG40="",AG40&lt;1,AH40="",AI40="",AJ40="",AK40="")),"COMPLETAR APROVAÇÃO",AND(AH40&lt;&gt;"",AJ40&lt;&gt;"",AJ40&lt;AH40),"REVISAR DATAS",AF40="Suspensa","SUSPENSA",AF40="Em revisão","EM REVISÃO",AF40="Em análise","PRONTO PARA APROVAÇÃO",AND(AF40="Aprovada",AJ40&lt;TODAY()),"REVISÃO VENCIDA",AND(AF40="Aprovada",AJ40&lt;=TODAY()+'Configurações'!$B$9),"REVISÃO PRÓXIMA",TRUE,"OK"))</f>
        <v/>
      </c>
    </row>
    <row r="41">
      <c r="A41" s="12" t="n"/>
      <c r="B41" s="12" t="n"/>
      <c r="C41" s="12" t="n"/>
      <c r="D41" s="13" t="n"/>
      <c r="E41" s="13" t="n"/>
      <c r="F41" s="14" t="n"/>
      <c r="G41" s="15" t="n"/>
      <c r="H41" s="14" t="n"/>
      <c r="I41" s="16" t="n"/>
      <c r="J41" s="42" t="n"/>
      <c r="K41" s="16" t="n"/>
      <c r="L41" s="43">
        <f>IF(OR(J41="",K41=""),"",J41*K41)</f>
        <v/>
      </c>
      <c r="M41" s="42" t="n"/>
      <c r="N41" s="19">
        <f>IF(OR(M41="",L41="",L41=0),"",IFERROR(M41/L41,""))</f>
        <v/>
      </c>
      <c r="O41" s="14" t="n"/>
      <c r="P41" s="14" t="n"/>
      <c r="Q41" s="14" t="n"/>
      <c r="R41" s="14" t="n"/>
      <c r="S41" s="12" t="n"/>
      <c r="T41" s="20">
        <f>IF(B41="","",IF(OR(A41="",C41="",D41="",E41="",F41="",G41="",H41="",I41="",J41="",K41="",M41="",S41=""),"",IF(S41="Item sob encomenda","Sob encomenda",IF(OR(S41="Espaço limitado",S41="Validade curta",S41="Pedido mínimo elevado"),"Mínimo-máximo",IF(OR(E41="Alta",D41="A",I41&gt;='Configurações'!$B$6,G41&gt;='Configurações'!$B$5,N41&gt;='Configurações'!$B$7,H41&gt;='Configurações'!$B$8,S41="Fornecedor irregular"),"Revisão contínua (Q)",IF(AND(D41="C",G41&lt;='Configurações'!$B$4),"Revisão periódica (P)","Mínimo-máximo"))))))</f>
        <v/>
      </c>
      <c r="U41" s="20">
        <f>IF(B41="","",IF(T41="","Preencha os campos obrigatórios para gerar a recomendação.",_xlfn.IFS(S41="Item sob encomenda","Restrição predominante: item atendido sob encomenda.",OR(S41="Espaço limitado",S41="Validade curta",S41="Pedido mínimo elevado"),"Restrição predominante favorece limites explícitos de estoque.",E41="Alta","Criticidade alta favorece acompanhamento contínuo.",D41="A","Classe A favorece acompanhamento contínuo.",I41&gt;='Configurações'!$B$6,"Nível de serviço alto favorece acompanhamento contínuo.",G41&gt;='Configurações'!$B$5,"Alta variabilidade favorece acompanhamento contínuo.",N41&gt;='Configurações'!$B$7,"Custo de falta relativamente alto favorece acompanhamento contínuo.",OR(H41&gt;='Configurações'!$B$8,S41="Fornecedor irregular"),"Reposição longa ou fornecedor irregular favorece acompanhamento contínuo.",AND(D41="C",G41&lt;='Configurações'!$B$4),"Classe C com baixa variabilidade favorece revisão periódica.",TRUE,"Condições intermediárias favorecem faixa mínimo-máximo.")))</f>
        <v/>
      </c>
      <c r="V41" s="21" t="n"/>
      <c r="W41" s="20">
        <f>IF(OR(B41="",T41="",V41="",I41="",X41=""),"",IF(OR(T41&lt;&gt;V41,ABS(I41-X41)&gt;0.000001),"Sim","Não"))</f>
        <v/>
      </c>
      <c r="X41" s="22" t="n"/>
      <c r="Y41" s="23" t="n"/>
      <c r="Z41" s="23" t="n"/>
      <c r="AA41" s="23" t="n"/>
      <c r="AB41" s="23" t="n"/>
      <c r="AC41" s="23" t="n"/>
      <c r="AD41" s="21" t="n"/>
      <c r="AE41" s="21" t="n"/>
      <c r="AF41" s="21" t="n"/>
      <c r="AG41" s="23" t="n"/>
      <c r="AH41" s="44" t="n"/>
      <c r="AI41" s="21" t="n"/>
      <c r="AJ41" s="44" t="n"/>
      <c r="AK41" s="21" t="n"/>
      <c r="AL41" s="20">
        <f>IF(B41="","",_xlfn.IFS(OR(A41="",C41="",D41="",E41="",F41="",G41="",H41="",I41="",J41="",K41="",M41="",S41=""),"PREENCHER ENTRADAS",V41="","ESCOLHER POLÍTICA",X41="","INFORMAR NÍVEL APROVADO",AD41="","INFORMAR EXCEÇÃO",AF41="","INFORMAR STATUS",AND(V41="Revisão contínua (Q)",OR(Y41="",Y41&lt;=0)),"INFORMAR LOTE",AND(V41="Mínimo-máximo",OR(Z41="",AA41="",Z41&lt;0,AA41&lt;=Z41)),"REVISAR MÍNIMO/MÁXIMO",AND(V41="Revisão periódica (P)",OR(AB41="",AB41&lt;=0,AC41="",AC41&lt;0)),"REVISAR CICLO/ALVO",AND(W41="Sim",OR(AD41&lt;&gt;"Sim",AE41="")),"JUSTIFICAR DIVERGÊNCIA",AND(AD41="Sim",AE41=""),"DESCREVER EXCEÇÃO",AND(AF41="Aprovada",OR(AG41="",AG41&lt;1,AH41="",AI41="",AJ41="",AK41="")),"COMPLETAR APROVAÇÃO",AND(AH41&lt;&gt;"",AJ41&lt;&gt;"",AJ41&lt;AH41),"REVISAR DATAS",AF41="Suspensa","SUSPENSA",AF41="Em revisão","EM REVISÃO",AF41="Em análise","PRONTO PARA APROVAÇÃO",AND(AF41="Aprovada",AJ41&lt;TODAY()),"REVISÃO VENCIDA",AND(AF41="Aprovada",AJ41&lt;=TODAY()+'Configurações'!$B$9),"REVISÃO PRÓXIMA",TRUE,"OK"))</f>
        <v/>
      </c>
    </row>
    <row r="42">
      <c r="A42" s="12" t="n"/>
      <c r="B42" s="12" t="n"/>
      <c r="C42" s="12" t="n"/>
      <c r="D42" s="13" t="n"/>
      <c r="E42" s="13" t="n"/>
      <c r="F42" s="14" t="n"/>
      <c r="G42" s="15" t="n"/>
      <c r="H42" s="14" t="n"/>
      <c r="I42" s="16" t="n"/>
      <c r="J42" s="42" t="n"/>
      <c r="K42" s="16" t="n"/>
      <c r="L42" s="43">
        <f>IF(OR(J42="",K42=""),"",J42*K42)</f>
        <v/>
      </c>
      <c r="M42" s="42" t="n"/>
      <c r="N42" s="19">
        <f>IF(OR(M42="",L42="",L42=0),"",IFERROR(M42/L42,""))</f>
        <v/>
      </c>
      <c r="O42" s="14" t="n"/>
      <c r="P42" s="14" t="n"/>
      <c r="Q42" s="14" t="n"/>
      <c r="R42" s="14" t="n"/>
      <c r="S42" s="12" t="n"/>
      <c r="T42" s="20">
        <f>IF(B42="","",IF(OR(A42="",C42="",D42="",E42="",F42="",G42="",H42="",I42="",J42="",K42="",M42="",S42=""),"",IF(S42="Item sob encomenda","Sob encomenda",IF(OR(S42="Espaço limitado",S42="Validade curta",S42="Pedido mínimo elevado"),"Mínimo-máximo",IF(OR(E42="Alta",D42="A",I42&gt;='Configurações'!$B$6,G42&gt;='Configurações'!$B$5,N42&gt;='Configurações'!$B$7,H42&gt;='Configurações'!$B$8,S42="Fornecedor irregular"),"Revisão contínua (Q)",IF(AND(D42="C",G42&lt;='Configurações'!$B$4),"Revisão periódica (P)","Mínimo-máximo"))))))</f>
        <v/>
      </c>
      <c r="U42" s="20">
        <f>IF(B42="","",IF(T42="","Preencha os campos obrigatórios para gerar a recomendação.",_xlfn.IFS(S42="Item sob encomenda","Restrição predominante: item atendido sob encomenda.",OR(S42="Espaço limitado",S42="Validade curta",S42="Pedido mínimo elevado"),"Restrição predominante favorece limites explícitos de estoque.",E42="Alta","Criticidade alta favorece acompanhamento contínuo.",D42="A","Classe A favorece acompanhamento contínuo.",I42&gt;='Configurações'!$B$6,"Nível de serviço alto favorece acompanhamento contínuo.",G42&gt;='Configurações'!$B$5,"Alta variabilidade favorece acompanhamento contínuo.",N42&gt;='Configurações'!$B$7,"Custo de falta relativamente alto favorece acompanhamento contínuo.",OR(H42&gt;='Configurações'!$B$8,S42="Fornecedor irregular"),"Reposição longa ou fornecedor irregular favorece acompanhamento contínuo.",AND(D42="C",G42&lt;='Configurações'!$B$4),"Classe C com baixa variabilidade favorece revisão periódica.",TRUE,"Condições intermediárias favorecem faixa mínimo-máximo.")))</f>
        <v/>
      </c>
      <c r="V42" s="21" t="n"/>
      <c r="W42" s="20">
        <f>IF(OR(B42="",T42="",V42="",I42="",X42=""),"",IF(OR(T42&lt;&gt;V42,ABS(I42-X42)&gt;0.000001),"Sim","Não"))</f>
        <v/>
      </c>
      <c r="X42" s="22" t="n"/>
      <c r="Y42" s="23" t="n"/>
      <c r="Z42" s="23" t="n"/>
      <c r="AA42" s="23" t="n"/>
      <c r="AB42" s="23" t="n"/>
      <c r="AC42" s="23" t="n"/>
      <c r="AD42" s="21" t="n"/>
      <c r="AE42" s="21" t="n"/>
      <c r="AF42" s="21" t="n"/>
      <c r="AG42" s="23" t="n"/>
      <c r="AH42" s="44" t="n"/>
      <c r="AI42" s="21" t="n"/>
      <c r="AJ42" s="44" t="n"/>
      <c r="AK42" s="21" t="n"/>
      <c r="AL42" s="20">
        <f>IF(B42="","",_xlfn.IFS(OR(A42="",C42="",D42="",E42="",F42="",G42="",H42="",I42="",J42="",K42="",M42="",S42=""),"PREENCHER ENTRADAS",V42="","ESCOLHER POLÍTICA",X42="","INFORMAR NÍVEL APROVADO",AD42="","INFORMAR EXCEÇÃO",AF42="","INFORMAR STATUS",AND(V42="Revisão contínua (Q)",OR(Y42="",Y42&lt;=0)),"INFORMAR LOTE",AND(V42="Mínimo-máximo",OR(Z42="",AA42="",Z42&lt;0,AA42&lt;=Z42)),"REVISAR MÍNIMO/MÁXIMO",AND(V42="Revisão periódica (P)",OR(AB42="",AB42&lt;=0,AC42="",AC42&lt;0)),"REVISAR CICLO/ALVO",AND(W42="Sim",OR(AD42&lt;&gt;"Sim",AE42="")),"JUSTIFICAR DIVERGÊNCIA",AND(AD42="Sim",AE42=""),"DESCREVER EXCEÇÃO",AND(AF42="Aprovada",OR(AG42="",AG42&lt;1,AH42="",AI42="",AJ42="",AK42="")),"COMPLETAR APROVAÇÃO",AND(AH42&lt;&gt;"",AJ42&lt;&gt;"",AJ42&lt;AH42),"REVISAR DATAS",AF42="Suspensa","SUSPENSA",AF42="Em revisão","EM REVISÃO",AF42="Em análise","PRONTO PARA APROVAÇÃO",AND(AF42="Aprovada",AJ42&lt;TODAY()),"REVISÃO VENCIDA",AND(AF42="Aprovada",AJ42&lt;=TODAY()+'Configurações'!$B$9),"REVISÃO PRÓXIMA",TRUE,"OK"))</f>
        <v/>
      </c>
    </row>
    <row r="43">
      <c r="A43" s="12" t="n"/>
      <c r="B43" s="12" t="n"/>
      <c r="C43" s="12" t="n"/>
      <c r="D43" s="13" t="n"/>
      <c r="E43" s="13" t="n"/>
      <c r="F43" s="14" t="n"/>
      <c r="G43" s="15" t="n"/>
      <c r="H43" s="14" t="n"/>
      <c r="I43" s="16" t="n"/>
      <c r="J43" s="42" t="n"/>
      <c r="K43" s="16" t="n"/>
      <c r="L43" s="43">
        <f>IF(OR(J43="",K43=""),"",J43*K43)</f>
        <v/>
      </c>
      <c r="M43" s="42" t="n"/>
      <c r="N43" s="19">
        <f>IF(OR(M43="",L43="",L43=0),"",IFERROR(M43/L43,""))</f>
        <v/>
      </c>
      <c r="O43" s="14" t="n"/>
      <c r="P43" s="14" t="n"/>
      <c r="Q43" s="14" t="n"/>
      <c r="R43" s="14" t="n"/>
      <c r="S43" s="12" t="n"/>
      <c r="T43" s="20">
        <f>IF(B43="","",IF(OR(A43="",C43="",D43="",E43="",F43="",G43="",H43="",I43="",J43="",K43="",M43="",S43=""),"",IF(S43="Item sob encomenda","Sob encomenda",IF(OR(S43="Espaço limitado",S43="Validade curta",S43="Pedido mínimo elevado"),"Mínimo-máximo",IF(OR(E43="Alta",D43="A",I43&gt;='Configurações'!$B$6,G43&gt;='Configurações'!$B$5,N43&gt;='Configurações'!$B$7,H43&gt;='Configurações'!$B$8,S43="Fornecedor irregular"),"Revisão contínua (Q)",IF(AND(D43="C",G43&lt;='Configurações'!$B$4),"Revisão periódica (P)","Mínimo-máximo"))))))</f>
        <v/>
      </c>
      <c r="U43" s="20">
        <f>IF(B43="","",IF(T43="","Preencha os campos obrigatórios para gerar a recomendação.",_xlfn.IFS(S43="Item sob encomenda","Restrição predominante: item atendido sob encomenda.",OR(S43="Espaço limitado",S43="Validade curta",S43="Pedido mínimo elevado"),"Restrição predominante favorece limites explícitos de estoque.",E43="Alta","Criticidade alta favorece acompanhamento contínuo.",D43="A","Classe A favorece acompanhamento contínuo.",I43&gt;='Configurações'!$B$6,"Nível de serviço alto favorece acompanhamento contínuo.",G43&gt;='Configurações'!$B$5,"Alta variabilidade favorece acompanhamento contínuo.",N43&gt;='Configurações'!$B$7,"Custo de falta relativamente alto favorece acompanhamento contínuo.",OR(H43&gt;='Configurações'!$B$8,S43="Fornecedor irregular"),"Reposição longa ou fornecedor irregular favorece acompanhamento contínuo.",AND(D43="C",G43&lt;='Configurações'!$B$4),"Classe C com baixa variabilidade favorece revisão periódica.",TRUE,"Condições intermediárias favorecem faixa mínimo-máximo.")))</f>
        <v/>
      </c>
      <c r="V43" s="21" t="n"/>
      <c r="W43" s="20">
        <f>IF(OR(B43="",T43="",V43="",I43="",X43=""),"",IF(OR(T43&lt;&gt;V43,ABS(I43-X43)&gt;0.000001),"Sim","Não"))</f>
        <v/>
      </c>
      <c r="X43" s="22" t="n"/>
      <c r="Y43" s="23" t="n"/>
      <c r="Z43" s="23" t="n"/>
      <c r="AA43" s="23" t="n"/>
      <c r="AB43" s="23" t="n"/>
      <c r="AC43" s="23" t="n"/>
      <c r="AD43" s="21" t="n"/>
      <c r="AE43" s="21" t="n"/>
      <c r="AF43" s="21" t="n"/>
      <c r="AG43" s="23" t="n"/>
      <c r="AH43" s="44" t="n"/>
      <c r="AI43" s="21" t="n"/>
      <c r="AJ43" s="44" t="n"/>
      <c r="AK43" s="21" t="n"/>
      <c r="AL43" s="20">
        <f>IF(B43="","",_xlfn.IFS(OR(A43="",C43="",D43="",E43="",F43="",G43="",H43="",I43="",J43="",K43="",M43="",S43=""),"PREENCHER ENTRADAS",V43="","ESCOLHER POLÍTICA",X43="","INFORMAR NÍVEL APROVADO",AD43="","INFORMAR EXCEÇÃO",AF43="","INFORMAR STATUS",AND(V43="Revisão contínua (Q)",OR(Y43="",Y43&lt;=0)),"INFORMAR LOTE",AND(V43="Mínimo-máximo",OR(Z43="",AA43="",Z43&lt;0,AA43&lt;=Z43)),"REVISAR MÍNIMO/MÁXIMO",AND(V43="Revisão periódica (P)",OR(AB43="",AB43&lt;=0,AC43="",AC43&lt;0)),"REVISAR CICLO/ALVO",AND(W43="Sim",OR(AD43&lt;&gt;"Sim",AE43="")),"JUSTIFICAR DIVERGÊNCIA",AND(AD43="Sim",AE43=""),"DESCREVER EXCEÇÃO",AND(AF43="Aprovada",OR(AG43="",AG43&lt;1,AH43="",AI43="",AJ43="",AK43="")),"COMPLETAR APROVAÇÃO",AND(AH43&lt;&gt;"",AJ43&lt;&gt;"",AJ43&lt;AH43),"REVISAR DATAS",AF43="Suspensa","SUSPENSA",AF43="Em revisão","EM REVISÃO",AF43="Em análise","PRONTO PARA APROVAÇÃO",AND(AF43="Aprovada",AJ43&lt;TODAY()),"REVISÃO VENCIDA",AND(AF43="Aprovada",AJ43&lt;=TODAY()+'Configurações'!$B$9),"REVISÃO PRÓXIMA",TRUE,"OK"))</f>
        <v/>
      </c>
    </row>
    <row r="44">
      <c r="A44" s="12" t="n"/>
      <c r="B44" s="12" t="n"/>
      <c r="C44" s="12" t="n"/>
      <c r="D44" s="13" t="n"/>
      <c r="E44" s="13" t="n"/>
      <c r="F44" s="14" t="n"/>
      <c r="G44" s="15" t="n"/>
      <c r="H44" s="14" t="n"/>
      <c r="I44" s="16" t="n"/>
      <c r="J44" s="42" t="n"/>
      <c r="K44" s="16" t="n"/>
      <c r="L44" s="43">
        <f>IF(OR(J44="",K44=""),"",J44*K44)</f>
        <v/>
      </c>
      <c r="M44" s="42" t="n"/>
      <c r="N44" s="19">
        <f>IF(OR(M44="",L44="",L44=0),"",IFERROR(M44/L44,""))</f>
        <v/>
      </c>
      <c r="O44" s="14" t="n"/>
      <c r="P44" s="14" t="n"/>
      <c r="Q44" s="14" t="n"/>
      <c r="R44" s="14" t="n"/>
      <c r="S44" s="12" t="n"/>
      <c r="T44" s="20">
        <f>IF(B44="","",IF(OR(A44="",C44="",D44="",E44="",F44="",G44="",H44="",I44="",J44="",K44="",M44="",S44=""),"",IF(S44="Item sob encomenda","Sob encomenda",IF(OR(S44="Espaço limitado",S44="Validade curta",S44="Pedido mínimo elevado"),"Mínimo-máximo",IF(OR(E44="Alta",D44="A",I44&gt;='Configurações'!$B$6,G44&gt;='Configurações'!$B$5,N44&gt;='Configurações'!$B$7,H44&gt;='Configurações'!$B$8,S44="Fornecedor irregular"),"Revisão contínua (Q)",IF(AND(D44="C",G44&lt;='Configurações'!$B$4),"Revisão periódica (P)","Mínimo-máximo"))))))</f>
        <v/>
      </c>
      <c r="U44" s="20">
        <f>IF(B44="","",IF(T44="","Preencha os campos obrigatórios para gerar a recomendação.",_xlfn.IFS(S44="Item sob encomenda","Restrição predominante: item atendido sob encomenda.",OR(S44="Espaço limitado",S44="Validade curta",S44="Pedido mínimo elevado"),"Restrição predominante favorece limites explícitos de estoque.",E44="Alta","Criticidade alta favorece acompanhamento contínuo.",D44="A","Classe A favorece acompanhamento contínuo.",I44&gt;='Configurações'!$B$6,"Nível de serviço alto favorece acompanhamento contínuo.",G44&gt;='Configurações'!$B$5,"Alta variabilidade favorece acompanhamento contínuo.",N44&gt;='Configurações'!$B$7,"Custo de falta relativamente alto favorece acompanhamento contínuo.",OR(H44&gt;='Configurações'!$B$8,S44="Fornecedor irregular"),"Reposição longa ou fornecedor irregular favorece acompanhamento contínuo.",AND(D44="C",G44&lt;='Configurações'!$B$4),"Classe C com baixa variabilidade favorece revisão periódica.",TRUE,"Condições intermediárias favorecem faixa mínimo-máximo.")))</f>
        <v/>
      </c>
      <c r="V44" s="21" t="n"/>
      <c r="W44" s="20">
        <f>IF(OR(B44="",T44="",V44="",I44="",X44=""),"",IF(OR(T44&lt;&gt;V44,ABS(I44-X44)&gt;0.000001),"Sim","Não"))</f>
        <v/>
      </c>
      <c r="X44" s="22" t="n"/>
      <c r="Y44" s="23" t="n"/>
      <c r="Z44" s="23" t="n"/>
      <c r="AA44" s="23" t="n"/>
      <c r="AB44" s="23" t="n"/>
      <c r="AC44" s="23" t="n"/>
      <c r="AD44" s="21" t="n"/>
      <c r="AE44" s="21" t="n"/>
      <c r="AF44" s="21" t="n"/>
      <c r="AG44" s="23" t="n"/>
      <c r="AH44" s="44" t="n"/>
      <c r="AI44" s="21" t="n"/>
      <c r="AJ44" s="44" t="n"/>
      <c r="AK44" s="21" t="n"/>
      <c r="AL44" s="20">
        <f>IF(B44="","",_xlfn.IFS(OR(A44="",C44="",D44="",E44="",F44="",G44="",H44="",I44="",J44="",K44="",M44="",S44=""),"PREENCHER ENTRADAS",V44="","ESCOLHER POLÍTICA",X44="","INFORMAR NÍVEL APROVADO",AD44="","INFORMAR EXCEÇÃO",AF44="","INFORMAR STATUS",AND(V44="Revisão contínua (Q)",OR(Y44="",Y44&lt;=0)),"INFORMAR LOTE",AND(V44="Mínimo-máximo",OR(Z44="",AA44="",Z44&lt;0,AA44&lt;=Z44)),"REVISAR MÍNIMO/MÁXIMO",AND(V44="Revisão periódica (P)",OR(AB44="",AB44&lt;=0,AC44="",AC44&lt;0)),"REVISAR CICLO/ALVO",AND(W44="Sim",OR(AD44&lt;&gt;"Sim",AE44="")),"JUSTIFICAR DIVERGÊNCIA",AND(AD44="Sim",AE44=""),"DESCREVER EXCEÇÃO",AND(AF44="Aprovada",OR(AG44="",AG44&lt;1,AH44="",AI44="",AJ44="",AK44="")),"COMPLETAR APROVAÇÃO",AND(AH44&lt;&gt;"",AJ44&lt;&gt;"",AJ44&lt;AH44),"REVISAR DATAS",AF44="Suspensa","SUSPENSA",AF44="Em revisão","EM REVISÃO",AF44="Em análise","PRONTO PARA APROVAÇÃO",AND(AF44="Aprovada",AJ44&lt;TODAY()),"REVISÃO VENCIDA",AND(AF44="Aprovada",AJ44&lt;=TODAY()+'Configurações'!$B$9),"REVISÃO PRÓXIMA",TRUE,"OK"))</f>
        <v/>
      </c>
    </row>
    <row r="45">
      <c r="A45" s="12" t="n"/>
      <c r="B45" s="12" t="n"/>
      <c r="C45" s="12" t="n"/>
      <c r="D45" s="13" t="n"/>
      <c r="E45" s="13" t="n"/>
      <c r="F45" s="14" t="n"/>
      <c r="G45" s="15" t="n"/>
      <c r="H45" s="14" t="n"/>
      <c r="I45" s="16" t="n"/>
      <c r="J45" s="42" t="n"/>
      <c r="K45" s="16" t="n"/>
      <c r="L45" s="43">
        <f>IF(OR(J45="",K45=""),"",J45*K45)</f>
        <v/>
      </c>
      <c r="M45" s="42" t="n"/>
      <c r="N45" s="19">
        <f>IF(OR(M45="",L45="",L45=0),"",IFERROR(M45/L45,""))</f>
        <v/>
      </c>
      <c r="O45" s="14" t="n"/>
      <c r="P45" s="14" t="n"/>
      <c r="Q45" s="14" t="n"/>
      <c r="R45" s="14" t="n"/>
      <c r="S45" s="12" t="n"/>
      <c r="T45" s="20">
        <f>IF(B45="","",IF(OR(A45="",C45="",D45="",E45="",F45="",G45="",H45="",I45="",J45="",K45="",M45="",S45=""),"",IF(S45="Item sob encomenda","Sob encomenda",IF(OR(S45="Espaço limitado",S45="Validade curta",S45="Pedido mínimo elevado"),"Mínimo-máximo",IF(OR(E45="Alta",D45="A",I45&gt;='Configurações'!$B$6,G45&gt;='Configurações'!$B$5,N45&gt;='Configurações'!$B$7,H45&gt;='Configurações'!$B$8,S45="Fornecedor irregular"),"Revisão contínua (Q)",IF(AND(D45="C",G45&lt;='Configurações'!$B$4),"Revisão periódica (P)","Mínimo-máximo"))))))</f>
        <v/>
      </c>
      <c r="U45" s="20">
        <f>IF(B45="","",IF(T45="","Preencha os campos obrigatórios para gerar a recomendação.",_xlfn.IFS(S45="Item sob encomenda","Restrição predominante: item atendido sob encomenda.",OR(S45="Espaço limitado",S45="Validade curta",S45="Pedido mínimo elevado"),"Restrição predominante favorece limites explícitos de estoque.",E45="Alta","Criticidade alta favorece acompanhamento contínuo.",D45="A","Classe A favorece acompanhamento contínuo.",I45&gt;='Configurações'!$B$6,"Nível de serviço alto favorece acompanhamento contínuo.",G45&gt;='Configurações'!$B$5,"Alta variabilidade favorece acompanhamento contínuo.",N45&gt;='Configurações'!$B$7,"Custo de falta relativamente alto favorece acompanhamento contínuo.",OR(H45&gt;='Configurações'!$B$8,S45="Fornecedor irregular"),"Reposição longa ou fornecedor irregular favorece acompanhamento contínuo.",AND(D45="C",G45&lt;='Configurações'!$B$4),"Classe C com baixa variabilidade favorece revisão periódica.",TRUE,"Condições intermediárias favorecem faixa mínimo-máximo.")))</f>
        <v/>
      </c>
      <c r="V45" s="21" t="n"/>
      <c r="W45" s="20">
        <f>IF(OR(B45="",T45="",V45="",I45="",X45=""),"",IF(OR(T45&lt;&gt;V45,ABS(I45-X45)&gt;0.000001),"Sim","Não"))</f>
        <v/>
      </c>
      <c r="X45" s="22" t="n"/>
      <c r="Y45" s="23" t="n"/>
      <c r="Z45" s="23" t="n"/>
      <c r="AA45" s="23" t="n"/>
      <c r="AB45" s="23" t="n"/>
      <c r="AC45" s="23" t="n"/>
      <c r="AD45" s="21" t="n"/>
      <c r="AE45" s="21" t="n"/>
      <c r="AF45" s="21" t="n"/>
      <c r="AG45" s="23" t="n"/>
      <c r="AH45" s="44" t="n"/>
      <c r="AI45" s="21" t="n"/>
      <c r="AJ45" s="44" t="n"/>
      <c r="AK45" s="21" t="n"/>
      <c r="AL45" s="20">
        <f>IF(B45="","",_xlfn.IFS(OR(A45="",C45="",D45="",E45="",F45="",G45="",H45="",I45="",J45="",K45="",M45="",S45=""),"PREENCHER ENTRADAS",V45="","ESCOLHER POLÍTICA",X45="","INFORMAR NÍVEL APROVADO",AD45="","INFORMAR EXCEÇÃO",AF45="","INFORMAR STATUS",AND(V45="Revisão contínua (Q)",OR(Y45="",Y45&lt;=0)),"INFORMAR LOTE",AND(V45="Mínimo-máximo",OR(Z45="",AA45="",Z45&lt;0,AA45&lt;=Z45)),"REVISAR MÍNIMO/MÁXIMO",AND(V45="Revisão periódica (P)",OR(AB45="",AB45&lt;=0,AC45="",AC45&lt;0)),"REVISAR CICLO/ALVO",AND(W45="Sim",OR(AD45&lt;&gt;"Sim",AE45="")),"JUSTIFICAR DIVERGÊNCIA",AND(AD45="Sim",AE45=""),"DESCREVER EXCEÇÃO",AND(AF45="Aprovada",OR(AG45="",AG45&lt;1,AH45="",AI45="",AJ45="",AK45="")),"COMPLETAR APROVAÇÃO",AND(AH45&lt;&gt;"",AJ45&lt;&gt;"",AJ45&lt;AH45),"REVISAR DATAS",AF45="Suspensa","SUSPENSA",AF45="Em revisão","EM REVISÃO",AF45="Em análise","PRONTO PARA APROVAÇÃO",AND(AF45="Aprovada",AJ45&lt;TODAY()),"REVISÃO VENCIDA",AND(AF45="Aprovada",AJ45&lt;=TODAY()+'Configurações'!$B$9),"REVISÃO PRÓXIMA",TRUE,"OK"))</f>
        <v/>
      </c>
    </row>
    <row r="46">
      <c r="A46" s="12" t="n"/>
      <c r="B46" s="12" t="n"/>
      <c r="C46" s="12" t="n"/>
      <c r="D46" s="13" t="n"/>
      <c r="E46" s="13" t="n"/>
      <c r="F46" s="14" t="n"/>
      <c r="G46" s="15" t="n"/>
      <c r="H46" s="14" t="n"/>
      <c r="I46" s="16" t="n"/>
      <c r="J46" s="42" t="n"/>
      <c r="K46" s="16" t="n"/>
      <c r="L46" s="43">
        <f>IF(OR(J46="",K46=""),"",J46*K46)</f>
        <v/>
      </c>
      <c r="M46" s="42" t="n"/>
      <c r="N46" s="19">
        <f>IF(OR(M46="",L46="",L46=0),"",IFERROR(M46/L46,""))</f>
        <v/>
      </c>
      <c r="O46" s="14" t="n"/>
      <c r="P46" s="14" t="n"/>
      <c r="Q46" s="14" t="n"/>
      <c r="R46" s="14" t="n"/>
      <c r="S46" s="12" t="n"/>
      <c r="T46" s="20">
        <f>IF(B46="","",IF(OR(A46="",C46="",D46="",E46="",F46="",G46="",H46="",I46="",J46="",K46="",M46="",S46=""),"",IF(S46="Item sob encomenda","Sob encomenda",IF(OR(S46="Espaço limitado",S46="Validade curta",S46="Pedido mínimo elevado"),"Mínimo-máximo",IF(OR(E46="Alta",D46="A",I46&gt;='Configurações'!$B$6,G46&gt;='Configurações'!$B$5,N46&gt;='Configurações'!$B$7,H46&gt;='Configurações'!$B$8,S46="Fornecedor irregular"),"Revisão contínua (Q)",IF(AND(D46="C",G46&lt;='Configurações'!$B$4),"Revisão periódica (P)","Mínimo-máximo"))))))</f>
        <v/>
      </c>
      <c r="U46" s="20">
        <f>IF(B46="","",IF(T46="","Preencha os campos obrigatórios para gerar a recomendação.",_xlfn.IFS(S46="Item sob encomenda","Restrição predominante: item atendido sob encomenda.",OR(S46="Espaço limitado",S46="Validade curta",S46="Pedido mínimo elevado"),"Restrição predominante favorece limites explícitos de estoque.",E46="Alta","Criticidade alta favorece acompanhamento contínuo.",D46="A","Classe A favorece acompanhamento contínuo.",I46&gt;='Configurações'!$B$6,"Nível de serviço alto favorece acompanhamento contínuo.",G46&gt;='Configurações'!$B$5,"Alta variabilidade favorece acompanhamento contínuo.",N46&gt;='Configurações'!$B$7,"Custo de falta relativamente alto favorece acompanhamento contínuo.",OR(H46&gt;='Configurações'!$B$8,S46="Fornecedor irregular"),"Reposição longa ou fornecedor irregular favorece acompanhamento contínuo.",AND(D46="C",G46&lt;='Configurações'!$B$4),"Classe C com baixa variabilidade favorece revisão periódica.",TRUE,"Condições intermediárias favorecem faixa mínimo-máximo.")))</f>
        <v/>
      </c>
      <c r="V46" s="21" t="n"/>
      <c r="W46" s="20">
        <f>IF(OR(B46="",T46="",V46="",I46="",X46=""),"",IF(OR(T46&lt;&gt;V46,ABS(I46-X46)&gt;0.000001),"Sim","Não"))</f>
        <v/>
      </c>
      <c r="X46" s="22" t="n"/>
      <c r="Y46" s="23" t="n"/>
      <c r="Z46" s="23" t="n"/>
      <c r="AA46" s="23" t="n"/>
      <c r="AB46" s="23" t="n"/>
      <c r="AC46" s="23" t="n"/>
      <c r="AD46" s="21" t="n"/>
      <c r="AE46" s="21" t="n"/>
      <c r="AF46" s="21" t="n"/>
      <c r="AG46" s="23" t="n"/>
      <c r="AH46" s="44" t="n"/>
      <c r="AI46" s="21" t="n"/>
      <c r="AJ46" s="44" t="n"/>
      <c r="AK46" s="21" t="n"/>
      <c r="AL46" s="20">
        <f>IF(B46="","",_xlfn.IFS(OR(A46="",C46="",D46="",E46="",F46="",G46="",H46="",I46="",J46="",K46="",M46="",S46=""),"PREENCHER ENTRADAS",V46="","ESCOLHER POLÍTICA",X46="","INFORMAR NÍVEL APROVADO",AD46="","INFORMAR EXCEÇÃO",AF46="","INFORMAR STATUS",AND(V46="Revisão contínua (Q)",OR(Y46="",Y46&lt;=0)),"INFORMAR LOTE",AND(V46="Mínimo-máximo",OR(Z46="",AA46="",Z46&lt;0,AA46&lt;=Z46)),"REVISAR MÍNIMO/MÁXIMO",AND(V46="Revisão periódica (P)",OR(AB46="",AB46&lt;=0,AC46="",AC46&lt;0)),"REVISAR CICLO/ALVO",AND(W46="Sim",OR(AD46&lt;&gt;"Sim",AE46="")),"JUSTIFICAR DIVERGÊNCIA",AND(AD46="Sim",AE46=""),"DESCREVER EXCEÇÃO",AND(AF46="Aprovada",OR(AG46="",AG46&lt;1,AH46="",AI46="",AJ46="",AK46="")),"COMPLETAR APROVAÇÃO",AND(AH46&lt;&gt;"",AJ46&lt;&gt;"",AJ46&lt;AH46),"REVISAR DATAS",AF46="Suspensa","SUSPENSA",AF46="Em revisão","EM REVISÃO",AF46="Em análise","PRONTO PARA APROVAÇÃO",AND(AF46="Aprovada",AJ46&lt;TODAY()),"REVISÃO VENCIDA",AND(AF46="Aprovada",AJ46&lt;=TODAY()+'Configurações'!$B$9),"REVISÃO PRÓXIMA",TRUE,"OK"))</f>
        <v/>
      </c>
    </row>
    <row r="47">
      <c r="A47" s="12" t="n"/>
      <c r="B47" s="12" t="n"/>
      <c r="C47" s="12" t="n"/>
      <c r="D47" s="13" t="n"/>
      <c r="E47" s="13" t="n"/>
      <c r="F47" s="14" t="n"/>
      <c r="G47" s="15" t="n"/>
      <c r="H47" s="14" t="n"/>
      <c r="I47" s="16" t="n"/>
      <c r="J47" s="42" t="n"/>
      <c r="K47" s="16" t="n"/>
      <c r="L47" s="43">
        <f>IF(OR(J47="",K47=""),"",J47*K47)</f>
        <v/>
      </c>
      <c r="M47" s="42" t="n"/>
      <c r="N47" s="19">
        <f>IF(OR(M47="",L47="",L47=0),"",IFERROR(M47/L47,""))</f>
        <v/>
      </c>
      <c r="O47" s="14" t="n"/>
      <c r="P47" s="14" t="n"/>
      <c r="Q47" s="14" t="n"/>
      <c r="R47" s="14" t="n"/>
      <c r="S47" s="12" t="n"/>
      <c r="T47" s="20">
        <f>IF(B47="","",IF(OR(A47="",C47="",D47="",E47="",F47="",G47="",H47="",I47="",J47="",K47="",M47="",S47=""),"",IF(S47="Item sob encomenda","Sob encomenda",IF(OR(S47="Espaço limitado",S47="Validade curta",S47="Pedido mínimo elevado"),"Mínimo-máximo",IF(OR(E47="Alta",D47="A",I47&gt;='Configurações'!$B$6,G47&gt;='Configurações'!$B$5,N47&gt;='Configurações'!$B$7,H47&gt;='Configurações'!$B$8,S47="Fornecedor irregular"),"Revisão contínua (Q)",IF(AND(D47="C",G47&lt;='Configurações'!$B$4),"Revisão periódica (P)","Mínimo-máximo"))))))</f>
        <v/>
      </c>
      <c r="U47" s="20">
        <f>IF(B47="","",IF(T47="","Preencha os campos obrigatórios para gerar a recomendação.",_xlfn.IFS(S47="Item sob encomenda","Restrição predominante: item atendido sob encomenda.",OR(S47="Espaço limitado",S47="Validade curta",S47="Pedido mínimo elevado"),"Restrição predominante favorece limites explícitos de estoque.",E47="Alta","Criticidade alta favorece acompanhamento contínuo.",D47="A","Classe A favorece acompanhamento contínuo.",I47&gt;='Configurações'!$B$6,"Nível de serviço alto favorece acompanhamento contínuo.",G47&gt;='Configurações'!$B$5,"Alta variabilidade favorece acompanhamento contínuo.",N47&gt;='Configurações'!$B$7,"Custo de falta relativamente alto favorece acompanhamento contínuo.",OR(H47&gt;='Configurações'!$B$8,S47="Fornecedor irregular"),"Reposição longa ou fornecedor irregular favorece acompanhamento contínuo.",AND(D47="C",G47&lt;='Configurações'!$B$4),"Classe C com baixa variabilidade favorece revisão periódica.",TRUE,"Condições intermediárias favorecem faixa mínimo-máximo.")))</f>
        <v/>
      </c>
      <c r="V47" s="21" t="n"/>
      <c r="W47" s="20">
        <f>IF(OR(B47="",T47="",V47="",I47="",X47=""),"",IF(OR(T47&lt;&gt;V47,ABS(I47-X47)&gt;0.000001),"Sim","Não"))</f>
        <v/>
      </c>
      <c r="X47" s="22" t="n"/>
      <c r="Y47" s="23" t="n"/>
      <c r="Z47" s="23" t="n"/>
      <c r="AA47" s="23" t="n"/>
      <c r="AB47" s="23" t="n"/>
      <c r="AC47" s="23" t="n"/>
      <c r="AD47" s="21" t="n"/>
      <c r="AE47" s="21" t="n"/>
      <c r="AF47" s="21" t="n"/>
      <c r="AG47" s="23" t="n"/>
      <c r="AH47" s="44" t="n"/>
      <c r="AI47" s="21" t="n"/>
      <c r="AJ47" s="44" t="n"/>
      <c r="AK47" s="21" t="n"/>
      <c r="AL47" s="20">
        <f>IF(B47="","",_xlfn.IFS(OR(A47="",C47="",D47="",E47="",F47="",G47="",H47="",I47="",J47="",K47="",M47="",S47=""),"PREENCHER ENTRADAS",V47="","ESCOLHER POLÍTICA",X47="","INFORMAR NÍVEL APROVADO",AD47="","INFORMAR EXCEÇÃO",AF47="","INFORMAR STATUS",AND(V47="Revisão contínua (Q)",OR(Y47="",Y47&lt;=0)),"INFORMAR LOTE",AND(V47="Mínimo-máximo",OR(Z47="",AA47="",Z47&lt;0,AA47&lt;=Z47)),"REVISAR MÍNIMO/MÁXIMO",AND(V47="Revisão periódica (P)",OR(AB47="",AB47&lt;=0,AC47="",AC47&lt;0)),"REVISAR CICLO/ALVO",AND(W47="Sim",OR(AD47&lt;&gt;"Sim",AE47="")),"JUSTIFICAR DIVERGÊNCIA",AND(AD47="Sim",AE47=""),"DESCREVER EXCEÇÃO",AND(AF47="Aprovada",OR(AG47="",AG47&lt;1,AH47="",AI47="",AJ47="",AK47="")),"COMPLETAR APROVAÇÃO",AND(AH47&lt;&gt;"",AJ47&lt;&gt;"",AJ47&lt;AH47),"REVISAR DATAS",AF47="Suspensa","SUSPENSA",AF47="Em revisão","EM REVISÃO",AF47="Em análise","PRONTO PARA APROVAÇÃO",AND(AF47="Aprovada",AJ47&lt;TODAY()),"REVISÃO VENCIDA",AND(AF47="Aprovada",AJ47&lt;=TODAY()+'Configurações'!$B$9),"REVISÃO PRÓXIMA",TRUE,"OK"))</f>
        <v/>
      </c>
    </row>
    <row r="48">
      <c r="A48" s="12" t="n"/>
      <c r="B48" s="12" t="n"/>
      <c r="C48" s="12" t="n"/>
      <c r="D48" s="13" t="n"/>
      <c r="E48" s="13" t="n"/>
      <c r="F48" s="14" t="n"/>
      <c r="G48" s="15" t="n"/>
      <c r="H48" s="14" t="n"/>
      <c r="I48" s="16" t="n"/>
      <c r="J48" s="42" t="n"/>
      <c r="K48" s="16" t="n"/>
      <c r="L48" s="43">
        <f>IF(OR(J48="",K48=""),"",J48*K48)</f>
        <v/>
      </c>
      <c r="M48" s="42" t="n"/>
      <c r="N48" s="19">
        <f>IF(OR(M48="",L48="",L48=0),"",IFERROR(M48/L48,""))</f>
        <v/>
      </c>
      <c r="O48" s="14" t="n"/>
      <c r="P48" s="14" t="n"/>
      <c r="Q48" s="14" t="n"/>
      <c r="R48" s="14" t="n"/>
      <c r="S48" s="12" t="n"/>
      <c r="T48" s="20">
        <f>IF(B48="","",IF(OR(A48="",C48="",D48="",E48="",F48="",G48="",H48="",I48="",J48="",K48="",M48="",S48=""),"",IF(S48="Item sob encomenda","Sob encomenda",IF(OR(S48="Espaço limitado",S48="Validade curta",S48="Pedido mínimo elevado"),"Mínimo-máximo",IF(OR(E48="Alta",D48="A",I48&gt;='Configurações'!$B$6,G48&gt;='Configurações'!$B$5,N48&gt;='Configurações'!$B$7,H48&gt;='Configurações'!$B$8,S48="Fornecedor irregular"),"Revisão contínua (Q)",IF(AND(D48="C",G48&lt;='Configurações'!$B$4),"Revisão periódica (P)","Mínimo-máximo"))))))</f>
        <v/>
      </c>
      <c r="U48" s="20">
        <f>IF(B48="","",IF(T48="","Preencha os campos obrigatórios para gerar a recomendação.",_xlfn.IFS(S48="Item sob encomenda","Restrição predominante: item atendido sob encomenda.",OR(S48="Espaço limitado",S48="Validade curta",S48="Pedido mínimo elevado"),"Restrição predominante favorece limites explícitos de estoque.",E48="Alta","Criticidade alta favorece acompanhamento contínuo.",D48="A","Classe A favorece acompanhamento contínuo.",I48&gt;='Configurações'!$B$6,"Nível de serviço alto favorece acompanhamento contínuo.",G48&gt;='Configurações'!$B$5,"Alta variabilidade favorece acompanhamento contínuo.",N48&gt;='Configurações'!$B$7,"Custo de falta relativamente alto favorece acompanhamento contínuo.",OR(H48&gt;='Configurações'!$B$8,S48="Fornecedor irregular"),"Reposição longa ou fornecedor irregular favorece acompanhamento contínuo.",AND(D48="C",G48&lt;='Configurações'!$B$4),"Classe C com baixa variabilidade favorece revisão periódica.",TRUE,"Condições intermediárias favorecem faixa mínimo-máximo.")))</f>
        <v/>
      </c>
      <c r="V48" s="21" t="n"/>
      <c r="W48" s="20">
        <f>IF(OR(B48="",T48="",V48="",I48="",X48=""),"",IF(OR(T48&lt;&gt;V48,ABS(I48-X48)&gt;0.000001),"Sim","Não"))</f>
        <v/>
      </c>
      <c r="X48" s="22" t="n"/>
      <c r="Y48" s="23" t="n"/>
      <c r="Z48" s="23" t="n"/>
      <c r="AA48" s="23" t="n"/>
      <c r="AB48" s="23" t="n"/>
      <c r="AC48" s="23" t="n"/>
      <c r="AD48" s="21" t="n"/>
      <c r="AE48" s="21" t="n"/>
      <c r="AF48" s="21" t="n"/>
      <c r="AG48" s="23" t="n"/>
      <c r="AH48" s="44" t="n"/>
      <c r="AI48" s="21" t="n"/>
      <c r="AJ48" s="44" t="n"/>
      <c r="AK48" s="21" t="n"/>
      <c r="AL48" s="20">
        <f>IF(B48="","",_xlfn.IFS(OR(A48="",C48="",D48="",E48="",F48="",G48="",H48="",I48="",J48="",K48="",M48="",S48=""),"PREENCHER ENTRADAS",V48="","ESCOLHER POLÍTICA",X48="","INFORMAR NÍVEL APROVADO",AD48="","INFORMAR EXCEÇÃO",AF48="","INFORMAR STATUS",AND(V48="Revisão contínua (Q)",OR(Y48="",Y48&lt;=0)),"INFORMAR LOTE",AND(V48="Mínimo-máximo",OR(Z48="",AA48="",Z48&lt;0,AA48&lt;=Z48)),"REVISAR MÍNIMO/MÁXIMO",AND(V48="Revisão periódica (P)",OR(AB48="",AB48&lt;=0,AC48="",AC48&lt;0)),"REVISAR CICLO/ALVO",AND(W48="Sim",OR(AD48&lt;&gt;"Sim",AE48="")),"JUSTIFICAR DIVERGÊNCIA",AND(AD48="Sim",AE48=""),"DESCREVER EXCEÇÃO",AND(AF48="Aprovada",OR(AG48="",AG48&lt;1,AH48="",AI48="",AJ48="",AK48="")),"COMPLETAR APROVAÇÃO",AND(AH48&lt;&gt;"",AJ48&lt;&gt;"",AJ48&lt;AH48),"REVISAR DATAS",AF48="Suspensa","SUSPENSA",AF48="Em revisão","EM REVISÃO",AF48="Em análise","PRONTO PARA APROVAÇÃO",AND(AF48="Aprovada",AJ48&lt;TODAY()),"REVISÃO VENCIDA",AND(AF48="Aprovada",AJ48&lt;=TODAY()+'Configurações'!$B$9),"REVISÃO PRÓXIMA",TRUE,"OK"))</f>
        <v/>
      </c>
    </row>
    <row r="49">
      <c r="A49" s="12" t="n"/>
      <c r="B49" s="12" t="n"/>
      <c r="C49" s="12" t="n"/>
      <c r="D49" s="13" t="n"/>
      <c r="E49" s="13" t="n"/>
      <c r="F49" s="14" t="n"/>
      <c r="G49" s="15" t="n"/>
      <c r="H49" s="14" t="n"/>
      <c r="I49" s="16" t="n"/>
      <c r="J49" s="42" t="n"/>
      <c r="K49" s="16" t="n"/>
      <c r="L49" s="43">
        <f>IF(OR(J49="",K49=""),"",J49*K49)</f>
        <v/>
      </c>
      <c r="M49" s="42" t="n"/>
      <c r="N49" s="19">
        <f>IF(OR(M49="",L49="",L49=0),"",IFERROR(M49/L49,""))</f>
        <v/>
      </c>
      <c r="O49" s="14" t="n"/>
      <c r="P49" s="14" t="n"/>
      <c r="Q49" s="14" t="n"/>
      <c r="R49" s="14" t="n"/>
      <c r="S49" s="12" t="n"/>
      <c r="T49" s="20">
        <f>IF(B49="","",IF(OR(A49="",C49="",D49="",E49="",F49="",G49="",H49="",I49="",J49="",K49="",M49="",S49=""),"",IF(S49="Item sob encomenda","Sob encomenda",IF(OR(S49="Espaço limitado",S49="Validade curta",S49="Pedido mínimo elevado"),"Mínimo-máximo",IF(OR(E49="Alta",D49="A",I49&gt;='Configurações'!$B$6,G49&gt;='Configurações'!$B$5,N49&gt;='Configurações'!$B$7,H49&gt;='Configurações'!$B$8,S49="Fornecedor irregular"),"Revisão contínua (Q)",IF(AND(D49="C",G49&lt;='Configurações'!$B$4),"Revisão periódica (P)","Mínimo-máximo"))))))</f>
        <v/>
      </c>
      <c r="U49" s="20">
        <f>IF(B49="","",IF(T49="","Preencha os campos obrigatórios para gerar a recomendação.",_xlfn.IFS(S49="Item sob encomenda","Restrição predominante: item atendido sob encomenda.",OR(S49="Espaço limitado",S49="Validade curta",S49="Pedido mínimo elevado"),"Restrição predominante favorece limites explícitos de estoque.",E49="Alta","Criticidade alta favorece acompanhamento contínuo.",D49="A","Classe A favorece acompanhamento contínuo.",I49&gt;='Configurações'!$B$6,"Nível de serviço alto favorece acompanhamento contínuo.",G49&gt;='Configurações'!$B$5,"Alta variabilidade favorece acompanhamento contínuo.",N49&gt;='Configurações'!$B$7,"Custo de falta relativamente alto favorece acompanhamento contínuo.",OR(H49&gt;='Configurações'!$B$8,S49="Fornecedor irregular"),"Reposição longa ou fornecedor irregular favorece acompanhamento contínuo.",AND(D49="C",G49&lt;='Configurações'!$B$4),"Classe C com baixa variabilidade favorece revisão periódica.",TRUE,"Condições intermediárias favorecem faixa mínimo-máximo.")))</f>
        <v/>
      </c>
      <c r="V49" s="21" t="n"/>
      <c r="W49" s="20">
        <f>IF(OR(B49="",T49="",V49="",I49="",X49=""),"",IF(OR(T49&lt;&gt;V49,ABS(I49-X49)&gt;0.000001),"Sim","Não"))</f>
        <v/>
      </c>
      <c r="X49" s="22" t="n"/>
      <c r="Y49" s="23" t="n"/>
      <c r="Z49" s="23" t="n"/>
      <c r="AA49" s="23" t="n"/>
      <c r="AB49" s="23" t="n"/>
      <c r="AC49" s="23" t="n"/>
      <c r="AD49" s="21" t="n"/>
      <c r="AE49" s="21" t="n"/>
      <c r="AF49" s="21" t="n"/>
      <c r="AG49" s="23" t="n"/>
      <c r="AH49" s="44" t="n"/>
      <c r="AI49" s="21" t="n"/>
      <c r="AJ49" s="44" t="n"/>
      <c r="AK49" s="21" t="n"/>
      <c r="AL49" s="20">
        <f>IF(B49="","",_xlfn.IFS(OR(A49="",C49="",D49="",E49="",F49="",G49="",H49="",I49="",J49="",K49="",M49="",S49=""),"PREENCHER ENTRADAS",V49="","ESCOLHER POLÍTICA",X49="","INFORMAR NÍVEL APROVADO",AD49="","INFORMAR EXCEÇÃO",AF49="","INFORMAR STATUS",AND(V49="Revisão contínua (Q)",OR(Y49="",Y49&lt;=0)),"INFORMAR LOTE",AND(V49="Mínimo-máximo",OR(Z49="",AA49="",Z49&lt;0,AA49&lt;=Z49)),"REVISAR MÍNIMO/MÁXIMO",AND(V49="Revisão periódica (P)",OR(AB49="",AB49&lt;=0,AC49="",AC49&lt;0)),"REVISAR CICLO/ALVO",AND(W49="Sim",OR(AD49&lt;&gt;"Sim",AE49="")),"JUSTIFICAR DIVERGÊNCIA",AND(AD49="Sim",AE49=""),"DESCREVER EXCEÇÃO",AND(AF49="Aprovada",OR(AG49="",AG49&lt;1,AH49="",AI49="",AJ49="",AK49="")),"COMPLETAR APROVAÇÃO",AND(AH49&lt;&gt;"",AJ49&lt;&gt;"",AJ49&lt;AH49),"REVISAR DATAS",AF49="Suspensa","SUSPENSA",AF49="Em revisão","EM REVISÃO",AF49="Em análise","PRONTO PARA APROVAÇÃO",AND(AF49="Aprovada",AJ49&lt;TODAY()),"REVISÃO VENCIDA",AND(AF49="Aprovada",AJ49&lt;=TODAY()+'Configurações'!$B$9),"REVISÃO PRÓXIMA",TRUE,"OK"))</f>
        <v/>
      </c>
    </row>
    <row r="50">
      <c r="A50" s="12" t="n"/>
      <c r="B50" s="12" t="n"/>
      <c r="C50" s="12" t="n"/>
      <c r="D50" s="13" t="n"/>
      <c r="E50" s="13" t="n"/>
      <c r="F50" s="14" t="n"/>
      <c r="G50" s="15" t="n"/>
      <c r="H50" s="14" t="n"/>
      <c r="I50" s="16" t="n"/>
      <c r="J50" s="42" t="n"/>
      <c r="K50" s="16" t="n"/>
      <c r="L50" s="43">
        <f>IF(OR(J50="",K50=""),"",J50*K50)</f>
        <v/>
      </c>
      <c r="M50" s="42" t="n"/>
      <c r="N50" s="19">
        <f>IF(OR(M50="",L50="",L50=0),"",IFERROR(M50/L50,""))</f>
        <v/>
      </c>
      <c r="O50" s="14" t="n"/>
      <c r="P50" s="14" t="n"/>
      <c r="Q50" s="14" t="n"/>
      <c r="R50" s="14" t="n"/>
      <c r="S50" s="12" t="n"/>
      <c r="T50" s="20">
        <f>IF(B50="","",IF(OR(A50="",C50="",D50="",E50="",F50="",G50="",H50="",I50="",J50="",K50="",M50="",S50=""),"",IF(S50="Item sob encomenda","Sob encomenda",IF(OR(S50="Espaço limitado",S50="Validade curta",S50="Pedido mínimo elevado"),"Mínimo-máximo",IF(OR(E50="Alta",D50="A",I50&gt;='Configurações'!$B$6,G50&gt;='Configurações'!$B$5,N50&gt;='Configurações'!$B$7,H50&gt;='Configurações'!$B$8,S50="Fornecedor irregular"),"Revisão contínua (Q)",IF(AND(D50="C",G50&lt;='Configurações'!$B$4),"Revisão periódica (P)","Mínimo-máximo"))))))</f>
        <v/>
      </c>
      <c r="U50" s="20">
        <f>IF(B50="","",IF(T50="","Preencha os campos obrigatórios para gerar a recomendação.",_xlfn.IFS(S50="Item sob encomenda","Restrição predominante: item atendido sob encomenda.",OR(S50="Espaço limitado",S50="Validade curta",S50="Pedido mínimo elevado"),"Restrição predominante favorece limites explícitos de estoque.",E50="Alta","Criticidade alta favorece acompanhamento contínuo.",D50="A","Classe A favorece acompanhamento contínuo.",I50&gt;='Configurações'!$B$6,"Nível de serviço alto favorece acompanhamento contínuo.",G50&gt;='Configurações'!$B$5,"Alta variabilidade favorece acompanhamento contínuo.",N50&gt;='Configurações'!$B$7,"Custo de falta relativamente alto favorece acompanhamento contínuo.",OR(H50&gt;='Configurações'!$B$8,S50="Fornecedor irregular"),"Reposição longa ou fornecedor irregular favorece acompanhamento contínuo.",AND(D50="C",G50&lt;='Configurações'!$B$4),"Classe C com baixa variabilidade favorece revisão periódica.",TRUE,"Condições intermediárias favorecem faixa mínimo-máximo.")))</f>
        <v/>
      </c>
      <c r="V50" s="21" t="n"/>
      <c r="W50" s="20">
        <f>IF(OR(B50="",T50="",V50="",I50="",X50=""),"",IF(OR(T50&lt;&gt;V50,ABS(I50-X50)&gt;0.000001),"Sim","Não"))</f>
        <v/>
      </c>
      <c r="X50" s="22" t="n"/>
      <c r="Y50" s="23" t="n"/>
      <c r="Z50" s="23" t="n"/>
      <c r="AA50" s="23" t="n"/>
      <c r="AB50" s="23" t="n"/>
      <c r="AC50" s="23" t="n"/>
      <c r="AD50" s="21" t="n"/>
      <c r="AE50" s="21" t="n"/>
      <c r="AF50" s="21" t="n"/>
      <c r="AG50" s="23" t="n"/>
      <c r="AH50" s="44" t="n"/>
      <c r="AI50" s="21" t="n"/>
      <c r="AJ50" s="44" t="n"/>
      <c r="AK50" s="21" t="n"/>
      <c r="AL50" s="20">
        <f>IF(B50="","",_xlfn.IFS(OR(A50="",C50="",D50="",E50="",F50="",G50="",H50="",I50="",J50="",K50="",M50="",S50=""),"PREENCHER ENTRADAS",V50="","ESCOLHER POLÍTICA",X50="","INFORMAR NÍVEL APROVADO",AD50="","INFORMAR EXCEÇÃO",AF50="","INFORMAR STATUS",AND(V50="Revisão contínua (Q)",OR(Y50="",Y50&lt;=0)),"INFORMAR LOTE",AND(V50="Mínimo-máximo",OR(Z50="",AA50="",Z50&lt;0,AA50&lt;=Z50)),"REVISAR MÍNIMO/MÁXIMO",AND(V50="Revisão periódica (P)",OR(AB50="",AB50&lt;=0,AC50="",AC50&lt;0)),"REVISAR CICLO/ALVO",AND(W50="Sim",OR(AD50&lt;&gt;"Sim",AE50="")),"JUSTIFICAR DIVERGÊNCIA",AND(AD50="Sim",AE50=""),"DESCREVER EXCEÇÃO",AND(AF50="Aprovada",OR(AG50="",AG50&lt;1,AH50="",AI50="",AJ50="",AK50="")),"COMPLETAR APROVAÇÃO",AND(AH50&lt;&gt;"",AJ50&lt;&gt;"",AJ50&lt;AH50),"REVISAR DATAS",AF50="Suspensa","SUSPENSA",AF50="Em revisão","EM REVISÃO",AF50="Em análise","PRONTO PARA APROVAÇÃO",AND(AF50="Aprovada",AJ50&lt;TODAY()),"REVISÃO VENCIDA",AND(AF50="Aprovada",AJ50&lt;=TODAY()+'Configurações'!$B$9),"REVISÃO PRÓXIMA",TRUE,"OK"))</f>
        <v/>
      </c>
    </row>
    <row r="51">
      <c r="A51" s="12" t="n"/>
      <c r="B51" s="12" t="n"/>
      <c r="C51" s="12" t="n"/>
      <c r="D51" s="13" t="n"/>
      <c r="E51" s="13" t="n"/>
      <c r="F51" s="14" t="n"/>
      <c r="G51" s="15" t="n"/>
      <c r="H51" s="14" t="n"/>
      <c r="I51" s="16" t="n"/>
      <c r="J51" s="42" t="n"/>
      <c r="K51" s="16" t="n"/>
      <c r="L51" s="43">
        <f>IF(OR(J51="",K51=""),"",J51*K51)</f>
        <v/>
      </c>
      <c r="M51" s="42" t="n"/>
      <c r="N51" s="19">
        <f>IF(OR(M51="",L51="",L51=0),"",IFERROR(M51/L51,""))</f>
        <v/>
      </c>
      <c r="O51" s="14" t="n"/>
      <c r="P51" s="14" t="n"/>
      <c r="Q51" s="14" t="n"/>
      <c r="R51" s="14" t="n"/>
      <c r="S51" s="12" t="n"/>
      <c r="T51" s="20">
        <f>IF(B51="","",IF(OR(A51="",C51="",D51="",E51="",F51="",G51="",H51="",I51="",J51="",K51="",M51="",S51=""),"",IF(S51="Item sob encomenda","Sob encomenda",IF(OR(S51="Espaço limitado",S51="Validade curta",S51="Pedido mínimo elevado"),"Mínimo-máximo",IF(OR(E51="Alta",D51="A",I51&gt;='Configurações'!$B$6,G51&gt;='Configurações'!$B$5,N51&gt;='Configurações'!$B$7,H51&gt;='Configurações'!$B$8,S51="Fornecedor irregular"),"Revisão contínua (Q)",IF(AND(D51="C",G51&lt;='Configurações'!$B$4),"Revisão periódica (P)","Mínimo-máximo"))))))</f>
        <v/>
      </c>
      <c r="U51" s="20">
        <f>IF(B51="","",IF(T51="","Preencha os campos obrigatórios para gerar a recomendação.",_xlfn.IFS(S51="Item sob encomenda","Restrição predominante: item atendido sob encomenda.",OR(S51="Espaço limitado",S51="Validade curta",S51="Pedido mínimo elevado"),"Restrição predominante favorece limites explícitos de estoque.",E51="Alta","Criticidade alta favorece acompanhamento contínuo.",D51="A","Classe A favorece acompanhamento contínuo.",I51&gt;='Configurações'!$B$6,"Nível de serviço alto favorece acompanhamento contínuo.",G51&gt;='Configurações'!$B$5,"Alta variabilidade favorece acompanhamento contínuo.",N51&gt;='Configurações'!$B$7,"Custo de falta relativamente alto favorece acompanhamento contínuo.",OR(H51&gt;='Configurações'!$B$8,S51="Fornecedor irregular"),"Reposição longa ou fornecedor irregular favorece acompanhamento contínuo.",AND(D51="C",G51&lt;='Configurações'!$B$4),"Classe C com baixa variabilidade favorece revisão periódica.",TRUE,"Condições intermediárias favorecem faixa mínimo-máximo.")))</f>
        <v/>
      </c>
      <c r="V51" s="21" t="n"/>
      <c r="W51" s="20">
        <f>IF(OR(B51="",T51="",V51="",I51="",X51=""),"",IF(OR(T51&lt;&gt;V51,ABS(I51-X51)&gt;0.000001),"Sim","Não"))</f>
        <v/>
      </c>
      <c r="X51" s="22" t="n"/>
      <c r="Y51" s="23" t="n"/>
      <c r="Z51" s="23" t="n"/>
      <c r="AA51" s="23" t="n"/>
      <c r="AB51" s="23" t="n"/>
      <c r="AC51" s="23" t="n"/>
      <c r="AD51" s="21" t="n"/>
      <c r="AE51" s="21" t="n"/>
      <c r="AF51" s="21" t="n"/>
      <c r="AG51" s="23" t="n"/>
      <c r="AH51" s="44" t="n"/>
      <c r="AI51" s="21" t="n"/>
      <c r="AJ51" s="44" t="n"/>
      <c r="AK51" s="21" t="n"/>
      <c r="AL51" s="20">
        <f>IF(B51="","",_xlfn.IFS(OR(A51="",C51="",D51="",E51="",F51="",G51="",H51="",I51="",J51="",K51="",M51="",S51=""),"PREENCHER ENTRADAS",V51="","ESCOLHER POLÍTICA",X51="","INFORMAR NÍVEL APROVADO",AD51="","INFORMAR EXCEÇÃO",AF51="","INFORMAR STATUS",AND(V51="Revisão contínua (Q)",OR(Y51="",Y51&lt;=0)),"INFORMAR LOTE",AND(V51="Mínimo-máximo",OR(Z51="",AA51="",Z51&lt;0,AA51&lt;=Z51)),"REVISAR MÍNIMO/MÁXIMO",AND(V51="Revisão periódica (P)",OR(AB51="",AB51&lt;=0,AC51="",AC51&lt;0)),"REVISAR CICLO/ALVO",AND(W51="Sim",OR(AD51&lt;&gt;"Sim",AE51="")),"JUSTIFICAR DIVERGÊNCIA",AND(AD51="Sim",AE51=""),"DESCREVER EXCEÇÃO",AND(AF51="Aprovada",OR(AG51="",AG51&lt;1,AH51="",AI51="",AJ51="",AK51="")),"COMPLETAR APROVAÇÃO",AND(AH51&lt;&gt;"",AJ51&lt;&gt;"",AJ51&lt;AH51),"REVISAR DATAS",AF51="Suspensa","SUSPENSA",AF51="Em revisão","EM REVISÃO",AF51="Em análise","PRONTO PARA APROVAÇÃO",AND(AF51="Aprovada",AJ51&lt;TODAY()),"REVISÃO VENCIDA",AND(AF51="Aprovada",AJ51&lt;=TODAY()+'Configurações'!$B$9),"REVISÃO PRÓXIMA",TRUE,"OK"))</f>
        <v/>
      </c>
    </row>
    <row r="52">
      <c r="A52" s="12" t="n"/>
      <c r="B52" s="12" t="n"/>
      <c r="C52" s="12" t="n"/>
      <c r="D52" s="13" t="n"/>
      <c r="E52" s="13" t="n"/>
      <c r="F52" s="14" t="n"/>
      <c r="G52" s="15" t="n"/>
      <c r="H52" s="14" t="n"/>
      <c r="I52" s="16" t="n"/>
      <c r="J52" s="42" t="n"/>
      <c r="K52" s="16" t="n"/>
      <c r="L52" s="43">
        <f>IF(OR(J52="",K52=""),"",J52*K52)</f>
        <v/>
      </c>
      <c r="M52" s="42" t="n"/>
      <c r="N52" s="19">
        <f>IF(OR(M52="",L52="",L52=0),"",IFERROR(M52/L52,""))</f>
        <v/>
      </c>
      <c r="O52" s="14" t="n"/>
      <c r="P52" s="14" t="n"/>
      <c r="Q52" s="14" t="n"/>
      <c r="R52" s="14" t="n"/>
      <c r="S52" s="12" t="n"/>
      <c r="T52" s="20">
        <f>IF(B52="","",IF(OR(A52="",C52="",D52="",E52="",F52="",G52="",H52="",I52="",J52="",K52="",M52="",S52=""),"",IF(S52="Item sob encomenda","Sob encomenda",IF(OR(S52="Espaço limitado",S52="Validade curta",S52="Pedido mínimo elevado"),"Mínimo-máximo",IF(OR(E52="Alta",D52="A",I52&gt;='Configurações'!$B$6,G52&gt;='Configurações'!$B$5,N52&gt;='Configurações'!$B$7,H52&gt;='Configurações'!$B$8,S52="Fornecedor irregular"),"Revisão contínua (Q)",IF(AND(D52="C",G52&lt;='Configurações'!$B$4),"Revisão periódica (P)","Mínimo-máximo"))))))</f>
        <v/>
      </c>
      <c r="U52" s="20">
        <f>IF(B52="","",IF(T52="","Preencha os campos obrigatórios para gerar a recomendação.",_xlfn.IFS(S52="Item sob encomenda","Restrição predominante: item atendido sob encomenda.",OR(S52="Espaço limitado",S52="Validade curta",S52="Pedido mínimo elevado"),"Restrição predominante favorece limites explícitos de estoque.",E52="Alta","Criticidade alta favorece acompanhamento contínuo.",D52="A","Classe A favorece acompanhamento contínuo.",I52&gt;='Configurações'!$B$6,"Nível de serviço alto favorece acompanhamento contínuo.",G52&gt;='Configurações'!$B$5,"Alta variabilidade favorece acompanhamento contínuo.",N52&gt;='Configurações'!$B$7,"Custo de falta relativamente alto favorece acompanhamento contínuo.",OR(H52&gt;='Configurações'!$B$8,S52="Fornecedor irregular"),"Reposição longa ou fornecedor irregular favorece acompanhamento contínuo.",AND(D52="C",G52&lt;='Configurações'!$B$4),"Classe C com baixa variabilidade favorece revisão periódica.",TRUE,"Condições intermediárias favorecem faixa mínimo-máximo.")))</f>
        <v/>
      </c>
      <c r="V52" s="21" t="n"/>
      <c r="W52" s="20">
        <f>IF(OR(B52="",T52="",V52="",I52="",X52=""),"",IF(OR(T52&lt;&gt;V52,ABS(I52-X52)&gt;0.000001),"Sim","Não"))</f>
        <v/>
      </c>
      <c r="X52" s="22" t="n"/>
      <c r="Y52" s="23" t="n"/>
      <c r="Z52" s="23" t="n"/>
      <c r="AA52" s="23" t="n"/>
      <c r="AB52" s="23" t="n"/>
      <c r="AC52" s="23" t="n"/>
      <c r="AD52" s="21" t="n"/>
      <c r="AE52" s="21" t="n"/>
      <c r="AF52" s="21" t="n"/>
      <c r="AG52" s="23" t="n"/>
      <c r="AH52" s="44" t="n"/>
      <c r="AI52" s="21" t="n"/>
      <c r="AJ52" s="44" t="n"/>
      <c r="AK52" s="21" t="n"/>
      <c r="AL52" s="20">
        <f>IF(B52="","",_xlfn.IFS(OR(A52="",C52="",D52="",E52="",F52="",G52="",H52="",I52="",J52="",K52="",M52="",S52=""),"PREENCHER ENTRADAS",V52="","ESCOLHER POLÍTICA",X52="","INFORMAR NÍVEL APROVADO",AD52="","INFORMAR EXCEÇÃO",AF52="","INFORMAR STATUS",AND(V52="Revisão contínua (Q)",OR(Y52="",Y52&lt;=0)),"INFORMAR LOTE",AND(V52="Mínimo-máximo",OR(Z52="",AA52="",Z52&lt;0,AA52&lt;=Z52)),"REVISAR MÍNIMO/MÁXIMO",AND(V52="Revisão periódica (P)",OR(AB52="",AB52&lt;=0,AC52="",AC52&lt;0)),"REVISAR CICLO/ALVO",AND(W52="Sim",OR(AD52&lt;&gt;"Sim",AE52="")),"JUSTIFICAR DIVERGÊNCIA",AND(AD52="Sim",AE52=""),"DESCREVER EXCEÇÃO",AND(AF52="Aprovada",OR(AG52="",AG52&lt;1,AH52="",AI52="",AJ52="",AK52="")),"COMPLETAR APROVAÇÃO",AND(AH52&lt;&gt;"",AJ52&lt;&gt;"",AJ52&lt;AH52),"REVISAR DATAS",AF52="Suspensa","SUSPENSA",AF52="Em revisão","EM REVISÃO",AF52="Em análise","PRONTO PARA APROVAÇÃO",AND(AF52="Aprovada",AJ52&lt;TODAY()),"REVISÃO VENCIDA",AND(AF52="Aprovada",AJ52&lt;=TODAY()+'Configurações'!$B$9),"REVISÃO PRÓXIMA",TRUE,"OK"))</f>
        <v/>
      </c>
    </row>
    <row r="53">
      <c r="A53" s="12" t="n"/>
      <c r="B53" s="12" t="n"/>
      <c r="C53" s="12" t="n"/>
      <c r="D53" s="13" t="n"/>
      <c r="E53" s="13" t="n"/>
      <c r="F53" s="14" t="n"/>
      <c r="G53" s="15" t="n"/>
      <c r="H53" s="14" t="n"/>
      <c r="I53" s="16" t="n"/>
      <c r="J53" s="42" t="n"/>
      <c r="K53" s="16" t="n"/>
      <c r="L53" s="43">
        <f>IF(OR(J53="",K53=""),"",J53*K53)</f>
        <v/>
      </c>
      <c r="M53" s="42" t="n"/>
      <c r="N53" s="19">
        <f>IF(OR(M53="",L53="",L53=0),"",IFERROR(M53/L53,""))</f>
        <v/>
      </c>
      <c r="O53" s="14" t="n"/>
      <c r="P53" s="14" t="n"/>
      <c r="Q53" s="14" t="n"/>
      <c r="R53" s="14" t="n"/>
      <c r="S53" s="12" t="n"/>
      <c r="T53" s="20">
        <f>IF(B53="","",IF(OR(A53="",C53="",D53="",E53="",F53="",G53="",H53="",I53="",J53="",K53="",M53="",S53=""),"",IF(S53="Item sob encomenda","Sob encomenda",IF(OR(S53="Espaço limitado",S53="Validade curta",S53="Pedido mínimo elevado"),"Mínimo-máximo",IF(OR(E53="Alta",D53="A",I53&gt;='Configurações'!$B$6,G53&gt;='Configurações'!$B$5,N53&gt;='Configurações'!$B$7,H53&gt;='Configurações'!$B$8,S53="Fornecedor irregular"),"Revisão contínua (Q)",IF(AND(D53="C",G53&lt;='Configurações'!$B$4),"Revisão periódica (P)","Mínimo-máximo"))))))</f>
        <v/>
      </c>
      <c r="U53" s="20">
        <f>IF(B53="","",IF(T53="","Preencha os campos obrigatórios para gerar a recomendação.",_xlfn.IFS(S53="Item sob encomenda","Restrição predominante: item atendido sob encomenda.",OR(S53="Espaço limitado",S53="Validade curta",S53="Pedido mínimo elevado"),"Restrição predominante favorece limites explícitos de estoque.",E53="Alta","Criticidade alta favorece acompanhamento contínuo.",D53="A","Classe A favorece acompanhamento contínuo.",I53&gt;='Configurações'!$B$6,"Nível de serviço alto favorece acompanhamento contínuo.",G53&gt;='Configurações'!$B$5,"Alta variabilidade favorece acompanhamento contínuo.",N53&gt;='Configurações'!$B$7,"Custo de falta relativamente alto favorece acompanhamento contínuo.",OR(H53&gt;='Configurações'!$B$8,S53="Fornecedor irregular"),"Reposição longa ou fornecedor irregular favorece acompanhamento contínuo.",AND(D53="C",G53&lt;='Configurações'!$B$4),"Classe C com baixa variabilidade favorece revisão periódica.",TRUE,"Condições intermediárias favorecem faixa mínimo-máximo.")))</f>
        <v/>
      </c>
      <c r="V53" s="21" t="n"/>
      <c r="W53" s="20">
        <f>IF(OR(B53="",T53="",V53="",I53="",X53=""),"",IF(OR(T53&lt;&gt;V53,ABS(I53-X53)&gt;0.000001),"Sim","Não"))</f>
        <v/>
      </c>
      <c r="X53" s="22" t="n"/>
      <c r="Y53" s="23" t="n"/>
      <c r="Z53" s="23" t="n"/>
      <c r="AA53" s="23" t="n"/>
      <c r="AB53" s="23" t="n"/>
      <c r="AC53" s="23" t="n"/>
      <c r="AD53" s="21" t="n"/>
      <c r="AE53" s="21" t="n"/>
      <c r="AF53" s="21" t="n"/>
      <c r="AG53" s="23" t="n"/>
      <c r="AH53" s="44" t="n"/>
      <c r="AI53" s="21" t="n"/>
      <c r="AJ53" s="44" t="n"/>
      <c r="AK53" s="21" t="n"/>
      <c r="AL53" s="20">
        <f>IF(B53="","",_xlfn.IFS(OR(A53="",C53="",D53="",E53="",F53="",G53="",H53="",I53="",J53="",K53="",M53="",S53=""),"PREENCHER ENTRADAS",V53="","ESCOLHER POLÍTICA",X53="","INFORMAR NÍVEL APROVADO",AD53="","INFORMAR EXCEÇÃO",AF53="","INFORMAR STATUS",AND(V53="Revisão contínua (Q)",OR(Y53="",Y53&lt;=0)),"INFORMAR LOTE",AND(V53="Mínimo-máximo",OR(Z53="",AA53="",Z53&lt;0,AA53&lt;=Z53)),"REVISAR MÍNIMO/MÁXIMO",AND(V53="Revisão periódica (P)",OR(AB53="",AB53&lt;=0,AC53="",AC53&lt;0)),"REVISAR CICLO/ALVO",AND(W53="Sim",OR(AD53&lt;&gt;"Sim",AE53="")),"JUSTIFICAR DIVERGÊNCIA",AND(AD53="Sim",AE53=""),"DESCREVER EXCEÇÃO",AND(AF53="Aprovada",OR(AG53="",AG53&lt;1,AH53="",AI53="",AJ53="",AK53="")),"COMPLETAR APROVAÇÃO",AND(AH53&lt;&gt;"",AJ53&lt;&gt;"",AJ53&lt;AH53),"REVISAR DATAS",AF53="Suspensa","SUSPENSA",AF53="Em revisão","EM REVISÃO",AF53="Em análise","PRONTO PARA APROVAÇÃO",AND(AF53="Aprovada",AJ53&lt;TODAY()),"REVISÃO VENCIDA",AND(AF53="Aprovada",AJ53&lt;=TODAY()+'Configurações'!$B$9),"REVISÃO PRÓXIMA",TRUE,"OK"))</f>
        <v/>
      </c>
    </row>
    <row r="54">
      <c r="A54" s="12" t="n"/>
      <c r="B54" s="12" t="n"/>
      <c r="C54" s="12" t="n"/>
      <c r="D54" s="13" t="n"/>
      <c r="E54" s="13" t="n"/>
      <c r="F54" s="14" t="n"/>
      <c r="G54" s="15" t="n"/>
      <c r="H54" s="14" t="n"/>
      <c r="I54" s="16" t="n"/>
      <c r="J54" s="42" t="n"/>
      <c r="K54" s="16" t="n"/>
      <c r="L54" s="43">
        <f>IF(OR(J54="",K54=""),"",J54*K54)</f>
        <v/>
      </c>
      <c r="M54" s="42" t="n"/>
      <c r="N54" s="19">
        <f>IF(OR(M54="",L54="",L54=0),"",IFERROR(M54/L54,""))</f>
        <v/>
      </c>
      <c r="O54" s="14" t="n"/>
      <c r="P54" s="14" t="n"/>
      <c r="Q54" s="14" t="n"/>
      <c r="R54" s="14" t="n"/>
      <c r="S54" s="12" t="n"/>
      <c r="T54" s="20">
        <f>IF(B54="","",IF(OR(A54="",C54="",D54="",E54="",F54="",G54="",H54="",I54="",J54="",K54="",M54="",S54=""),"",IF(S54="Item sob encomenda","Sob encomenda",IF(OR(S54="Espaço limitado",S54="Validade curta",S54="Pedido mínimo elevado"),"Mínimo-máximo",IF(OR(E54="Alta",D54="A",I54&gt;='Configurações'!$B$6,G54&gt;='Configurações'!$B$5,N54&gt;='Configurações'!$B$7,H54&gt;='Configurações'!$B$8,S54="Fornecedor irregular"),"Revisão contínua (Q)",IF(AND(D54="C",G54&lt;='Configurações'!$B$4),"Revisão periódica (P)","Mínimo-máximo"))))))</f>
        <v/>
      </c>
      <c r="U54" s="20">
        <f>IF(B54="","",IF(T54="","Preencha os campos obrigatórios para gerar a recomendação.",_xlfn.IFS(S54="Item sob encomenda","Restrição predominante: item atendido sob encomenda.",OR(S54="Espaço limitado",S54="Validade curta",S54="Pedido mínimo elevado"),"Restrição predominante favorece limites explícitos de estoque.",E54="Alta","Criticidade alta favorece acompanhamento contínuo.",D54="A","Classe A favorece acompanhamento contínuo.",I54&gt;='Configurações'!$B$6,"Nível de serviço alto favorece acompanhamento contínuo.",G54&gt;='Configurações'!$B$5,"Alta variabilidade favorece acompanhamento contínuo.",N54&gt;='Configurações'!$B$7,"Custo de falta relativamente alto favorece acompanhamento contínuo.",OR(H54&gt;='Configurações'!$B$8,S54="Fornecedor irregular"),"Reposição longa ou fornecedor irregular favorece acompanhamento contínuo.",AND(D54="C",G54&lt;='Configurações'!$B$4),"Classe C com baixa variabilidade favorece revisão periódica.",TRUE,"Condições intermediárias favorecem faixa mínimo-máximo.")))</f>
        <v/>
      </c>
      <c r="V54" s="21" t="n"/>
      <c r="W54" s="20">
        <f>IF(OR(B54="",T54="",V54="",I54="",X54=""),"",IF(OR(T54&lt;&gt;V54,ABS(I54-X54)&gt;0.000001),"Sim","Não"))</f>
        <v/>
      </c>
      <c r="X54" s="22" t="n"/>
      <c r="Y54" s="23" t="n"/>
      <c r="Z54" s="23" t="n"/>
      <c r="AA54" s="23" t="n"/>
      <c r="AB54" s="23" t="n"/>
      <c r="AC54" s="23" t="n"/>
      <c r="AD54" s="21" t="n"/>
      <c r="AE54" s="21" t="n"/>
      <c r="AF54" s="21" t="n"/>
      <c r="AG54" s="23" t="n"/>
      <c r="AH54" s="44" t="n"/>
      <c r="AI54" s="21" t="n"/>
      <c r="AJ54" s="44" t="n"/>
      <c r="AK54" s="21" t="n"/>
      <c r="AL54" s="20">
        <f>IF(B54="","",_xlfn.IFS(OR(A54="",C54="",D54="",E54="",F54="",G54="",H54="",I54="",J54="",K54="",M54="",S54=""),"PREENCHER ENTRADAS",V54="","ESCOLHER POLÍTICA",X54="","INFORMAR NÍVEL APROVADO",AD54="","INFORMAR EXCEÇÃO",AF54="","INFORMAR STATUS",AND(V54="Revisão contínua (Q)",OR(Y54="",Y54&lt;=0)),"INFORMAR LOTE",AND(V54="Mínimo-máximo",OR(Z54="",AA54="",Z54&lt;0,AA54&lt;=Z54)),"REVISAR MÍNIMO/MÁXIMO",AND(V54="Revisão periódica (P)",OR(AB54="",AB54&lt;=0,AC54="",AC54&lt;0)),"REVISAR CICLO/ALVO",AND(W54="Sim",OR(AD54&lt;&gt;"Sim",AE54="")),"JUSTIFICAR DIVERGÊNCIA",AND(AD54="Sim",AE54=""),"DESCREVER EXCEÇÃO",AND(AF54="Aprovada",OR(AG54="",AG54&lt;1,AH54="",AI54="",AJ54="",AK54="")),"COMPLETAR APROVAÇÃO",AND(AH54&lt;&gt;"",AJ54&lt;&gt;"",AJ54&lt;AH54),"REVISAR DATAS",AF54="Suspensa","SUSPENSA",AF54="Em revisão","EM REVISÃO",AF54="Em análise","PRONTO PARA APROVAÇÃO",AND(AF54="Aprovada",AJ54&lt;TODAY()),"REVISÃO VENCIDA",AND(AF54="Aprovada",AJ54&lt;=TODAY()+'Configurações'!$B$9),"REVISÃO PRÓXIMA",TRUE,"OK"))</f>
        <v/>
      </c>
    </row>
    <row r="55">
      <c r="A55" s="12" t="n"/>
      <c r="B55" s="12" t="n"/>
      <c r="C55" s="12" t="n"/>
      <c r="D55" s="13" t="n"/>
      <c r="E55" s="13" t="n"/>
      <c r="F55" s="14" t="n"/>
      <c r="G55" s="15" t="n"/>
      <c r="H55" s="14" t="n"/>
      <c r="I55" s="16" t="n"/>
      <c r="J55" s="42" t="n"/>
      <c r="K55" s="16" t="n"/>
      <c r="L55" s="43">
        <f>IF(OR(J55="",K55=""),"",J55*K55)</f>
        <v/>
      </c>
      <c r="M55" s="42" t="n"/>
      <c r="N55" s="19">
        <f>IF(OR(M55="",L55="",L55=0),"",IFERROR(M55/L55,""))</f>
        <v/>
      </c>
      <c r="O55" s="14" t="n"/>
      <c r="P55" s="14" t="n"/>
      <c r="Q55" s="14" t="n"/>
      <c r="R55" s="14" t="n"/>
      <c r="S55" s="12" t="n"/>
      <c r="T55" s="20">
        <f>IF(B55="","",IF(OR(A55="",C55="",D55="",E55="",F55="",G55="",H55="",I55="",J55="",K55="",M55="",S55=""),"",IF(S55="Item sob encomenda","Sob encomenda",IF(OR(S55="Espaço limitado",S55="Validade curta",S55="Pedido mínimo elevado"),"Mínimo-máximo",IF(OR(E55="Alta",D55="A",I55&gt;='Configurações'!$B$6,G55&gt;='Configurações'!$B$5,N55&gt;='Configurações'!$B$7,H55&gt;='Configurações'!$B$8,S55="Fornecedor irregular"),"Revisão contínua (Q)",IF(AND(D55="C",G55&lt;='Configurações'!$B$4),"Revisão periódica (P)","Mínimo-máximo"))))))</f>
        <v/>
      </c>
      <c r="U55" s="20">
        <f>IF(B55="","",IF(T55="","Preencha os campos obrigatórios para gerar a recomendação.",_xlfn.IFS(S55="Item sob encomenda","Restrição predominante: item atendido sob encomenda.",OR(S55="Espaço limitado",S55="Validade curta",S55="Pedido mínimo elevado"),"Restrição predominante favorece limites explícitos de estoque.",E55="Alta","Criticidade alta favorece acompanhamento contínuo.",D55="A","Classe A favorece acompanhamento contínuo.",I55&gt;='Configurações'!$B$6,"Nível de serviço alto favorece acompanhamento contínuo.",G55&gt;='Configurações'!$B$5,"Alta variabilidade favorece acompanhamento contínuo.",N55&gt;='Configurações'!$B$7,"Custo de falta relativamente alto favorece acompanhamento contínuo.",OR(H55&gt;='Configurações'!$B$8,S55="Fornecedor irregular"),"Reposição longa ou fornecedor irregular favorece acompanhamento contínuo.",AND(D55="C",G55&lt;='Configurações'!$B$4),"Classe C com baixa variabilidade favorece revisão periódica.",TRUE,"Condições intermediárias favorecem faixa mínimo-máximo.")))</f>
        <v/>
      </c>
      <c r="V55" s="21" t="n"/>
      <c r="W55" s="20">
        <f>IF(OR(B55="",T55="",V55="",I55="",X55=""),"",IF(OR(T55&lt;&gt;V55,ABS(I55-X55)&gt;0.000001),"Sim","Não"))</f>
        <v/>
      </c>
      <c r="X55" s="22" t="n"/>
      <c r="Y55" s="23" t="n"/>
      <c r="Z55" s="23" t="n"/>
      <c r="AA55" s="23" t="n"/>
      <c r="AB55" s="23" t="n"/>
      <c r="AC55" s="23" t="n"/>
      <c r="AD55" s="21" t="n"/>
      <c r="AE55" s="21" t="n"/>
      <c r="AF55" s="21" t="n"/>
      <c r="AG55" s="23" t="n"/>
      <c r="AH55" s="44" t="n"/>
      <c r="AI55" s="21" t="n"/>
      <c r="AJ55" s="44" t="n"/>
      <c r="AK55" s="21" t="n"/>
      <c r="AL55" s="20">
        <f>IF(B55="","",_xlfn.IFS(OR(A55="",C55="",D55="",E55="",F55="",G55="",H55="",I55="",J55="",K55="",M55="",S55=""),"PREENCHER ENTRADAS",V55="","ESCOLHER POLÍTICA",X55="","INFORMAR NÍVEL APROVADO",AD55="","INFORMAR EXCEÇÃO",AF55="","INFORMAR STATUS",AND(V55="Revisão contínua (Q)",OR(Y55="",Y55&lt;=0)),"INFORMAR LOTE",AND(V55="Mínimo-máximo",OR(Z55="",AA55="",Z55&lt;0,AA55&lt;=Z55)),"REVISAR MÍNIMO/MÁXIMO",AND(V55="Revisão periódica (P)",OR(AB55="",AB55&lt;=0,AC55="",AC55&lt;0)),"REVISAR CICLO/ALVO",AND(W55="Sim",OR(AD55&lt;&gt;"Sim",AE55="")),"JUSTIFICAR DIVERGÊNCIA",AND(AD55="Sim",AE55=""),"DESCREVER EXCEÇÃO",AND(AF55="Aprovada",OR(AG55="",AG55&lt;1,AH55="",AI55="",AJ55="",AK55="")),"COMPLETAR APROVAÇÃO",AND(AH55&lt;&gt;"",AJ55&lt;&gt;"",AJ55&lt;AH55),"REVISAR DATAS",AF55="Suspensa","SUSPENSA",AF55="Em revisão","EM REVISÃO",AF55="Em análise","PRONTO PARA APROVAÇÃO",AND(AF55="Aprovada",AJ55&lt;TODAY()),"REVISÃO VENCIDA",AND(AF55="Aprovada",AJ55&lt;=TODAY()+'Configurações'!$B$9),"REVISÃO PRÓXIMA",TRUE,"OK"))</f>
        <v/>
      </c>
    </row>
    <row r="56">
      <c r="A56" s="12" t="n"/>
      <c r="B56" s="12" t="n"/>
      <c r="C56" s="12" t="n"/>
      <c r="D56" s="13" t="n"/>
      <c r="E56" s="13" t="n"/>
      <c r="F56" s="14" t="n"/>
      <c r="G56" s="15" t="n"/>
      <c r="H56" s="14" t="n"/>
      <c r="I56" s="16" t="n"/>
      <c r="J56" s="42" t="n"/>
      <c r="K56" s="16" t="n"/>
      <c r="L56" s="43">
        <f>IF(OR(J56="",K56=""),"",J56*K56)</f>
        <v/>
      </c>
      <c r="M56" s="42" t="n"/>
      <c r="N56" s="19">
        <f>IF(OR(M56="",L56="",L56=0),"",IFERROR(M56/L56,""))</f>
        <v/>
      </c>
      <c r="O56" s="14" t="n"/>
      <c r="P56" s="14" t="n"/>
      <c r="Q56" s="14" t="n"/>
      <c r="R56" s="14" t="n"/>
      <c r="S56" s="12" t="n"/>
      <c r="T56" s="20">
        <f>IF(B56="","",IF(OR(A56="",C56="",D56="",E56="",F56="",G56="",H56="",I56="",J56="",K56="",M56="",S56=""),"",IF(S56="Item sob encomenda","Sob encomenda",IF(OR(S56="Espaço limitado",S56="Validade curta",S56="Pedido mínimo elevado"),"Mínimo-máximo",IF(OR(E56="Alta",D56="A",I56&gt;='Configurações'!$B$6,G56&gt;='Configurações'!$B$5,N56&gt;='Configurações'!$B$7,H56&gt;='Configurações'!$B$8,S56="Fornecedor irregular"),"Revisão contínua (Q)",IF(AND(D56="C",G56&lt;='Configurações'!$B$4),"Revisão periódica (P)","Mínimo-máximo"))))))</f>
        <v/>
      </c>
      <c r="U56" s="20">
        <f>IF(B56="","",IF(T56="","Preencha os campos obrigatórios para gerar a recomendação.",_xlfn.IFS(S56="Item sob encomenda","Restrição predominante: item atendido sob encomenda.",OR(S56="Espaço limitado",S56="Validade curta",S56="Pedido mínimo elevado"),"Restrição predominante favorece limites explícitos de estoque.",E56="Alta","Criticidade alta favorece acompanhamento contínuo.",D56="A","Classe A favorece acompanhamento contínuo.",I56&gt;='Configurações'!$B$6,"Nível de serviço alto favorece acompanhamento contínuo.",G56&gt;='Configurações'!$B$5,"Alta variabilidade favorece acompanhamento contínuo.",N56&gt;='Configurações'!$B$7,"Custo de falta relativamente alto favorece acompanhamento contínuo.",OR(H56&gt;='Configurações'!$B$8,S56="Fornecedor irregular"),"Reposição longa ou fornecedor irregular favorece acompanhamento contínuo.",AND(D56="C",G56&lt;='Configurações'!$B$4),"Classe C com baixa variabilidade favorece revisão periódica.",TRUE,"Condições intermediárias favorecem faixa mínimo-máximo.")))</f>
        <v/>
      </c>
      <c r="V56" s="21" t="n"/>
      <c r="W56" s="20">
        <f>IF(OR(B56="",T56="",V56="",I56="",X56=""),"",IF(OR(T56&lt;&gt;V56,ABS(I56-X56)&gt;0.000001),"Sim","Não"))</f>
        <v/>
      </c>
      <c r="X56" s="22" t="n"/>
      <c r="Y56" s="23" t="n"/>
      <c r="Z56" s="23" t="n"/>
      <c r="AA56" s="23" t="n"/>
      <c r="AB56" s="23" t="n"/>
      <c r="AC56" s="23" t="n"/>
      <c r="AD56" s="21" t="n"/>
      <c r="AE56" s="21" t="n"/>
      <c r="AF56" s="21" t="n"/>
      <c r="AG56" s="23" t="n"/>
      <c r="AH56" s="44" t="n"/>
      <c r="AI56" s="21" t="n"/>
      <c r="AJ56" s="44" t="n"/>
      <c r="AK56" s="21" t="n"/>
      <c r="AL56" s="20">
        <f>IF(B56="","",_xlfn.IFS(OR(A56="",C56="",D56="",E56="",F56="",G56="",H56="",I56="",J56="",K56="",M56="",S56=""),"PREENCHER ENTRADAS",V56="","ESCOLHER POLÍTICA",X56="","INFORMAR NÍVEL APROVADO",AD56="","INFORMAR EXCEÇÃO",AF56="","INFORMAR STATUS",AND(V56="Revisão contínua (Q)",OR(Y56="",Y56&lt;=0)),"INFORMAR LOTE",AND(V56="Mínimo-máximo",OR(Z56="",AA56="",Z56&lt;0,AA56&lt;=Z56)),"REVISAR MÍNIMO/MÁXIMO",AND(V56="Revisão periódica (P)",OR(AB56="",AB56&lt;=0,AC56="",AC56&lt;0)),"REVISAR CICLO/ALVO",AND(W56="Sim",OR(AD56&lt;&gt;"Sim",AE56="")),"JUSTIFICAR DIVERGÊNCIA",AND(AD56="Sim",AE56=""),"DESCREVER EXCEÇÃO",AND(AF56="Aprovada",OR(AG56="",AG56&lt;1,AH56="",AI56="",AJ56="",AK56="")),"COMPLETAR APROVAÇÃO",AND(AH56&lt;&gt;"",AJ56&lt;&gt;"",AJ56&lt;AH56),"REVISAR DATAS",AF56="Suspensa","SUSPENSA",AF56="Em revisão","EM REVISÃO",AF56="Em análise","PRONTO PARA APROVAÇÃO",AND(AF56="Aprovada",AJ56&lt;TODAY()),"REVISÃO VENCIDA",AND(AF56="Aprovada",AJ56&lt;=TODAY()+'Configurações'!$B$9),"REVISÃO PRÓXIMA",TRUE,"OK"))</f>
        <v/>
      </c>
    </row>
    <row r="57">
      <c r="A57" s="12" t="n"/>
      <c r="B57" s="12" t="n"/>
      <c r="C57" s="12" t="n"/>
      <c r="D57" s="13" t="n"/>
      <c r="E57" s="13" t="n"/>
      <c r="F57" s="14" t="n"/>
      <c r="G57" s="15" t="n"/>
      <c r="H57" s="14" t="n"/>
      <c r="I57" s="16" t="n"/>
      <c r="J57" s="42" t="n"/>
      <c r="K57" s="16" t="n"/>
      <c r="L57" s="43">
        <f>IF(OR(J57="",K57=""),"",J57*K57)</f>
        <v/>
      </c>
      <c r="M57" s="42" t="n"/>
      <c r="N57" s="19">
        <f>IF(OR(M57="",L57="",L57=0),"",IFERROR(M57/L57,""))</f>
        <v/>
      </c>
      <c r="O57" s="14" t="n"/>
      <c r="P57" s="14" t="n"/>
      <c r="Q57" s="14" t="n"/>
      <c r="R57" s="14" t="n"/>
      <c r="S57" s="12" t="n"/>
      <c r="T57" s="20">
        <f>IF(B57="","",IF(OR(A57="",C57="",D57="",E57="",F57="",G57="",H57="",I57="",J57="",K57="",M57="",S57=""),"",IF(S57="Item sob encomenda","Sob encomenda",IF(OR(S57="Espaço limitado",S57="Validade curta",S57="Pedido mínimo elevado"),"Mínimo-máximo",IF(OR(E57="Alta",D57="A",I57&gt;='Configurações'!$B$6,G57&gt;='Configurações'!$B$5,N57&gt;='Configurações'!$B$7,H57&gt;='Configurações'!$B$8,S57="Fornecedor irregular"),"Revisão contínua (Q)",IF(AND(D57="C",G57&lt;='Configurações'!$B$4),"Revisão periódica (P)","Mínimo-máximo"))))))</f>
        <v/>
      </c>
      <c r="U57" s="20">
        <f>IF(B57="","",IF(T57="","Preencha os campos obrigatórios para gerar a recomendação.",_xlfn.IFS(S57="Item sob encomenda","Restrição predominante: item atendido sob encomenda.",OR(S57="Espaço limitado",S57="Validade curta",S57="Pedido mínimo elevado"),"Restrição predominante favorece limites explícitos de estoque.",E57="Alta","Criticidade alta favorece acompanhamento contínuo.",D57="A","Classe A favorece acompanhamento contínuo.",I57&gt;='Configurações'!$B$6,"Nível de serviço alto favorece acompanhamento contínuo.",G57&gt;='Configurações'!$B$5,"Alta variabilidade favorece acompanhamento contínuo.",N57&gt;='Configurações'!$B$7,"Custo de falta relativamente alto favorece acompanhamento contínuo.",OR(H57&gt;='Configurações'!$B$8,S57="Fornecedor irregular"),"Reposição longa ou fornecedor irregular favorece acompanhamento contínuo.",AND(D57="C",G57&lt;='Configurações'!$B$4),"Classe C com baixa variabilidade favorece revisão periódica.",TRUE,"Condições intermediárias favorecem faixa mínimo-máximo.")))</f>
        <v/>
      </c>
      <c r="V57" s="21" t="n"/>
      <c r="W57" s="20">
        <f>IF(OR(B57="",T57="",V57="",I57="",X57=""),"",IF(OR(T57&lt;&gt;V57,ABS(I57-X57)&gt;0.000001),"Sim","Não"))</f>
        <v/>
      </c>
      <c r="X57" s="22" t="n"/>
      <c r="Y57" s="23" t="n"/>
      <c r="Z57" s="23" t="n"/>
      <c r="AA57" s="23" t="n"/>
      <c r="AB57" s="23" t="n"/>
      <c r="AC57" s="23" t="n"/>
      <c r="AD57" s="21" t="n"/>
      <c r="AE57" s="21" t="n"/>
      <c r="AF57" s="21" t="n"/>
      <c r="AG57" s="23" t="n"/>
      <c r="AH57" s="44" t="n"/>
      <c r="AI57" s="21" t="n"/>
      <c r="AJ57" s="44" t="n"/>
      <c r="AK57" s="21" t="n"/>
      <c r="AL57" s="20">
        <f>IF(B57="","",_xlfn.IFS(OR(A57="",C57="",D57="",E57="",F57="",G57="",H57="",I57="",J57="",K57="",M57="",S57=""),"PREENCHER ENTRADAS",V57="","ESCOLHER POLÍTICA",X57="","INFORMAR NÍVEL APROVADO",AD57="","INFORMAR EXCEÇÃO",AF57="","INFORMAR STATUS",AND(V57="Revisão contínua (Q)",OR(Y57="",Y57&lt;=0)),"INFORMAR LOTE",AND(V57="Mínimo-máximo",OR(Z57="",AA57="",Z57&lt;0,AA57&lt;=Z57)),"REVISAR MÍNIMO/MÁXIMO",AND(V57="Revisão periódica (P)",OR(AB57="",AB57&lt;=0,AC57="",AC57&lt;0)),"REVISAR CICLO/ALVO",AND(W57="Sim",OR(AD57&lt;&gt;"Sim",AE57="")),"JUSTIFICAR DIVERGÊNCIA",AND(AD57="Sim",AE57=""),"DESCREVER EXCEÇÃO",AND(AF57="Aprovada",OR(AG57="",AG57&lt;1,AH57="",AI57="",AJ57="",AK57="")),"COMPLETAR APROVAÇÃO",AND(AH57&lt;&gt;"",AJ57&lt;&gt;"",AJ57&lt;AH57),"REVISAR DATAS",AF57="Suspensa","SUSPENSA",AF57="Em revisão","EM REVISÃO",AF57="Em análise","PRONTO PARA APROVAÇÃO",AND(AF57="Aprovada",AJ57&lt;TODAY()),"REVISÃO VENCIDA",AND(AF57="Aprovada",AJ57&lt;=TODAY()+'Configurações'!$B$9),"REVISÃO PRÓXIMA",TRUE,"OK"))</f>
        <v/>
      </c>
    </row>
    <row r="58">
      <c r="A58" s="12" t="n"/>
      <c r="B58" s="12" t="n"/>
      <c r="C58" s="12" t="n"/>
      <c r="D58" s="13" t="n"/>
      <c r="E58" s="13" t="n"/>
      <c r="F58" s="14" t="n"/>
      <c r="G58" s="15" t="n"/>
      <c r="H58" s="14" t="n"/>
      <c r="I58" s="16" t="n"/>
      <c r="J58" s="42" t="n"/>
      <c r="K58" s="16" t="n"/>
      <c r="L58" s="43">
        <f>IF(OR(J58="",K58=""),"",J58*K58)</f>
        <v/>
      </c>
      <c r="M58" s="42" t="n"/>
      <c r="N58" s="19">
        <f>IF(OR(M58="",L58="",L58=0),"",IFERROR(M58/L58,""))</f>
        <v/>
      </c>
      <c r="O58" s="14" t="n"/>
      <c r="P58" s="14" t="n"/>
      <c r="Q58" s="14" t="n"/>
      <c r="R58" s="14" t="n"/>
      <c r="S58" s="12" t="n"/>
      <c r="T58" s="20">
        <f>IF(B58="","",IF(OR(A58="",C58="",D58="",E58="",F58="",G58="",H58="",I58="",J58="",K58="",M58="",S58=""),"",IF(S58="Item sob encomenda","Sob encomenda",IF(OR(S58="Espaço limitado",S58="Validade curta",S58="Pedido mínimo elevado"),"Mínimo-máximo",IF(OR(E58="Alta",D58="A",I58&gt;='Configurações'!$B$6,G58&gt;='Configurações'!$B$5,N58&gt;='Configurações'!$B$7,H58&gt;='Configurações'!$B$8,S58="Fornecedor irregular"),"Revisão contínua (Q)",IF(AND(D58="C",G58&lt;='Configurações'!$B$4),"Revisão periódica (P)","Mínimo-máximo"))))))</f>
        <v/>
      </c>
      <c r="U58" s="20">
        <f>IF(B58="","",IF(T58="","Preencha os campos obrigatórios para gerar a recomendação.",_xlfn.IFS(S58="Item sob encomenda","Restrição predominante: item atendido sob encomenda.",OR(S58="Espaço limitado",S58="Validade curta",S58="Pedido mínimo elevado"),"Restrição predominante favorece limites explícitos de estoque.",E58="Alta","Criticidade alta favorece acompanhamento contínuo.",D58="A","Classe A favorece acompanhamento contínuo.",I58&gt;='Configurações'!$B$6,"Nível de serviço alto favorece acompanhamento contínuo.",G58&gt;='Configurações'!$B$5,"Alta variabilidade favorece acompanhamento contínuo.",N58&gt;='Configurações'!$B$7,"Custo de falta relativamente alto favorece acompanhamento contínuo.",OR(H58&gt;='Configurações'!$B$8,S58="Fornecedor irregular"),"Reposição longa ou fornecedor irregular favorece acompanhamento contínuo.",AND(D58="C",G58&lt;='Configurações'!$B$4),"Classe C com baixa variabilidade favorece revisão periódica.",TRUE,"Condições intermediárias favorecem faixa mínimo-máximo.")))</f>
        <v/>
      </c>
      <c r="V58" s="21" t="n"/>
      <c r="W58" s="20">
        <f>IF(OR(B58="",T58="",V58="",I58="",X58=""),"",IF(OR(T58&lt;&gt;V58,ABS(I58-X58)&gt;0.000001),"Sim","Não"))</f>
        <v/>
      </c>
      <c r="X58" s="22" t="n"/>
      <c r="Y58" s="23" t="n"/>
      <c r="Z58" s="23" t="n"/>
      <c r="AA58" s="23" t="n"/>
      <c r="AB58" s="23" t="n"/>
      <c r="AC58" s="23" t="n"/>
      <c r="AD58" s="21" t="n"/>
      <c r="AE58" s="21" t="n"/>
      <c r="AF58" s="21" t="n"/>
      <c r="AG58" s="23" t="n"/>
      <c r="AH58" s="44" t="n"/>
      <c r="AI58" s="21" t="n"/>
      <c r="AJ58" s="44" t="n"/>
      <c r="AK58" s="21" t="n"/>
      <c r="AL58" s="20">
        <f>IF(B58="","",_xlfn.IFS(OR(A58="",C58="",D58="",E58="",F58="",G58="",H58="",I58="",J58="",K58="",M58="",S58=""),"PREENCHER ENTRADAS",V58="","ESCOLHER POLÍTICA",X58="","INFORMAR NÍVEL APROVADO",AD58="","INFORMAR EXCEÇÃO",AF58="","INFORMAR STATUS",AND(V58="Revisão contínua (Q)",OR(Y58="",Y58&lt;=0)),"INFORMAR LOTE",AND(V58="Mínimo-máximo",OR(Z58="",AA58="",Z58&lt;0,AA58&lt;=Z58)),"REVISAR MÍNIMO/MÁXIMO",AND(V58="Revisão periódica (P)",OR(AB58="",AB58&lt;=0,AC58="",AC58&lt;0)),"REVISAR CICLO/ALVO",AND(W58="Sim",OR(AD58&lt;&gt;"Sim",AE58="")),"JUSTIFICAR DIVERGÊNCIA",AND(AD58="Sim",AE58=""),"DESCREVER EXCEÇÃO",AND(AF58="Aprovada",OR(AG58="",AG58&lt;1,AH58="",AI58="",AJ58="",AK58="")),"COMPLETAR APROVAÇÃO",AND(AH58&lt;&gt;"",AJ58&lt;&gt;"",AJ58&lt;AH58),"REVISAR DATAS",AF58="Suspensa","SUSPENSA",AF58="Em revisão","EM REVISÃO",AF58="Em análise","PRONTO PARA APROVAÇÃO",AND(AF58="Aprovada",AJ58&lt;TODAY()),"REVISÃO VENCIDA",AND(AF58="Aprovada",AJ58&lt;=TODAY()+'Configurações'!$B$9),"REVISÃO PRÓXIMA",TRUE,"OK"))</f>
        <v/>
      </c>
    </row>
    <row r="59">
      <c r="A59" s="12" t="n"/>
      <c r="B59" s="12" t="n"/>
      <c r="C59" s="12" t="n"/>
      <c r="D59" s="13" t="n"/>
      <c r="E59" s="13" t="n"/>
      <c r="F59" s="14" t="n"/>
      <c r="G59" s="15" t="n"/>
      <c r="H59" s="14" t="n"/>
      <c r="I59" s="16" t="n"/>
      <c r="J59" s="42" t="n"/>
      <c r="K59" s="16" t="n"/>
      <c r="L59" s="43">
        <f>IF(OR(J59="",K59=""),"",J59*K59)</f>
        <v/>
      </c>
      <c r="M59" s="42" t="n"/>
      <c r="N59" s="19">
        <f>IF(OR(M59="",L59="",L59=0),"",IFERROR(M59/L59,""))</f>
        <v/>
      </c>
      <c r="O59" s="14" t="n"/>
      <c r="P59" s="14" t="n"/>
      <c r="Q59" s="14" t="n"/>
      <c r="R59" s="14" t="n"/>
      <c r="S59" s="12" t="n"/>
      <c r="T59" s="20">
        <f>IF(B59="","",IF(OR(A59="",C59="",D59="",E59="",F59="",G59="",H59="",I59="",J59="",K59="",M59="",S59=""),"",IF(S59="Item sob encomenda","Sob encomenda",IF(OR(S59="Espaço limitado",S59="Validade curta",S59="Pedido mínimo elevado"),"Mínimo-máximo",IF(OR(E59="Alta",D59="A",I59&gt;='Configurações'!$B$6,G59&gt;='Configurações'!$B$5,N59&gt;='Configurações'!$B$7,H59&gt;='Configurações'!$B$8,S59="Fornecedor irregular"),"Revisão contínua (Q)",IF(AND(D59="C",G59&lt;='Configurações'!$B$4),"Revisão periódica (P)","Mínimo-máximo"))))))</f>
        <v/>
      </c>
      <c r="U59" s="20">
        <f>IF(B59="","",IF(T59="","Preencha os campos obrigatórios para gerar a recomendação.",_xlfn.IFS(S59="Item sob encomenda","Restrição predominante: item atendido sob encomenda.",OR(S59="Espaço limitado",S59="Validade curta",S59="Pedido mínimo elevado"),"Restrição predominante favorece limites explícitos de estoque.",E59="Alta","Criticidade alta favorece acompanhamento contínuo.",D59="A","Classe A favorece acompanhamento contínuo.",I59&gt;='Configurações'!$B$6,"Nível de serviço alto favorece acompanhamento contínuo.",G59&gt;='Configurações'!$B$5,"Alta variabilidade favorece acompanhamento contínuo.",N59&gt;='Configurações'!$B$7,"Custo de falta relativamente alto favorece acompanhamento contínuo.",OR(H59&gt;='Configurações'!$B$8,S59="Fornecedor irregular"),"Reposição longa ou fornecedor irregular favorece acompanhamento contínuo.",AND(D59="C",G59&lt;='Configurações'!$B$4),"Classe C com baixa variabilidade favorece revisão periódica.",TRUE,"Condições intermediárias favorecem faixa mínimo-máximo.")))</f>
        <v/>
      </c>
      <c r="V59" s="21" t="n"/>
      <c r="W59" s="20">
        <f>IF(OR(B59="",T59="",V59="",I59="",X59=""),"",IF(OR(T59&lt;&gt;V59,ABS(I59-X59)&gt;0.000001),"Sim","Não"))</f>
        <v/>
      </c>
      <c r="X59" s="22" t="n"/>
      <c r="Y59" s="23" t="n"/>
      <c r="Z59" s="23" t="n"/>
      <c r="AA59" s="23" t="n"/>
      <c r="AB59" s="23" t="n"/>
      <c r="AC59" s="23" t="n"/>
      <c r="AD59" s="21" t="n"/>
      <c r="AE59" s="21" t="n"/>
      <c r="AF59" s="21" t="n"/>
      <c r="AG59" s="23" t="n"/>
      <c r="AH59" s="44" t="n"/>
      <c r="AI59" s="21" t="n"/>
      <c r="AJ59" s="44" t="n"/>
      <c r="AK59" s="21" t="n"/>
      <c r="AL59" s="20">
        <f>IF(B59="","",_xlfn.IFS(OR(A59="",C59="",D59="",E59="",F59="",G59="",H59="",I59="",J59="",K59="",M59="",S59=""),"PREENCHER ENTRADAS",V59="","ESCOLHER POLÍTICA",X59="","INFORMAR NÍVEL APROVADO",AD59="","INFORMAR EXCEÇÃO",AF59="","INFORMAR STATUS",AND(V59="Revisão contínua (Q)",OR(Y59="",Y59&lt;=0)),"INFORMAR LOTE",AND(V59="Mínimo-máximo",OR(Z59="",AA59="",Z59&lt;0,AA59&lt;=Z59)),"REVISAR MÍNIMO/MÁXIMO",AND(V59="Revisão periódica (P)",OR(AB59="",AB59&lt;=0,AC59="",AC59&lt;0)),"REVISAR CICLO/ALVO",AND(W59="Sim",OR(AD59&lt;&gt;"Sim",AE59="")),"JUSTIFICAR DIVERGÊNCIA",AND(AD59="Sim",AE59=""),"DESCREVER EXCEÇÃO",AND(AF59="Aprovada",OR(AG59="",AG59&lt;1,AH59="",AI59="",AJ59="",AK59="")),"COMPLETAR APROVAÇÃO",AND(AH59&lt;&gt;"",AJ59&lt;&gt;"",AJ59&lt;AH59),"REVISAR DATAS",AF59="Suspensa","SUSPENSA",AF59="Em revisão","EM REVISÃO",AF59="Em análise","PRONTO PARA APROVAÇÃO",AND(AF59="Aprovada",AJ59&lt;TODAY()),"REVISÃO VENCIDA",AND(AF59="Aprovada",AJ59&lt;=TODAY()+'Configurações'!$B$9),"REVISÃO PRÓXIMA",TRUE,"OK"))</f>
        <v/>
      </c>
    </row>
    <row r="60">
      <c r="A60" s="12" t="n"/>
      <c r="B60" s="12" t="n"/>
      <c r="C60" s="12" t="n"/>
      <c r="D60" s="13" t="n"/>
      <c r="E60" s="13" t="n"/>
      <c r="F60" s="14" t="n"/>
      <c r="G60" s="15" t="n"/>
      <c r="H60" s="14" t="n"/>
      <c r="I60" s="16" t="n"/>
      <c r="J60" s="42" t="n"/>
      <c r="K60" s="16" t="n"/>
      <c r="L60" s="43">
        <f>IF(OR(J60="",K60=""),"",J60*K60)</f>
        <v/>
      </c>
      <c r="M60" s="42" t="n"/>
      <c r="N60" s="19">
        <f>IF(OR(M60="",L60="",L60=0),"",IFERROR(M60/L60,""))</f>
        <v/>
      </c>
      <c r="O60" s="14" t="n"/>
      <c r="P60" s="14" t="n"/>
      <c r="Q60" s="14" t="n"/>
      <c r="R60" s="14" t="n"/>
      <c r="S60" s="12" t="n"/>
      <c r="T60" s="20">
        <f>IF(B60="","",IF(OR(A60="",C60="",D60="",E60="",F60="",G60="",H60="",I60="",J60="",K60="",M60="",S60=""),"",IF(S60="Item sob encomenda","Sob encomenda",IF(OR(S60="Espaço limitado",S60="Validade curta",S60="Pedido mínimo elevado"),"Mínimo-máximo",IF(OR(E60="Alta",D60="A",I60&gt;='Configurações'!$B$6,G60&gt;='Configurações'!$B$5,N60&gt;='Configurações'!$B$7,H60&gt;='Configurações'!$B$8,S60="Fornecedor irregular"),"Revisão contínua (Q)",IF(AND(D60="C",G60&lt;='Configurações'!$B$4),"Revisão periódica (P)","Mínimo-máximo"))))))</f>
        <v/>
      </c>
      <c r="U60" s="20">
        <f>IF(B60="","",IF(T60="","Preencha os campos obrigatórios para gerar a recomendação.",_xlfn.IFS(S60="Item sob encomenda","Restrição predominante: item atendido sob encomenda.",OR(S60="Espaço limitado",S60="Validade curta",S60="Pedido mínimo elevado"),"Restrição predominante favorece limites explícitos de estoque.",E60="Alta","Criticidade alta favorece acompanhamento contínuo.",D60="A","Classe A favorece acompanhamento contínuo.",I60&gt;='Configurações'!$B$6,"Nível de serviço alto favorece acompanhamento contínuo.",G60&gt;='Configurações'!$B$5,"Alta variabilidade favorece acompanhamento contínuo.",N60&gt;='Configurações'!$B$7,"Custo de falta relativamente alto favorece acompanhamento contínuo.",OR(H60&gt;='Configurações'!$B$8,S60="Fornecedor irregular"),"Reposição longa ou fornecedor irregular favorece acompanhamento contínuo.",AND(D60="C",G60&lt;='Configurações'!$B$4),"Classe C com baixa variabilidade favorece revisão periódica.",TRUE,"Condições intermediárias favorecem faixa mínimo-máximo.")))</f>
        <v/>
      </c>
      <c r="V60" s="21" t="n"/>
      <c r="W60" s="20">
        <f>IF(OR(B60="",T60="",V60="",I60="",X60=""),"",IF(OR(T60&lt;&gt;V60,ABS(I60-X60)&gt;0.000001),"Sim","Não"))</f>
        <v/>
      </c>
      <c r="X60" s="22" t="n"/>
      <c r="Y60" s="23" t="n"/>
      <c r="Z60" s="23" t="n"/>
      <c r="AA60" s="23" t="n"/>
      <c r="AB60" s="23" t="n"/>
      <c r="AC60" s="23" t="n"/>
      <c r="AD60" s="21" t="n"/>
      <c r="AE60" s="21" t="n"/>
      <c r="AF60" s="21" t="n"/>
      <c r="AG60" s="23" t="n"/>
      <c r="AH60" s="44" t="n"/>
      <c r="AI60" s="21" t="n"/>
      <c r="AJ60" s="44" t="n"/>
      <c r="AK60" s="21" t="n"/>
      <c r="AL60" s="20">
        <f>IF(B60="","",_xlfn.IFS(OR(A60="",C60="",D60="",E60="",F60="",G60="",H60="",I60="",J60="",K60="",M60="",S60=""),"PREENCHER ENTRADAS",V60="","ESCOLHER POLÍTICA",X60="","INFORMAR NÍVEL APROVADO",AD60="","INFORMAR EXCEÇÃO",AF60="","INFORMAR STATUS",AND(V60="Revisão contínua (Q)",OR(Y60="",Y60&lt;=0)),"INFORMAR LOTE",AND(V60="Mínimo-máximo",OR(Z60="",AA60="",Z60&lt;0,AA60&lt;=Z60)),"REVISAR MÍNIMO/MÁXIMO",AND(V60="Revisão periódica (P)",OR(AB60="",AB60&lt;=0,AC60="",AC60&lt;0)),"REVISAR CICLO/ALVO",AND(W60="Sim",OR(AD60&lt;&gt;"Sim",AE60="")),"JUSTIFICAR DIVERGÊNCIA",AND(AD60="Sim",AE60=""),"DESCREVER EXCEÇÃO",AND(AF60="Aprovada",OR(AG60="",AG60&lt;1,AH60="",AI60="",AJ60="",AK60="")),"COMPLETAR APROVAÇÃO",AND(AH60&lt;&gt;"",AJ60&lt;&gt;"",AJ60&lt;AH60),"REVISAR DATAS",AF60="Suspensa","SUSPENSA",AF60="Em revisão","EM REVISÃO",AF60="Em análise","PRONTO PARA APROVAÇÃO",AND(AF60="Aprovada",AJ60&lt;TODAY()),"REVISÃO VENCIDA",AND(AF60="Aprovada",AJ60&lt;=TODAY()+'Configurações'!$B$9),"REVISÃO PRÓXIMA",TRUE,"OK"))</f>
        <v/>
      </c>
    </row>
    <row r="61">
      <c r="A61" s="12" t="n"/>
      <c r="B61" s="12" t="n"/>
      <c r="C61" s="12" t="n"/>
      <c r="D61" s="13" t="n"/>
      <c r="E61" s="13" t="n"/>
      <c r="F61" s="14" t="n"/>
      <c r="G61" s="15" t="n"/>
      <c r="H61" s="14" t="n"/>
      <c r="I61" s="16" t="n"/>
      <c r="J61" s="42" t="n"/>
      <c r="K61" s="16" t="n"/>
      <c r="L61" s="43">
        <f>IF(OR(J61="",K61=""),"",J61*K61)</f>
        <v/>
      </c>
      <c r="M61" s="42" t="n"/>
      <c r="N61" s="19">
        <f>IF(OR(M61="",L61="",L61=0),"",IFERROR(M61/L61,""))</f>
        <v/>
      </c>
      <c r="O61" s="14" t="n"/>
      <c r="P61" s="14" t="n"/>
      <c r="Q61" s="14" t="n"/>
      <c r="R61" s="14" t="n"/>
      <c r="S61" s="12" t="n"/>
      <c r="T61" s="20">
        <f>IF(B61="","",IF(OR(A61="",C61="",D61="",E61="",F61="",G61="",H61="",I61="",J61="",K61="",M61="",S61=""),"",IF(S61="Item sob encomenda","Sob encomenda",IF(OR(S61="Espaço limitado",S61="Validade curta",S61="Pedido mínimo elevado"),"Mínimo-máximo",IF(OR(E61="Alta",D61="A",I61&gt;='Configurações'!$B$6,G61&gt;='Configurações'!$B$5,N61&gt;='Configurações'!$B$7,H61&gt;='Configurações'!$B$8,S61="Fornecedor irregular"),"Revisão contínua (Q)",IF(AND(D61="C",G61&lt;='Configurações'!$B$4),"Revisão periódica (P)","Mínimo-máximo"))))))</f>
        <v/>
      </c>
      <c r="U61" s="20">
        <f>IF(B61="","",IF(T61="","Preencha os campos obrigatórios para gerar a recomendação.",_xlfn.IFS(S61="Item sob encomenda","Restrição predominante: item atendido sob encomenda.",OR(S61="Espaço limitado",S61="Validade curta",S61="Pedido mínimo elevado"),"Restrição predominante favorece limites explícitos de estoque.",E61="Alta","Criticidade alta favorece acompanhamento contínuo.",D61="A","Classe A favorece acompanhamento contínuo.",I61&gt;='Configurações'!$B$6,"Nível de serviço alto favorece acompanhamento contínuo.",G61&gt;='Configurações'!$B$5,"Alta variabilidade favorece acompanhamento contínuo.",N61&gt;='Configurações'!$B$7,"Custo de falta relativamente alto favorece acompanhamento contínuo.",OR(H61&gt;='Configurações'!$B$8,S61="Fornecedor irregular"),"Reposição longa ou fornecedor irregular favorece acompanhamento contínuo.",AND(D61="C",G61&lt;='Configurações'!$B$4),"Classe C com baixa variabilidade favorece revisão periódica.",TRUE,"Condições intermediárias favorecem faixa mínimo-máximo.")))</f>
        <v/>
      </c>
      <c r="V61" s="21" t="n"/>
      <c r="W61" s="20">
        <f>IF(OR(B61="",T61="",V61="",I61="",X61=""),"",IF(OR(T61&lt;&gt;V61,ABS(I61-X61)&gt;0.000001),"Sim","Não"))</f>
        <v/>
      </c>
      <c r="X61" s="22" t="n"/>
      <c r="Y61" s="23" t="n"/>
      <c r="Z61" s="23" t="n"/>
      <c r="AA61" s="23" t="n"/>
      <c r="AB61" s="23" t="n"/>
      <c r="AC61" s="23" t="n"/>
      <c r="AD61" s="21" t="n"/>
      <c r="AE61" s="21" t="n"/>
      <c r="AF61" s="21" t="n"/>
      <c r="AG61" s="23" t="n"/>
      <c r="AH61" s="44" t="n"/>
      <c r="AI61" s="21" t="n"/>
      <c r="AJ61" s="44" t="n"/>
      <c r="AK61" s="21" t="n"/>
      <c r="AL61" s="20">
        <f>IF(B61="","",_xlfn.IFS(OR(A61="",C61="",D61="",E61="",F61="",G61="",H61="",I61="",J61="",K61="",M61="",S61=""),"PREENCHER ENTRADAS",V61="","ESCOLHER POLÍTICA",X61="","INFORMAR NÍVEL APROVADO",AD61="","INFORMAR EXCEÇÃO",AF61="","INFORMAR STATUS",AND(V61="Revisão contínua (Q)",OR(Y61="",Y61&lt;=0)),"INFORMAR LOTE",AND(V61="Mínimo-máximo",OR(Z61="",AA61="",Z61&lt;0,AA61&lt;=Z61)),"REVISAR MÍNIMO/MÁXIMO",AND(V61="Revisão periódica (P)",OR(AB61="",AB61&lt;=0,AC61="",AC61&lt;0)),"REVISAR CICLO/ALVO",AND(W61="Sim",OR(AD61&lt;&gt;"Sim",AE61="")),"JUSTIFICAR DIVERGÊNCIA",AND(AD61="Sim",AE61=""),"DESCREVER EXCEÇÃO",AND(AF61="Aprovada",OR(AG61="",AG61&lt;1,AH61="",AI61="",AJ61="",AK61="")),"COMPLETAR APROVAÇÃO",AND(AH61&lt;&gt;"",AJ61&lt;&gt;"",AJ61&lt;AH61),"REVISAR DATAS",AF61="Suspensa","SUSPENSA",AF61="Em revisão","EM REVISÃO",AF61="Em análise","PRONTO PARA APROVAÇÃO",AND(AF61="Aprovada",AJ61&lt;TODAY()),"REVISÃO VENCIDA",AND(AF61="Aprovada",AJ61&lt;=TODAY()+'Configurações'!$B$9),"REVISÃO PRÓXIMA",TRUE,"OK"))</f>
        <v/>
      </c>
    </row>
    <row r="62">
      <c r="A62" s="12" t="n"/>
      <c r="B62" s="12" t="n"/>
      <c r="C62" s="12" t="n"/>
      <c r="D62" s="13" t="n"/>
      <c r="E62" s="13" t="n"/>
      <c r="F62" s="14" t="n"/>
      <c r="G62" s="15" t="n"/>
      <c r="H62" s="14" t="n"/>
      <c r="I62" s="16" t="n"/>
      <c r="J62" s="42" t="n"/>
      <c r="K62" s="16" t="n"/>
      <c r="L62" s="43">
        <f>IF(OR(J62="",K62=""),"",J62*K62)</f>
        <v/>
      </c>
      <c r="M62" s="42" t="n"/>
      <c r="N62" s="19">
        <f>IF(OR(M62="",L62="",L62=0),"",IFERROR(M62/L62,""))</f>
        <v/>
      </c>
      <c r="O62" s="14" t="n"/>
      <c r="P62" s="14" t="n"/>
      <c r="Q62" s="14" t="n"/>
      <c r="R62" s="14" t="n"/>
      <c r="S62" s="12" t="n"/>
      <c r="T62" s="20">
        <f>IF(B62="","",IF(OR(A62="",C62="",D62="",E62="",F62="",G62="",H62="",I62="",J62="",K62="",M62="",S62=""),"",IF(S62="Item sob encomenda","Sob encomenda",IF(OR(S62="Espaço limitado",S62="Validade curta",S62="Pedido mínimo elevado"),"Mínimo-máximo",IF(OR(E62="Alta",D62="A",I62&gt;='Configurações'!$B$6,G62&gt;='Configurações'!$B$5,N62&gt;='Configurações'!$B$7,H62&gt;='Configurações'!$B$8,S62="Fornecedor irregular"),"Revisão contínua (Q)",IF(AND(D62="C",G62&lt;='Configurações'!$B$4),"Revisão periódica (P)","Mínimo-máximo"))))))</f>
        <v/>
      </c>
      <c r="U62" s="20">
        <f>IF(B62="","",IF(T62="","Preencha os campos obrigatórios para gerar a recomendação.",_xlfn.IFS(S62="Item sob encomenda","Restrição predominante: item atendido sob encomenda.",OR(S62="Espaço limitado",S62="Validade curta",S62="Pedido mínimo elevado"),"Restrição predominante favorece limites explícitos de estoque.",E62="Alta","Criticidade alta favorece acompanhamento contínuo.",D62="A","Classe A favorece acompanhamento contínuo.",I62&gt;='Configurações'!$B$6,"Nível de serviço alto favorece acompanhamento contínuo.",G62&gt;='Configurações'!$B$5,"Alta variabilidade favorece acompanhamento contínuo.",N62&gt;='Configurações'!$B$7,"Custo de falta relativamente alto favorece acompanhamento contínuo.",OR(H62&gt;='Configurações'!$B$8,S62="Fornecedor irregular"),"Reposição longa ou fornecedor irregular favorece acompanhamento contínuo.",AND(D62="C",G62&lt;='Configurações'!$B$4),"Classe C com baixa variabilidade favorece revisão periódica.",TRUE,"Condições intermediárias favorecem faixa mínimo-máximo.")))</f>
        <v/>
      </c>
      <c r="V62" s="21" t="n"/>
      <c r="W62" s="20">
        <f>IF(OR(B62="",T62="",V62="",I62="",X62=""),"",IF(OR(T62&lt;&gt;V62,ABS(I62-X62)&gt;0.000001),"Sim","Não"))</f>
        <v/>
      </c>
      <c r="X62" s="22" t="n"/>
      <c r="Y62" s="23" t="n"/>
      <c r="Z62" s="23" t="n"/>
      <c r="AA62" s="23" t="n"/>
      <c r="AB62" s="23" t="n"/>
      <c r="AC62" s="23" t="n"/>
      <c r="AD62" s="21" t="n"/>
      <c r="AE62" s="21" t="n"/>
      <c r="AF62" s="21" t="n"/>
      <c r="AG62" s="23" t="n"/>
      <c r="AH62" s="44" t="n"/>
      <c r="AI62" s="21" t="n"/>
      <c r="AJ62" s="44" t="n"/>
      <c r="AK62" s="21" t="n"/>
      <c r="AL62" s="20">
        <f>IF(B62="","",_xlfn.IFS(OR(A62="",C62="",D62="",E62="",F62="",G62="",H62="",I62="",J62="",K62="",M62="",S62=""),"PREENCHER ENTRADAS",V62="","ESCOLHER POLÍTICA",X62="","INFORMAR NÍVEL APROVADO",AD62="","INFORMAR EXCEÇÃO",AF62="","INFORMAR STATUS",AND(V62="Revisão contínua (Q)",OR(Y62="",Y62&lt;=0)),"INFORMAR LOTE",AND(V62="Mínimo-máximo",OR(Z62="",AA62="",Z62&lt;0,AA62&lt;=Z62)),"REVISAR MÍNIMO/MÁXIMO",AND(V62="Revisão periódica (P)",OR(AB62="",AB62&lt;=0,AC62="",AC62&lt;0)),"REVISAR CICLO/ALVO",AND(W62="Sim",OR(AD62&lt;&gt;"Sim",AE62="")),"JUSTIFICAR DIVERGÊNCIA",AND(AD62="Sim",AE62=""),"DESCREVER EXCEÇÃO",AND(AF62="Aprovada",OR(AG62="",AG62&lt;1,AH62="",AI62="",AJ62="",AK62="")),"COMPLETAR APROVAÇÃO",AND(AH62&lt;&gt;"",AJ62&lt;&gt;"",AJ62&lt;AH62),"REVISAR DATAS",AF62="Suspensa","SUSPENSA",AF62="Em revisão","EM REVISÃO",AF62="Em análise","PRONTO PARA APROVAÇÃO",AND(AF62="Aprovada",AJ62&lt;TODAY()),"REVISÃO VENCIDA",AND(AF62="Aprovada",AJ62&lt;=TODAY()+'Configurações'!$B$9),"REVISÃO PRÓXIMA",TRUE,"OK"))</f>
        <v/>
      </c>
    </row>
    <row r="63">
      <c r="A63" s="12" t="n"/>
      <c r="B63" s="12" t="n"/>
      <c r="C63" s="12" t="n"/>
      <c r="D63" s="13" t="n"/>
      <c r="E63" s="13" t="n"/>
      <c r="F63" s="14" t="n"/>
      <c r="G63" s="15" t="n"/>
      <c r="H63" s="14" t="n"/>
      <c r="I63" s="16" t="n"/>
      <c r="J63" s="42" t="n"/>
      <c r="K63" s="16" t="n"/>
      <c r="L63" s="43">
        <f>IF(OR(J63="",K63=""),"",J63*K63)</f>
        <v/>
      </c>
      <c r="M63" s="42" t="n"/>
      <c r="N63" s="19">
        <f>IF(OR(M63="",L63="",L63=0),"",IFERROR(M63/L63,""))</f>
        <v/>
      </c>
      <c r="O63" s="14" t="n"/>
      <c r="P63" s="14" t="n"/>
      <c r="Q63" s="14" t="n"/>
      <c r="R63" s="14" t="n"/>
      <c r="S63" s="12" t="n"/>
      <c r="T63" s="20">
        <f>IF(B63="","",IF(OR(A63="",C63="",D63="",E63="",F63="",G63="",H63="",I63="",J63="",K63="",M63="",S63=""),"",IF(S63="Item sob encomenda","Sob encomenda",IF(OR(S63="Espaço limitado",S63="Validade curta",S63="Pedido mínimo elevado"),"Mínimo-máximo",IF(OR(E63="Alta",D63="A",I63&gt;='Configurações'!$B$6,G63&gt;='Configurações'!$B$5,N63&gt;='Configurações'!$B$7,H63&gt;='Configurações'!$B$8,S63="Fornecedor irregular"),"Revisão contínua (Q)",IF(AND(D63="C",G63&lt;='Configurações'!$B$4),"Revisão periódica (P)","Mínimo-máximo"))))))</f>
        <v/>
      </c>
      <c r="U63" s="20">
        <f>IF(B63="","",IF(T63="","Preencha os campos obrigatórios para gerar a recomendação.",_xlfn.IFS(S63="Item sob encomenda","Restrição predominante: item atendido sob encomenda.",OR(S63="Espaço limitado",S63="Validade curta",S63="Pedido mínimo elevado"),"Restrição predominante favorece limites explícitos de estoque.",E63="Alta","Criticidade alta favorece acompanhamento contínuo.",D63="A","Classe A favorece acompanhamento contínuo.",I63&gt;='Configurações'!$B$6,"Nível de serviço alto favorece acompanhamento contínuo.",G63&gt;='Configurações'!$B$5,"Alta variabilidade favorece acompanhamento contínuo.",N63&gt;='Configurações'!$B$7,"Custo de falta relativamente alto favorece acompanhamento contínuo.",OR(H63&gt;='Configurações'!$B$8,S63="Fornecedor irregular"),"Reposição longa ou fornecedor irregular favorece acompanhamento contínuo.",AND(D63="C",G63&lt;='Configurações'!$B$4),"Classe C com baixa variabilidade favorece revisão periódica.",TRUE,"Condições intermediárias favorecem faixa mínimo-máximo.")))</f>
        <v/>
      </c>
      <c r="V63" s="21" t="n"/>
      <c r="W63" s="20">
        <f>IF(OR(B63="",T63="",V63="",I63="",X63=""),"",IF(OR(T63&lt;&gt;V63,ABS(I63-X63)&gt;0.000001),"Sim","Não"))</f>
        <v/>
      </c>
      <c r="X63" s="22" t="n"/>
      <c r="Y63" s="23" t="n"/>
      <c r="Z63" s="23" t="n"/>
      <c r="AA63" s="23" t="n"/>
      <c r="AB63" s="23" t="n"/>
      <c r="AC63" s="23" t="n"/>
      <c r="AD63" s="21" t="n"/>
      <c r="AE63" s="21" t="n"/>
      <c r="AF63" s="21" t="n"/>
      <c r="AG63" s="23" t="n"/>
      <c r="AH63" s="44" t="n"/>
      <c r="AI63" s="21" t="n"/>
      <c r="AJ63" s="44" t="n"/>
      <c r="AK63" s="21" t="n"/>
      <c r="AL63" s="20">
        <f>IF(B63="","",_xlfn.IFS(OR(A63="",C63="",D63="",E63="",F63="",G63="",H63="",I63="",J63="",K63="",M63="",S63=""),"PREENCHER ENTRADAS",V63="","ESCOLHER POLÍTICA",X63="","INFORMAR NÍVEL APROVADO",AD63="","INFORMAR EXCEÇÃO",AF63="","INFORMAR STATUS",AND(V63="Revisão contínua (Q)",OR(Y63="",Y63&lt;=0)),"INFORMAR LOTE",AND(V63="Mínimo-máximo",OR(Z63="",AA63="",Z63&lt;0,AA63&lt;=Z63)),"REVISAR MÍNIMO/MÁXIMO",AND(V63="Revisão periódica (P)",OR(AB63="",AB63&lt;=0,AC63="",AC63&lt;0)),"REVISAR CICLO/ALVO",AND(W63="Sim",OR(AD63&lt;&gt;"Sim",AE63="")),"JUSTIFICAR DIVERGÊNCIA",AND(AD63="Sim",AE63=""),"DESCREVER EXCEÇÃO",AND(AF63="Aprovada",OR(AG63="",AG63&lt;1,AH63="",AI63="",AJ63="",AK63="")),"COMPLETAR APROVAÇÃO",AND(AH63&lt;&gt;"",AJ63&lt;&gt;"",AJ63&lt;AH63),"REVISAR DATAS",AF63="Suspensa","SUSPENSA",AF63="Em revisão","EM REVISÃO",AF63="Em análise","PRONTO PARA APROVAÇÃO",AND(AF63="Aprovada",AJ63&lt;TODAY()),"REVISÃO VENCIDA",AND(AF63="Aprovada",AJ63&lt;=TODAY()+'Configurações'!$B$9),"REVISÃO PRÓXIMA",TRUE,"OK"))</f>
        <v/>
      </c>
    </row>
    <row r="64">
      <c r="A64" s="12" t="n"/>
      <c r="B64" s="12" t="n"/>
      <c r="C64" s="12" t="n"/>
      <c r="D64" s="13" t="n"/>
      <c r="E64" s="13" t="n"/>
      <c r="F64" s="14" t="n"/>
      <c r="G64" s="15" t="n"/>
      <c r="H64" s="14" t="n"/>
      <c r="I64" s="16" t="n"/>
      <c r="J64" s="42" t="n"/>
      <c r="K64" s="16" t="n"/>
      <c r="L64" s="43">
        <f>IF(OR(J64="",K64=""),"",J64*K64)</f>
        <v/>
      </c>
      <c r="M64" s="42" t="n"/>
      <c r="N64" s="19">
        <f>IF(OR(M64="",L64="",L64=0),"",IFERROR(M64/L64,""))</f>
        <v/>
      </c>
      <c r="O64" s="14" t="n"/>
      <c r="P64" s="14" t="n"/>
      <c r="Q64" s="14" t="n"/>
      <c r="R64" s="14" t="n"/>
      <c r="S64" s="12" t="n"/>
      <c r="T64" s="20">
        <f>IF(B64="","",IF(OR(A64="",C64="",D64="",E64="",F64="",G64="",H64="",I64="",J64="",K64="",M64="",S64=""),"",IF(S64="Item sob encomenda","Sob encomenda",IF(OR(S64="Espaço limitado",S64="Validade curta",S64="Pedido mínimo elevado"),"Mínimo-máximo",IF(OR(E64="Alta",D64="A",I64&gt;='Configurações'!$B$6,G64&gt;='Configurações'!$B$5,N64&gt;='Configurações'!$B$7,H64&gt;='Configurações'!$B$8,S64="Fornecedor irregular"),"Revisão contínua (Q)",IF(AND(D64="C",G64&lt;='Configurações'!$B$4),"Revisão periódica (P)","Mínimo-máximo"))))))</f>
        <v/>
      </c>
      <c r="U64" s="20">
        <f>IF(B64="","",IF(T64="","Preencha os campos obrigatórios para gerar a recomendação.",_xlfn.IFS(S64="Item sob encomenda","Restrição predominante: item atendido sob encomenda.",OR(S64="Espaço limitado",S64="Validade curta",S64="Pedido mínimo elevado"),"Restrição predominante favorece limites explícitos de estoque.",E64="Alta","Criticidade alta favorece acompanhamento contínuo.",D64="A","Classe A favorece acompanhamento contínuo.",I64&gt;='Configurações'!$B$6,"Nível de serviço alto favorece acompanhamento contínuo.",G64&gt;='Configurações'!$B$5,"Alta variabilidade favorece acompanhamento contínuo.",N64&gt;='Configurações'!$B$7,"Custo de falta relativamente alto favorece acompanhamento contínuo.",OR(H64&gt;='Configurações'!$B$8,S64="Fornecedor irregular"),"Reposição longa ou fornecedor irregular favorece acompanhamento contínuo.",AND(D64="C",G64&lt;='Configurações'!$B$4),"Classe C com baixa variabilidade favorece revisão periódica.",TRUE,"Condições intermediárias favorecem faixa mínimo-máximo.")))</f>
        <v/>
      </c>
      <c r="V64" s="21" t="n"/>
      <c r="W64" s="20">
        <f>IF(OR(B64="",T64="",V64="",I64="",X64=""),"",IF(OR(T64&lt;&gt;V64,ABS(I64-X64)&gt;0.000001),"Sim","Não"))</f>
        <v/>
      </c>
      <c r="X64" s="22" t="n"/>
      <c r="Y64" s="23" t="n"/>
      <c r="Z64" s="23" t="n"/>
      <c r="AA64" s="23" t="n"/>
      <c r="AB64" s="23" t="n"/>
      <c r="AC64" s="23" t="n"/>
      <c r="AD64" s="21" t="n"/>
      <c r="AE64" s="21" t="n"/>
      <c r="AF64" s="21" t="n"/>
      <c r="AG64" s="23" t="n"/>
      <c r="AH64" s="44" t="n"/>
      <c r="AI64" s="21" t="n"/>
      <c r="AJ64" s="44" t="n"/>
      <c r="AK64" s="21" t="n"/>
      <c r="AL64" s="20">
        <f>IF(B64="","",_xlfn.IFS(OR(A64="",C64="",D64="",E64="",F64="",G64="",H64="",I64="",J64="",K64="",M64="",S64=""),"PREENCHER ENTRADAS",V64="","ESCOLHER POLÍTICA",X64="","INFORMAR NÍVEL APROVADO",AD64="","INFORMAR EXCEÇÃO",AF64="","INFORMAR STATUS",AND(V64="Revisão contínua (Q)",OR(Y64="",Y64&lt;=0)),"INFORMAR LOTE",AND(V64="Mínimo-máximo",OR(Z64="",AA64="",Z64&lt;0,AA64&lt;=Z64)),"REVISAR MÍNIMO/MÁXIMO",AND(V64="Revisão periódica (P)",OR(AB64="",AB64&lt;=0,AC64="",AC64&lt;0)),"REVISAR CICLO/ALVO",AND(W64="Sim",OR(AD64&lt;&gt;"Sim",AE64="")),"JUSTIFICAR DIVERGÊNCIA",AND(AD64="Sim",AE64=""),"DESCREVER EXCEÇÃO",AND(AF64="Aprovada",OR(AG64="",AG64&lt;1,AH64="",AI64="",AJ64="",AK64="")),"COMPLETAR APROVAÇÃO",AND(AH64&lt;&gt;"",AJ64&lt;&gt;"",AJ64&lt;AH64),"REVISAR DATAS",AF64="Suspensa","SUSPENSA",AF64="Em revisão","EM REVISÃO",AF64="Em análise","PRONTO PARA APROVAÇÃO",AND(AF64="Aprovada",AJ64&lt;TODAY()),"REVISÃO VENCIDA",AND(AF64="Aprovada",AJ64&lt;=TODAY()+'Configurações'!$B$9),"REVISÃO PRÓXIMA",TRUE,"OK"))</f>
        <v/>
      </c>
    </row>
    <row r="65">
      <c r="A65" s="12" t="n"/>
      <c r="B65" s="12" t="n"/>
      <c r="C65" s="12" t="n"/>
      <c r="D65" s="13" t="n"/>
      <c r="E65" s="13" t="n"/>
      <c r="F65" s="14" t="n"/>
      <c r="G65" s="15" t="n"/>
      <c r="H65" s="14" t="n"/>
      <c r="I65" s="16" t="n"/>
      <c r="J65" s="42" t="n"/>
      <c r="K65" s="16" t="n"/>
      <c r="L65" s="43">
        <f>IF(OR(J65="",K65=""),"",J65*K65)</f>
        <v/>
      </c>
      <c r="M65" s="42" t="n"/>
      <c r="N65" s="19">
        <f>IF(OR(M65="",L65="",L65=0),"",IFERROR(M65/L65,""))</f>
        <v/>
      </c>
      <c r="O65" s="14" t="n"/>
      <c r="P65" s="14" t="n"/>
      <c r="Q65" s="14" t="n"/>
      <c r="R65" s="14" t="n"/>
      <c r="S65" s="12" t="n"/>
      <c r="T65" s="20">
        <f>IF(B65="","",IF(OR(A65="",C65="",D65="",E65="",F65="",G65="",H65="",I65="",J65="",K65="",M65="",S65=""),"",IF(S65="Item sob encomenda","Sob encomenda",IF(OR(S65="Espaço limitado",S65="Validade curta",S65="Pedido mínimo elevado"),"Mínimo-máximo",IF(OR(E65="Alta",D65="A",I65&gt;='Configurações'!$B$6,G65&gt;='Configurações'!$B$5,N65&gt;='Configurações'!$B$7,H65&gt;='Configurações'!$B$8,S65="Fornecedor irregular"),"Revisão contínua (Q)",IF(AND(D65="C",G65&lt;='Configurações'!$B$4),"Revisão periódica (P)","Mínimo-máximo"))))))</f>
        <v/>
      </c>
      <c r="U65" s="20">
        <f>IF(B65="","",IF(T65="","Preencha os campos obrigatórios para gerar a recomendação.",_xlfn.IFS(S65="Item sob encomenda","Restrição predominante: item atendido sob encomenda.",OR(S65="Espaço limitado",S65="Validade curta",S65="Pedido mínimo elevado"),"Restrição predominante favorece limites explícitos de estoque.",E65="Alta","Criticidade alta favorece acompanhamento contínuo.",D65="A","Classe A favorece acompanhamento contínuo.",I65&gt;='Configurações'!$B$6,"Nível de serviço alto favorece acompanhamento contínuo.",G65&gt;='Configurações'!$B$5,"Alta variabilidade favorece acompanhamento contínuo.",N65&gt;='Configurações'!$B$7,"Custo de falta relativamente alto favorece acompanhamento contínuo.",OR(H65&gt;='Configurações'!$B$8,S65="Fornecedor irregular"),"Reposição longa ou fornecedor irregular favorece acompanhamento contínuo.",AND(D65="C",G65&lt;='Configurações'!$B$4),"Classe C com baixa variabilidade favorece revisão periódica.",TRUE,"Condições intermediárias favorecem faixa mínimo-máximo.")))</f>
        <v/>
      </c>
      <c r="V65" s="21" t="n"/>
      <c r="W65" s="20">
        <f>IF(OR(B65="",T65="",V65="",I65="",X65=""),"",IF(OR(T65&lt;&gt;V65,ABS(I65-X65)&gt;0.000001),"Sim","Não"))</f>
        <v/>
      </c>
      <c r="X65" s="22" t="n"/>
      <c r="Y65" s="23" t="n"/>
      <c r="Z65" s="23" t="n"/>
      <c r="AA65" s="23" t="n"/>
      <c r="AB65" s="23" t="n"/>
      <c r="AC65" s="23" t="n"/>
      <c r="AD65" s="21" t="n"/>
      <c r="AE65" s="21" t="n"/>
      <c r="AF65" s="21" t="n"/>
      <c r="AG65" s="23" t="n"/>
      <c r="AH65" s="44" t="n"/>
      <c r="AI65" s="21" t="n"/>
      <c r="AJ65" s="44" t="n"/>
      <c r="AK65" s="21" t="n"/>
      <c r="AL65" s="20">
        <f>IF(B65="","",_xlfn.IFS(OR(A65="",C65="",D65="",E65="",F65="",G65="",H65="",I65="",J65="",K65="",M65="",S65=""),"PREENCHER ENTRADAS",V65="","ESCOLHER POLÍTICA",X65="","INFORMAR NÍVEL APROVADO",AD65="","INFORMAR EXCEÇÃO",AF65="","INFORMAR STATUS",AND(V65="Revisão contínua (Q)",OR(Y65="",Y65&lt;=0)),"INFORMAR LOTE",AND(V65="Mínimo-máximo",OR(Z65="",AA65="",Z65&lt;0,AA65&lt;=Z65)),"REVISAR MÍNIMO/MÁXIMO",AND(V65="Revisão periódica (P)",OR(AB65="",AB65&lt;=0,AC65="",AC65&lt;0)),"REVISAR CICLO/ALVO",AND(W65="Sim",OR(AD65&lt;&gt;"Sim",AE65="")),"JUSTIFICAR DIVERGÊNCIA",AND(AD65="Sim",AE65=""),"DESCREVER EXCEÇÃO",AND(AF65="Aprovada",OR(AG65="",AG65&lt;1,AH65="",AI65="",AJ65="",AK65="")),"COMPLETAR APROVAÇÃO",AND(AH65&lt;&gt;"",AJ65&lt;&gt;"",AJ65&lt;AH65),"REVISAR DATAS",AF65="Suspensa","SUSPENSA",AF65="Em revisão","EM REVISÃO",AF65="Em análise","PRONTO PARA APROVAÇÃO",AND(AF65="Aprovada",AJ65&lt;TODAY()),"REVISÃO VENCIDA",AND(AF65="Aprovada",AJ65&lt;=TODAY()+'Configurações'!$B$9),"REVISÃO PRÓXIMA",TRUE,"OK"))</f>
        <v/>
      </c>
    </row>
    <row r="66">
      <c r="A66" s="12" t="n"/>
      <c r="B66" s="12" t="n"/>
      <c r="C66" s="12" t="n"/>
      <c r="D66" s="13" t="n"/>
      <c r="E66" s="13" t="n"/>
      <c r="F66" s="14" t="n"/>
      <c r="G66" s="15" t="n"/>
      <c r="H66" s="14" t="n"/>
      <c r="I66" s="16" t="n"/>
      <c r="J66" s="42" t="n"/>
      <c r="K66" s="16" t="n"/>
      <c r="L66" s="43">
        <f>IF(OR(J66="",K66=""),"",J66*K66)</f>
        <v/>
      </c>
      <c r="M66" s="42" t="n"/>
      <c r="N66" s="19">
        <f>IF(OR(M66="",L66="",L66=0),"",IFERROR(M66/L66,""))</f>
        <v/>
      </c>
      <c r="O66" s="14" t="n"/>
      <c r="P66" s="14" t="n"/>
      <c r="Q66" s="14" t="n"/>
      <c r="R66" s="14" t="n"/>
      <c r="S66" s="12" t="n"/>
      <c r="T66" s="20">
        <f>IF(B66="","",IF(OR(A66="",C66="",D66="",E66="",F66="",G66="",H66="",I66="",J66="",K66="",M66="",S66=""),"",IF(S66="Item sob encomenda","Sob encomenda",IF(OR(S66="Espaço limitado",S66="Validade curta",S66="Pedido mínimo elevado"),"Mínimo-máximo",IF(OR(E66="Alta",D66="A",I66&gt;='Configurações'!$B$6,G66&gt;='Configurações'!$B$5,N66&gt;='Configurações'!$B$7,H66&gt;='Configurações'!$B$8,S66="Fornecedor irregular"),"Revisão contínua (Q)",IF(AND(D66="C",G66&lt;='Configurações'!$B$4),"Revisão periódica (P)","Mínimo-máximo"))))))</f>
        <v/>
      </c>
      <c r="U66" s="20">
        <f>IF(B66="","",IF(T66="","Preencha os campos obrigatórios para gerar a recomendação.",_xlfn.IFS(S66="Item sob encomenda","Restrição predominante: item atendido sob encomenda.",OR(S66="Espaço limitado",S66="Validade curta",S66="Pedido mínimo elevado"),"Restrição predominante favorece limites explícitos de estoque.",E66="Alta","Criticidade alta favorece acompanhamento contínuo.",D66="A","Classe A favorece acompanhamento contínuo.",I66&gt;='Configurações'!$B$6,"Nível de serviço alto favorece acompanhamento contínuo.",G66&gt;='Configurações'!$B$5,"Alta variabilidade favorece acompanhamento contínuo.",N66&gt;='Configurações'!$B$7,"Custo de falta relativamente alto favorece acompanhamento contínuo.",OR(H66&gt;='Configurações'!$B$8,S66="Fornecedor irregular"),"Reposição longa ou fornecedor irregular favorece acompanhamento contínuo.",AND(D66="C",G66&lt;='Configurações'!$B$4),"Classe C com baixa variabilidade favorece revisão periódica.",TRUE,"Condições intermediárias favorecem faixa mínimo-máximo.")))</f>
        <v/>
      </c>
      <c r="V66" s="21" t="n"/>
      <c r="W66" s="20">
        <f>IF(OR(B66="",T66="",V66="",I66="",X66=""),"",IF(OR(T66&lt;&gt;V66,ABS(I66-X66)&gt;0.000001),"Sim","Não"))</f>
        <v/>
      </c>
      <c r="X66" s="22" t="n"/>
      <c r="Y66" s="23" t="n"/>
      <c r="Z66" s="23" t="n"/>
      <c r="AA66" s="23" t="n"/>
      <c r="AB66" s="23" t="n"/>
      <c r="AC66" s="23" t="n"/>
      <c r="AD66" s="21" t="n"/>
      <c r="AE66" s="21" t="n"/>
      <c r="AF66" s="21" t="n"/>
      <c r="AG66" s="23" t="n"/>
      <c r="AH66" s="44" t="n"/>
      <c r="AI66" s="21" t="n"/>
      <c r="AJ66" s="44" t="n"/>
      <c r="AK66" s="21" t="n"/>
      <c r="AL66" s="20">
        <f>IF(B66="","",_xlfn.IFS(OR(A66="",C66="",D66="",E66="",F66="",G66="",H66="",I66="",J66="",K66="",M66="",S66=""),"PREENCHER ENTRADAS",V66="","ESCOLHER POLÍTICA",X66="","INFORMAR NÍVEL APROVADO",AD66="","INFORMAR EXCEÇÃO",AF66="","INFORMAR STATUS",AND(V66="Revisão contínua (Q)",OR(Y66="",Y66&lt;=0)),"INFORMAR LOTE",AND(V66="Mínimo-máximo",OR(Z66="",AA66="",Z66&lt;0,AA66&lt;=Z66)),"REVISAR MÍNIMO/MÁXIMO",AND(V66="Revisão periódica (P)",OR(AB66="",AB66&lt;=0,AC66="",AC66&lt;0)),"REVISAR CICLO/ALVO",AND(W66="Sim",OR(AD66&lt;&gt;"Sim",AE66="")),"JUSTIFICAR DIVERGÊNCIA",AND(AD66="Sim",AE66=""),"DESCREVER EXCEÇÃO",AND(AF66="Aprovada",OR(AG66="",AG66&lt;1,AH66="",AI66="",AJ66="",AK66="")),"COMPLETAR APROVAÇÃO",AND(AH66&lt;&gt;"",AJ66&lt;&gt;"",AJ66&lt;AH66),"REVISAR DATAS",AF66="Suspensa","SUSPENSA",AF66="Em revisão","EM REVISÃO",AF66="Em análise","PRONTO PARA APROVAÇÃO",AND(AF66="Aprovada",AJ66&lt;TODAY()),"REVISÃO VENCIDA",AND(AF66="Aprovada",AJ66&lt;=TODAY()+'Configurações'!$B$9),"REVISÃO PRÓXIMA",TRUE,"OK"))</f>
        <v/>
      </c>
    </row>
    <row r="67">
      <c r="A67" s="12" t="n"/>
      <c r="B67" s="12" t="n"/>
      <c r="C67" s="12" t="n"/>
      <c r="D67" s="13" t="n"/>
      <c r="E67" s="13" t="n"/>
      <c r="F67" s="14" t="n"/>
      <c r="G67" s="15" t="n"/>
      <c r="H67" s="14" t="n"/>
      <c r="I67" s="16" t="n"/>
      <c r="J67" s="42" t="n"/>
      <c r="K67" s="16" t="n"/>
      <c r="L67" s="43">
        <f>IF(OR(J67="",K67=""),"",J67*K67)</f>
        <v/>
      </c>
      <c r="M67" s="42" t="n"/>
      <c r="N67" s="19">
        <f>IF(OR(M67="",L67="",L67=0),"",IFERROR(M67/L67,""))</f>
        <v/>
      </c>
      <c r="O67" s="14" t="n"/>
      <c r="P67" s="14" t="n"/>
      <c r="Q67" s="14" t="n"/>
      <c r="R67" s="14" t="n"/>
      <c r="S67" s="12" t="n"/>
      <c r="T67" s="20">
        <f>IF(B67="","",IF(OR(A67="",C67="",D67="",E67="",F67="",G67="",H67="",I67="",J67="",K67="",M67="",S67=""),"",IF(S67="Item sob encomenda","Sob encomenda",IF(OR(S67="Espaço limitado",S67="Validade curta",S67="Pedido mínimo elevado"),"Mínimo-máximo",IF(OR(E67="Alta",D67="A",I67&gt;='Configurações'!$B$6,G67&gt;='Configurações'!$B$5,N67&gt;='Configurações'!$B$7,H67&gt;='Configurações'!$B$8,S67="Fornecedor irregular"),"Revisão contínua (Q)",IF(AND(D67="C",G67&lt;='Configurações'!$B$4),"Revisão periódica (P)","Mínimo-máximo"))))))</f>
        <v/>
      </c>
      <c r="U67" s="20">
        <f>IF(B67="","",IF(T67="","Preencha os campos obrigatórios para gerar a recomendação.",_xlfn.IFS(S67="Item sob encomenda","Restrição predominante: item atendido sob encomenda.",OR(S67="Espaço limitado",S67="Validade curta",S67="Pedido mínimo elevado"),"Restrição predominante favorece limites explícitos de estoque.",E67="Alta","Criticidade alta favorece acompanhamento contínuo.",D67="A","Classe A favorece acompanhamento contínuo.",I67&gt;='Configurações'!$B$6,"Nível de serviço alto favorece acompanhamento contínuo.",G67&gt;='Configurações'!$B$5,"Alta variabilidade favorece acompanhamento contínuo.",N67&gt;='Configurações'!$B$7,"Custo de falta relativamente alto favorece acompanhamento contínuo.",OR(H67&gt;='Configurações'!$B$8,S67="Fornecedor irregular"),"Reposição longa ou fornecedor irregular favorece acompanhamento contínuo.",AND(D67="C",G67&lt;='Configurações'!$B$4),"Classe C com baixa variabilidade favorece revisão periódica.",TRUE,"Condições intermediárias favorecem faixa mínimo-máximo.")))</f>
        <v/>
      </c>
      <c r="V67" s="21" t="n"/>
      <c r="W67" s="20">
        <f>IF(OR(B67="",T67="",V67="",I67="",X67=""),"",IF(OR(T67&lt;&gt;V67,ABS(I67-X67)&gt;0.000001),"Sim","Não"))</f>
        <v/>
      </c>
      <c r="X67" s="22" t="n"/>
      <c r="Y67" s="23" t="n"/>
      <c r="Z67" s="23" t="n"/>
      <c r="AA67" s="23" t="n"/>
      <c r="AB67" s="23" t="n"/>
      <c r="AC67" s="23" t="n"/>
      <c r="AD67" s="21" t="n"/>
      <c r="AE67" s="21" t="n"/>
      <c r="AF67" s="21" t="n"/>
      <c r="AG67" s="23" t="n"/>
      <c r="AH67" s="44" t="n"/>
      <c r="AI67" s="21" t="n"/>
      <c r="AJ67" s="44" t="n"/>
      <c r="AK67" s="21" t="n"/>
      <c r="AL67" s="20">
        <f>IF(B67="","",_xlfn.IFS(OR(A67="",C67="",D67="",E67="",F67="",G67="",H67="",I67="",J67="",K67="",M67="",S67=""),"PREENCHER ENTRADAS",V67="","ESCOLHER POLÍTICA",X67="","INFORMAR NÍVEL APROVADO",AD67="","INFORMAR EXCEÇÃO",AF67="","INFORMAR STATUS",AND(V67="Revisão contínua (Q)",OR(Y67="",Y67&lt;=0)),"INFORMAR LOTE",AND(V67="Mínimo-máximo",OR(Z67="",AA67="",Z67&lt;0,AA67&lt;=Z67)),"REVISAR MÍNIMO/MÁXIMO",AND(V67="Revisão periódica (P)",OR(AB67="",AB67&lt;=0,AC67="",AC67&lt;0)),"REVISAR CICLO/ALVO",AND(W67="Sim",OR(AD67&lt;&gt;"Sim",AE67="")),"JUSTIFICAR DIVERGÊNCIA",AND(AD67="Sim",AE67=""),"DESCREVER EXCEÇÃO",AND(AF67="Aprovada",OR(AG67="",AG67&lt;1,AH67="",AI67="",AJ67="",AK67="")),"COMPLETAR APROVAÇÃO",AND(AH67&lt;&gt;"",AJ67&lt;&gt;"",AJ67&lt;AH67),"REVISAR DATAS",AF67="Suspensa","SUSPENSA",AF67="Em revisão","EM REVISÃO",AF67="Em análise","PRONTO PARA APROVAÇÃO",AND(AF67="Aprovada",AJ67&lt;TODAY()),"REVISÃO VENCIDA",AND(AF67="Aprovada",AJ67&lt;=TODAY()+'Configurações'!$B$9),"REVISÃO PRÓXIMA",TRUE,"OK"))</f>
        <v/>
      </c>
    </row>
    <row r="68">
      <c r="A68" s="12" t="n"/>
      <c r="B68" s="12" t="n"/>
      <c r="C68" s="12" t="n"/>
      <c r="D68" s="13" t="n"/>
      <c r="E68" s="13" t="n"/>
      <c r="F68" s="14" t="n"/>
      <c r="G68" s="15" t="n"/>
      <c r="H68" s="14" t="n"/>
      <c r="I68" s="16" t="n"/>
      <c r="J68" s="42" t="n"/>
      <c r="K68" s="16" t="n"/>
      <c r="L68" s="43">
        <f>IF(OR(J68="",K68=""),"",J68*K68)</f>
        <v/>
      </c>
      <c r="M68" s="42" t="n"/>
      <c r="N68" s="19">
        <f>IF(OR(M68="",L68="",L68=0),"",IFERROR(M68/L68,""))</f>
        <v/>
      </c>
      <c r="O68" s="14" t="n"/>
      <c r="P68" s="14" t="n"/>
      <c r="Q68" s="14" t="n"/>
      <c r="R68" s="14" t="n"/>
      <c r="S68" s="12" t="n"/>
      <c r="T68" s="20">
        <f>IF(B68="","",IF(OR(A68="",C68="",D68="",E68="",F68="",G68="",H68="",I68="",J68="",K68="",M68="",S68=""),"",IF(S68="Item sob encomenda","Sob encomenda",IF(OR(S68="Espaço limitado",S68="Validade curta",S68="Pedido mínimo elevado"),"Mínimo-máximo",IF(OR(E68="Alta",D68="A",I68&gt;='Configurações'!$B$6,G68&gt;='Configurações'!$B$5,N68&gt;='Configurações'!$B$7,H68&gt;='Configurações'!$B$8,S68="Fornecedor irregular"),"Revisão contínua (Q)",IF(AND(D68="C",G68&lt;='Configurações'!$B$4),"Revisão periódica (P)","Mínimo-máximo"))))))</f>
        <v/>
      </c>
      <c r="U68" s="20">
        <f>IF(B68="","",IF(T68="","Preencha os campos obrigatórios para gerar a recomendação.",_xlfn.IFS(S68="Item sob encomenda","Restrição predominante: item atendido sob encomenda.",OR(S68="Espaço limitado",S68="Validade curta",S68="Pedido mínimo elevado"),"Restrição predominante favorece limites explícitos de estoque.",E68="Alta","Criticidade alta favorece acompanhamento contínuo.",D68="A","Classe A favorece acompanhamento contínuo.",I68&gt;='Configurações'!$B$6,"Nível de serviço alto favorece acompanhamento contínuo.",G68&gt;='Configurações'!$B$5,"Alta variabilidade favorece acompanhamento contínuo.",N68&gt;='Configurações'!$B$7,"Custo de falta relativamente alto favorece acompanhamento contínuo.",OR(H68&gt;='Configurações'!$B$8,S68="Fornecedor irregular"),"Reposição longa ou fornecedor irregular favorece acompanhamento contínuo.",AND(D68="C",G68&lt;='Configurações'!$B$4),"Classe C com baixa variabilidade favorece revisão periódica.",TRUE,"Condições intermediárias favorecem faixa mínimo-máximo.")))</f>
        <v/>
      </c>
      <c r="V68" s="21" t="n"/>
      <c r="W68" s="20">
        <f>IF(OR(B68="",T68="",V68="",I68="",X68=""),"",IF(OR(T68&lt;&gt;V68,ABS(I68-X68)&gt;0.000001),"Sim","Não"))</f>
        <v/>
      </c>
      <c r="X68" s="22" t="n"/>
      <c r="Y68" s="23" t="n"/>
      <c r="Z68" s="23" t="n"/>
      <c r="AA68" s="23" t="n"/>
      <c r="AB68" s="23" t="n"/>
      <c r="AC68" s="23" t="n"/>
      <c r="AD68" s="21" t="n"/>
      <c r="AE68" s="21" t="n"/>
      <c r="AF68" s="21" t="n"/>
      <c r="AG68" s="23" t="n"/>
      <c r="AH68" s="44" t="n"/>
      <c r="AI68" s="21" t="n"/>
      <c r="AJ68" s="44" t="n"/>
      <c r="AK68" s="21" t="n"/>
      <c r="AL68" s="20">
        <f>IF(B68="","",_xlfn.IFS(OR(A68="",C68="",D68="",E68="",F68="",G68="",H68="",I68="",J68="",K68="",M68="",S68=""),"PREENCHER ENTRADAS",V68="","ESCOLHER POLÍTICA",X68="","INFORMAR NÍVEL APROVADO",AD68="","INFORMAR EXCEÇÃO",AF68="","INFORMAR STATUS",AND(V68="Revisão contínua (Q)",OR(Y68="",Y68&lt;=0)),"INFORMAR LOTE",AND(V68="Mínimo-máximo",OR(Z68="",AA68="",Z68&lt;0,AA68&lt;=Z68)),"REVISAR MÍNIMO/MÁXIMO",AND(V68="Revisão periódica (P)",OR(AB68="",AB68&lt;=0,AC68="",AC68&lt;0)),"REVISAR CICLO/ALVO",AND(W68="Sim",OR(AD68&lt;&gt;"Sim",AE68="")),"JUSTIFICAR DIVERGÊNCIA",AND(AD68="Sim",AE68=""),"DESCREVER EXCEÇÃO",AND(AF68="Aprovada",OR(AG68="",AG68&lt;1,AH68="",AI68="",AJ68="",AK68="")),"COMPLETAR APROVAÇÃO",AND(AH68&lt;&gt;"",AJ68&lt;&gt;"",AJ68&lt;AH68),"REVISAR DATAS",AF68="Suspensa","SUSPENSA",AF68="Em revisão","EM REVISÃO",AF68="Em análise","PRONTO PARA APROVAÇÃO",AND(AF68="Aprovada",AJ68&lt;TODAY()),"REVISÃO VENCIDA",AND(AF68="Aprovada",AJ68&lt;=TODAY()+'Configurações'!$B$9),"REVISÃO PRÓXIMA",TRUE,"OK"))</f>
        <v/>
      </c>
    </row>
    <row r="69">
      <c r="A69" s="12" t="n"/>
      <c r="B69" s="12" t="n"/>
      <c r="C69" s="12" t="n"/>
      <c r="D69" s="13" t="n"/>
      <c r="E69" s="13" t="n"/>
      <c r="F69" s="14" t="n"/>
      <c r="G69" s="15" t="n"/>
      <c r="H69" s="14" t="n"/>
      <c r="I69" s="16" t="n"/>
      <c r="J69" s="42" t="n"/>
      <c r="K69" s="16" t="n"/>
      <c r="L69" s="43">
        <f>IF(OR(J69="",K69=""),"",J69*K69)</f>
        <v/>
      </c>
      <c r="M69" s="42" t="n"/>
      <c r="N69" s="19">
        <f>IF(OR(M69="",L69="",L69=0),"",IFERROR(M69/L69,""))</f>
        <v/>
      </c>
      <c r="O69" s="14" t="n"/>
      <c r="P69" s="14" t="n"/>
      <c r="Q69" s="14" t="n"/>
      <c r="R69" s="14" t="n"/>
      <c r="S69" s="12" t="n"/>
      <c r="T69" s="20">
        <f>IF(B69="","",IF(OR(A69="",C69="",D69="",E69="",F69="",G69="",H69="",I69="",J69="",K69="",M69="",S69=""),"",IF(S69="Item sob encomenda","Sob encomenda",IF(OR(S69="Espaço limitado",S69="Validade curta",S69="Pedido mínimo elevado"),"Mínimo-máximo",IF(OR(E69="Alta",D69="A",I69&gt;='Configurações'!$B$6,G69&gt;='Configurações'!$B$5,N69&gt;='Configurações'!$B$7,H69&gt;='Configurações'!$B$8,S69="Fornecedor irregular"),"Revisão contínua (Q)",IF(AND(D69="C",G69&lt;='Configurações'!$B$4),"Revisão periódica (P)","Mínimo-máximo"))))))</f>
        <v/>
      </c>
      <c r="U69" s="20">
        <f>IF(B69="","",IF(T69="","Preencha os campos obrigatórios para gerar a recomendação.",_xlfn.IFS(S69="Item sob encomenda","Restrição predominante: item atendido sob encomenda.",OR(S69="Espaço limitado",S69="Validade curta",S69="Pedido mínimo elevado"),"Restrição predominante favorece limites explícitos de estoque.",E69="Alta","Criticidade alta favorece acompanhamento contínuo.",D69="A","Classe A favorece acompanhamento contínuo.",I69&gt;='Configurações'!$B$6,"Nível de serviço alto favorece acompanhamento contínuo.",G69&gt;='Configurações'!$B$5,"Alta variabilidade favorece acompanhamento contínuo.",N69&gt;='Configurações'!$B$7,"Custo de falta relativamente alto favorece acompanhamento contínuo.",OR(H69&gt;='Configurações'!$B$8,S69="Fornecedor irregular"),"Reposição longa ou fornecedor irregular favorece acompanhamento contínuo.",AND(D69="C",G69&lt;='Configurações'!$B$4),"Classe C com baixa variabilidade favorece revisão periódica.",TRUE,"Condições intermediárias favorecem faixa mínimo-máximo.")))</f>
        <v/>
      </c>
      <c r="V69" s="21" t="n"/>
      <c r="W69" s="20">
        <f>IF(OR(B69="",T69="",V69="",I69="",X69=""),"",IF(OR(T69&lt;&gt;V69,ABS(I69-X69)&gt;0.000001),"Sim","Não"))</f>
        <v/>
      </c>
      <c r="X69" s="22" t="n"/>
      <c r="Y69" s="23" t="n"/>
      <c r="Z69" s="23" t="n"/>
      <c r="AA69" s="23" t="n"/>
      <c r="AB69" s="23" t="n"/>
      <c r="AC69" s="23" t="n"/>
      <c r="AD69" s="21" t="n"/>
      <c r="AE69" s="21" t="n"/>
      <c r="AF69" s="21" t="n"/>
      <c r="AG69" s="23" t="n"/>
      <c r="AH69" s="44" t="n"/>
      <c r="AI69" s="21" t="n"/>
      <c r="AJ69" s="44" t="n"/>
      <c r="AK69" s="21" t="n"/>
      <c r="AL69" s="20">
        <f>IF(B69="","",_xlfn.IFS(OR(A69="",C69="",D69="",E69="",F69="",G69="",H69="",I69="",J69="",K69="",M69="",S69=""),"PREENCHER ENTRADAS",V69="","ESCOLHER POLÍTICA",X69="","INFORMAR NÍVEL APROVADO",AD69="","INFORMAR EXCEÇÃO",AF69="","INFORMAR STATUS",AND(V69="Revisão contínua (Q)",OR(Y69="",Y69&lt;=0)),"INFORMAR LOTE",AND(V69="Mínimo-máximo",OR(Z69="",AA69="",Z69&lt;0,AA69&lt;=Z69)),"REVISAR MÍNIMO/MÁXIMO",AND(V69="Revisão periódica (P)",OR(AB69="",AB69&lt;=0,AC69="",AC69&lt;0)),"REVISAR CICLO/ALVO",AND(W69="Sim",OR(AD69&lt;&gt;"Sim",AE69="")),"JUSTIFICAR DIVERGÊNCIA",AND(AD69="Sim",AE69=""),"DESCREVER EXCEÇÃO",AND(AF69="Aprovada",OR(AG69="",AG69&lt;1,AH69="",AI69="",AJ69="",AK69="")),"COMPLETAR APROVAÇÃO",AND(AH69&lt;&gt;"",AJ69&lt;&gt;"",AJ69&lt;AH69),"REVISAR DATAS",AF69="Suspensa","SUSPENSA",AF69="Em revisão","EM REVISÃO",AF69="Em análise","PRONTO PARA APROVAÇÃO",AND(AF69="Aprovada",AJ69&lt;TODAY()),"REVISÃO VENCIDA",AND(AF69="Aprovada",AJ69&lt;=TODAY()+'Configurações'!$B$9),"REVISÃO PRÓXIMA",TRUE,"OK"))</f>
        <v/>
      </c>
    </row>
    <row r="70">
      <c r="A70" s="12" t="n"/>
      <c r="B70" s="12" t="n"/>
      <c r="C70" s="12" t="n"/>
      <c r="D70" s="13" t="n"/>
      <c r="E70" s="13" t="n"/>
      <c r="F70" s="14" t="n"/>
      <c r="G70" s="15" t="n"/>
      <c r="H70" s="14" t="n"/>
      <c r="I70" s="16" t="n"/>
      <c r="J70" s="42" t="n"/>
      <c r="K70" s="16" t="n"/>
      <c r="L70" s="43">
        <f>IF(OR(J70="",K70=""),"",J70*K70)</f>
        <v/>
      </c>
      <c r="M70" s="42" t="n"/>
      <c r="N70" s="19">
        <f>IF(OR(M70="",L70="",L70=0),"",IFERROR(M70/L70,""))</f>
        <v/>
      </c>
      <c r="O70" s="14" t="n"/>
      <c r="P70" s="14" t="n"/>
      <c r="Q70" s="14" t="n"/>
      <c r="R70" s="14" t="n"/>
      <c r="S70" s="12" t="n"/>
      <c r="T70" s="20">
        <f>IF(B70="","",IF(OR(A70="",C70="",D70="",E70="",F70="",G70="",H70="",I70="",J70="",K70="",M70="",S70=""),"",IF(S70="Item sob encomenda","Sob encomenda",IF(OR(S70="Espaço limitado",S70="Validade curta",S70="Pedido mínimo elevado"),"Mínimo-máximo",IF(OR(E70="Alta",D70="A",I70&gt;='Configurações'!$B$6,G70&gt;='Configurações'!$B$5,N70&gt;='Configurações'!$B$7,H70&gt;='Configurações'!$B$8,S70="Fornecedor irregular"),"Revisão contínua (Q)",IF(AND(D70="C",G70&lt;='Configurações'!$B$4),"Revisão periódica (P)","Mínimo-máximo"))))))</f>
        <v/>
      </c>
      <c r="U70" s="20">
        <f>IF(B70="","",IF(T70="","Preencha os campos obrigatórios para gerar a recomendação.",_xlfn.IFS(S70="Item sob encomenda","Restrição predominante: item atendido sob encomenda.",OR(S70="Espaço limitado",S70="Validade curta",S70="Pedido mínimo elevado"),"Restrição predominante favorece limites explícitos de estoque.",E70="Alta","Criticidade alta favorece acompanhamento contínuo.",D70="A","Classe A favorece acompanhamento contínuo.",I70&gt;='Configurações'!$B$6,"Nível de serviço alto favorece acompanhamento contínuo.",G70&gt;='Configurações'!$B$5,"Alta variabilidade favorece acompanhamento contínuo.",N70&gt;='Configurações'!$B$7,"Custo de falta relativamente alto favorece acompanhamento contínuo.",OR(H70&gt;='Configurações'!$B$8,S70="Fornecedor irregular"),"Reposição longa ou fornecedor irregular favorece acompanhamento contínuo.",AND(D70="C",G70&lt;='Configurações'!$B$4),"Classe C com baixa variabilidade favorece revisão periódica.",TRUE,"Condições intermediárias favorecem faixa mínimo-máximo.")))</f>
        <v/>
      </c>
      <c r="V70" s="21" t="n"/>
      <c r="W70" s="20">
        <f>IF(OR(B70="",T70="",V70="",I70="",X70=""),"",IF(OR(T70&lt;&gt;V70,ABS(I70-X70)&gt;0.000001),"Sim","Não"))</f>
        <v/>
      </c>
      <c r="X70" s="22" t="n"/>
      <c r="Y70" s="23" t="n"/>
      <c r="Z70" s="23" t="n"/>
      <c r="AA70" s="23" t="n"/>
      <c r="AB70" s="23" t="n"/>
      <c r="AC70" s="23" t="n"/>
      <c r="AD70" s="21" t="n"/>
      <c r="AE70" s="21" t="n"/>
      <c r="AF70" s="21" t="n"/>
      <c r="AG70" s="23" t="n"/>
      <c r="AH70" s="44" t="n"/>
      <c r="AI70" s="21" t="n"/>
      <c r="AJ70" s="44" t="n"/>
      <c r="AK70" s="21" t="n"/>
      <c r="AL70" s="20">
        <f>IF(B70="","",_xlfn.IFS(OR(A70="",C70="",D70="",E70="",F70="",G70="",H70="",I70="",J70="",K70="",M70="",S70=""),"PREENCHER ENTRADAS",V70="","ESCOLHER POLÍTICA",X70="","INFORMAR NÍVEL APROVADO",AD70="","INFORMAR EXCEÇÃO",AF70="","INFORMAR STATUS",AND(V70="Revisão contínua (Q)",OR(Y70="",Y70&lt;=0)),"INFORMAR LOTE",AND(V70="Mínimo-máximo",OR(Z70="",AA70="",Z70&lt;0,AA70&lt;=Z70)),"REVISAR MÍNIMO/MÁXIMO",AND(V70="Revisão periódica (P)",OR(AB70="",AB70&lt;=0,AC70="",AC70&lt;0)),"REVISAR CICLO/ALVO",AND(W70="Sim",OR(AD70&lt;&gt;"Sim",AE70="")),"JUSTIFICAR DIVERGÊNCIA",AND(AD70="Sim",AE70=""),"DESCREVER EXCEÇÃO",AND(AF70="Aprovada",OR(AG70="",AG70&lt;1,AH70="",AI70="",AJ70="",AK70="")),"COMPLETAR APROVAÇÃO",AND(AH70&lt;&gt;"",AJ70&lt;&gt;"",AJ70&lt;AH70),"REVISAR DATAS",AF70="Suspensa","SUSPENSA",AF70="Em revisão","EM REVISÃO",AF70="Em análise","PRONTO PARA APROVAÇÃO",AND(AF70="Aprovada",AJ70&lt;TODAY()),"REVISÃO VENCIDA",AND(AF70="Aprovada",AJ70&lt;=TODAY()+'Configurações'!$B$9),"REVISÃO PRÓXIMA",TRUE,"OK"))</f>
        <v/>
      </c>
    </row>
    <row r="71">
      <c r="A71" s="12" t="n"/>
      <c r="B71" s="12" t="n"/>
      <c r="C71" s="12" t="n"/>
      <c r="D71" s="13" t="n"/>
      <c r="E71" s="13" t="n"/>
      <c r="F71" s="14" t="n"/>
      <c r="G71" s="15" t="n"/>
      <c r="H71" s="14" t="n"/>
      <c r="I71" s="16" t="n"/>
      <c r="J71" s="42" t="n"/>
      <c r="K71" s="16" t="n"/>
      <c r="L71" s="43">
        <f>IF(OR(J71="",K71=""),"",J71*K71)</f>
        <v/>
      </c>
      <c r="M71" s="42" t="n"/>
      <c r="N71" s="19">
        <f>IF(OR(M71="",L71="",L71=0),"",IFERROR(M71/L71,""))</f>
        <v/>
      </c>
      <c r="O71" s="14" t="n"/>
      <c r="P71" s="14" t="n"/>
      <c r="Q71" s="14" t="n"/>
      <c r="R71" s="14" t="n"/>
      <c r="S71" s="12" t="n"/>
      <c r="T71" s="20">
        <f>IF(B71="","",IF(OR(A71="",C71="",D71="",E71="",F71="",G71="",H71="",I71="",J71="",K71="",M71="",S71=""),"",IF(S71="Item sob encomenda","Sob encomenda",IF(OR(S71="Espaço limitado",S71="Validade curta",S71="Pedido mínimo elevado"),"Mínimo-máximo",IF(OR(E71="Alta",D71="A",I71&gt;='Configurações'!$B$6,G71&gt;='Configurações'!$B$5,N71&gt;='Configurações'!$B$7,H71&gt;='Configurações'!$B$8,S71="Fornecedor irregular"),"Revisão contínua (Q)",IF(AND(D71="C",G71&lt;='Configurações'!$B$4),"Revisão periódica (P)","Mínimo-máximo"))))))</f>
        <v/>
      </c>
      <c r="U71" s="20">
        <f>IF(B71="","",IF(T71="","Preencha os campos obrigatórios para gerar a recomendação.",_xlfn.IFS(S71="Item sob encomenda","Restrição predominante: item atendido sob encomenda.",OR(S71="Espaço limitado",S71="Validade curta",S71="Pedido mínimo elevado"),"Restrição predominante favorece limites explícitos de estoque.",E71="Alta","Criticidade alta favorece acompanhamento contínuo.",D71="A","Classe A favorece acompanhamento contínuo.",I71&gt;='Configurações'!$B$6,"Nível de serviço alto favorece acompanhamento contínuo.",G71&gt;='Configurações'!$B$5,"Alta variabilidade favorece acompanhamento contínuo.",N71&gt;='Configurações'!$B$7,"Custo de falta relativamente alto favorece acompanhamento contínuo.",OR(H71&gt;='Configurações'!$B$8,S71="Fornecedor irregular"),"Reposição longa ou fornecedor irregular favorece acompanhamento contínuo.",AND(D71="C",G71&lt;='Configurações'!$B$4),"Classe C com baixa variabilidade favorece revisão periódica.",TRUE,"Condições intermediárias favorecem faixa mínimo-máximo.")))</f>
        <v/>
      </c>
      <c r="V71" s="21" t="n"/>
      <c r="W71" s="20">
        <f>IF(OR(B71="",T71="",V71="",I71="",X71=""),"",IF(OR(T71&lt;&gt;V71,ABS(I71-X71)&gt;0.000001),"Sim","Não"))</f>
        <v/>
      </c>
      <c r="X71" s="22" t="n"/>
      <c r="Y71" s="23" t="n"/>
      <c r="Z71" s="23" t="n"/>
      <c r="AA71" s="23" t="n"/>
      <c r="AB71" s="23" t="n"/>
      <c r="AC71" s="23" t="n"/>
      <c r="AD71" s="21" t="n"/>
      <c r="AE71" s="21" t="n"/>
      <c r="AF71" s="21" t="n"/>
      <c r="AG71" s="23" t="n"/>
      <c r="AH71" s="44" t="n"/>
      <c r="AI71" s="21" t="n"/>
      <c r="AJ71" s="44" t="n"/>
      <c r="AK71" s="21" t="n"/>
      <c r="AL71" s="20">
        <f>IF(B71="","",_xlfn.IFS(OR(A71="",C71="",D71="",E71="",F71="",G71="",H71="",I71="",J71="",K71="",M71="",S71=""),"PREENCHER ENTRADAS",V71="","ESCOLHER POLÍTICA",X71="","INFORMAR NÍVEL APROVADO",AD71="","INFORMAR EXCEÇÃO",AF71="","INFORMAR STATUS",AND(V71="Revisão contínua (Q)",OR(Y71="",Y71&lt;=0)),"INFORMAR LOTE",AND(V71="Mínimo-máximo",OR(Z71="",AA71="",Z71&lt;0,AA71&lt;=Z71)),"REVISAR MÍNIMO/MÁXIMO",AND(V71="Revisão periódica (P)",OR(AB71="",AB71&lt;=0,AC71="",AC71&lt;0)),"REVISAR CICLO/ALVO",AND(W71="Sim",OR(AD71&lt;&gt;"Sim",AE71="")),"JUSTIFICAR DIVERGÊNCIA",AND(AD71="Sim",AE71=""),"DESCREVER EXCEÇÃO",AND(AF71="Aprovada",OR(AG71="",AG71&lt;1,AH71="",AI71="",AJ71="",AK71="")),"COMPLETAR APROVAÇÃO",AND(AH71&lt;&gt;"",AJ71&lt;&gt;"",AJ71&lt;AH71),"REVISAR DATAS",AF71="Suspensa","SUSPENSA",AF71="Em revisão","EM REVISÃO",AF71="Em análise","PRONTO PARA APROVAÇÃO",AND(AF71="Aprovada",AJ71&lt;TODAY()),"REVISÃO VENCIDA",AND(AF71="Aprovada",AJ71&lt;=TODAY()+'Configurações'!$B$9),"REVISÃO PRÓXIMA",TRUE,"OK"))</f>
        <v/>
      </c>
    </row>
    <row r="72">
      <c r="A72" s="12" t="n"/>
      <c r="B72" s="12" t="n"/>
      <c r="C72" s="12" t="n"/>
      <c r="D72" s="13" t="n"/>
      <c r="E72" s="13" t="n"/>
      <c r="F72" s="14" t="n"/>
      <c r="G72" s="15" t="n"/>
      <c r="H72" s="14" t="n"/>
      <c r="I72" s="16" t="n"/>
      <c r="J72" s="42" t="n"/>
      <c r="K72" s="16" t="n"/>
      <c r="L72" s="43">
        <f>IF(OR(J72="",K72=""),"",J72*K72)</f>
        <v/>
      </c>
      <c r="M72" s="42" t="n"/>
      <c r="N72" s="19">
        <f>IF(OR(M72="",L72="",L72=0),"",IFERROR(M72/L72,""))</f>
        <v/>
      </c>
      <c r="O72" s="14" t="n"/>
      <c r="P72" s="14" t="n"/>
      <c r="Q72" s="14" t="n"/>
      <c r="R72" s="14" t="n"/>
      <c r="S72" s="12" t="n"/>
      <c r="T72" s="20">
        <f>IF(B72="","",IF(OR(A72="",C72="",D72="",E72="",F72="",G72="",H72="",I72="",J72="",K72="",M72="",S72=""),"",IF(S72="Item sob encomenda","Sob encomenda",IF(OR(S72="Espaço limitado",S72="Validade curta",S72="Pedido mínimo elevado"),"Mínimo-máximo",IF(OR(E72="Alta",D72="A",I72&gt;='Configurações'!$B$6,G72&gt;='Configurações'!$B$5,N72&gt;='Configurações'!$B$7,H72&gt;='Configurações'!$B$8,S72="Fornecedor irregular"),"Revisão contínua (Q)",IF(AND(D72="C",G72&lt;='Configurações'!$B$4),"Revisão periódica (P)","Mínimo-máximo"))))))</f>
        <v/>
      </c>
      <c r="U72" s="20">
        <f>IF(B72="","",IF(T72="","Preencha os campos obrigatórios para gerar a recomendação.",_xlfn.IFS(S72="Item sob encomenda","Restrição predominante: item atendido sob encomenda.",OR(S72="Espaço limitado",S72="Validade curta",S72="Pedido mínimo elevado"),"Restrição predominante favorece limites explícitos de estoque.",E72="Alta","Criticidade alta favorece acompanhamento contínuo.",D72="A","Classe A favorece acompanhamento contínuo.",I72&gt;='Configurações'!$B$6,"Nível de serviço alto favorece acompanhamento contínuo.",G72&gt;='Configurações'!$B$5,"Alta variabilidade favorece acompanhamento contínuo.",N72&gt;='Configurações'!$B$7,"Custo de falta relativamente alto favorece acompanhamento contínuo.",OR(H72&gt;='Configurações'!$B$8,S72="Fornecedor irregular"),"Reposição longa ou fornecedor irregular favorece acompanhamento contínuo.",AND(D72="C",G72&lt;='Configurações'!$B$4),"Classe C com baixa variabilidade favorece revisão periódica.",TRUE,"Condições intermediárias favorecem faixa mínimo-máximo.")))</f>
        <v/>
      </c>
      <c r="V72" s="21" t="n"/>
      <c r="W72" s="20">
        <f>IF(OR(B72="",T72="",V72="",I72="",X72=""),"",IF(OR(T72&lt;&gt;V72,ABS(I72-X72)&gt;0.000001),"Sim","Não"))</f>
        <v/>
      </c>
      <c r="X72" s="22" t="n"/>
      <c r="Y72" s="23" t="n"/>
      <c r="Z72" s="23" t="n"/>
      <c r="AA72" s="23" t="n"/>
      <c r="AB72" s="23" t="n"/>
      <c r="AC72" s="23" t="n"/>
      <c r="AD72" s="21" t="n"/>
      <c r="AE72" s="21" t="n"/>
      <c r="AF72" s="21" t="n"/>
      <c r="AG72" s="23" t="n"/>
      <c r="AH72" s="44" t="n"/>
      <c r="AI72" s="21" t="n"/>
      <c r="AJ72" s="44" t="n"/>
      <c r="AK72" s="21" t="n"/>
      <c r="AL72" s="20">
        <f>IF(B72="","",_xlfn.IFS(OR(A72="",C72="",D72="",E72="",F72="",G72="",H72="",I72="",J72="",K72="",M72="",S72=""),"PREENCHER ENTRADAS",V72="","ESCOLHER POLÍTICA",X72="","INFORMAR NÍVEL APROVADO",AD72="","INFORMAR EXCEÇÃO",AF72="","INFORMAR STATUS",AND(V72="Revisão contínua (Q)",OR(Y72="",Y72&lt;=0)),"INFORMAR LOTE",AND(V72="Mínimo-máximo",OR(Z72="",AA72="",Z72&lt;0,AA72&lt;=Z72)),"REVISAR MÍNIMO/MÁXIMO",AND(V72="Revisão periódica (P)",OR(AB72="",AB72&lt;=0,AC72="",AC72&lt;0)),"REVISAR CICLO/ALVO",AND(W72="Sim",OR(AD72&lt;&gt;"Sim",AE72="")),"JUSTIFICAR DIVERGÊNCIA",AND(AD72="Sim",AE72=""),"DESCREVER EXCEÇÃO",AND(AF72="Aprovada",OR(AG72="",AG72&lt;1,AH72="",AI72="",AJ72="",AK72="")),"COMPLETAR APROVAÇÃO",AND(AH72&lt;&gt;"",AJ72&lt;&gt;"",AJ72&lt;AH72),"REVISAR DATAS",AF72="Suspensa","SUSPENSA",AF72="Em revisão","EM REVISÃO",AF72="Em análise","PRONTO PARA APROVAÇÃO",AND(AF72="Aprovada",AJ72&lt;TODAY()),"REVISÃO VENCIDA",AND(AF72="Aprovada",AJ72&lt;=TODAY()+'Configurações'!$B$9),"REVISÃO PRÓXIMA",TRUE,"OK"))</f>
        <v/>
      </c>
    </row>
    <row r="73">
      <c r="A73" s="12" t="n"/>
      <c r="B73" s="12" t="n"/>
      <c r="C73" s="12" t="n"/>
      <c r="D73" s="13" t="n"/>
      <c r="E73" s="13" t="n"/>
      <c r="F73" s="14" t="n"/>
      <c r="G73" s="15" t="n"/>
      <c r="H73" s="14" t="n"/>
      <c r="I73" s="16" t="n"/>
      <c r="J73" s="42" t="n"/>
      <c r="K73" s="16" t="n"/>
      <c r="L73" s="43">
        <f>IF(OR(J73="",K73=""),"",J73*K73)</f>
        <v/>
      </c>
      <c r="M73" s="42" t="n"/>
      <c r="N73" s="19">
        <f>IF(OR(M73="",L73="",L73=0),"",IFERROR(M73/L73,""))</f>
        <v/>
      </c>
      <c r="O73" s="14" t="n"/>
      <c r="P73" s="14" t="n"/>
      <c r="Q73" s="14" t="n"/>
      <c r="R73" s="14" t="n"/>
      <c r="S73" s="12" t="n"/>
      <c r="T73" s="20">
        <f>IF(B73="","",IF(OR(A73="",C73="",D73="",E73="",F73="",G73="",H73="",I73="",J73="",K73="",M73="",S73=""),"",IF(S73="Item sob encomenda","Sob encomenda",IF(OR(S73="Espaço limitado",S73="Validade curta",S73="Pedido mínimo elevado"),"Mínimo-máximo",IF(OR(E73="Alta",D73="A",I73&gt;='Configurações'!$B$6,G73&gt;='Configurações'!$B$5,N73&gt;='Configurações'!$B$7,H73&gt;='Configurações'!$B$8,S73="Fornecedor irregular"),"Revisão contínua (Q)",IF(AND(D73="C",G73&lt;='Configurações'!$B$4),"Revisão periódica (P)","Mínimo-máximo"))))))</f>
        <v/>
      </c>
      <c r="U73" s="20">
        <f>IF(B73="","",IF(T73="","Preencha os campos obrigatórios para gerar a recomendação.",_xlfn.IFS(S73="Item sob encomenda","Restrição predominante: item atendido sob encomenda.",OR(S73="Espaço limitado",S73="Validade curta",S73="Pedido mínimo elevado"),"Restrição predominante favorece limites explícitos de estoque.",E73="Alta","Criticidade alta favorece acompanhamento contínuo.",D73="A","Classe A favorece acompanhamento contínuo.",I73&gt;='Configurações'!$B$6,"Nível de serviço alto favorece acompanhamento contínuo.",G73&gt;='Configurações'!$B$5,"Alta variabilidade favorece acompanhamento contínuo.",N73&gt;='Configurações'!$B$7,"Custo de falta relativamente alto favorece acompanhamento contínuo.",OR(H73&gt;='Configurações'!$B$8,S73="Fornecedor irregular"),"Reposição longa ou fornecedor irregular favorece acompanhamento contínuo.",AND(D73="C",G73&lt;='Configurações'!$B$4),"Classe C com baixa variabilidade favorece revisão periódica.",TRUE,"Condições intermediárias favorecem faixa mínimo-máximo.")))</f>
        <v/>
      </c>
      <c r="V73" s="21" t="n"/>
      <c r="W73" s="20">
        <f>IF(OR(B73="",T73="",V73="",I73="",X73=""),"",IF(OR(T73&lt;&gt;V73,ABS(I73-X73)&gt;0.000001),"Sim","Não"))</f>
        <v/>
      </c>
      <c r="X73" s="22" t="n"/>
      <c r="Y73" s="23" t="n"/>
      <c r="Z73" s="23" t="n"/>
      <c r="AA73" s="23" t="n"/>
      <c r="AB73" s="23" t="n"/>
      <c r="AC73" s="23" t="n"/>
      <c r="AD73" s="21" t="n"/>
      <c r="AE73" s="21" t="n"/>
      <c r="AF73" s="21" t="n"/>
      <c r="AG73" s="23" t="n"/>
      <c r="AH73" s="44" t="n"/>
      <c r="AI73" s="21" t="n"/>
      <c r="AJ73" s="44" t="n"/>
      <c r="AK73" s="21" t="n"/>
      <c r="AL73" s="20">
        <f>IF(B73="","",_xlfn.IFS(OR(A73="",C73="",D73="",E73="",F73="",G73="",H73="",I73="",J73="",K73="",M73="",S73=""),"PREENCHER ENTRADAS",V73="","ESCOLHER POLÍTICA",X73="","INFORMAR NÍVEL APROVADO",AD73="","INFORMAR EXCEÇÃO",AF73="","INFORMAR STATUS",AND(V73="Revisão contínua (Q)",OR(Y73="",Y73&lt;=0)),"INFORMAR LOTE",AND(V73="Mínimo-máximo",OR(Z73="",AA73="",Z73&lt;0,AA73&lt;=Z73)),"REVISAR MÍNIMO/MÁXIMO",AND(V73="Revisão periódica (P)",OR(AB73="",AB73&lt;=0,AC73="",AC73&lt;0)),"REVISAR CICLO/ALVO",AND(W73="Sim",OR(AD73&lt;&gt;"Sim",AE73="")),"JUSTIFICAR DIVERGÊNCIA",AND(AD73="Sim",AE73=""),"DESCREVER EXCEÇÃO",AND(AF73="Aprovada",OR(AG73="",AG73&lt;1,AH73="",AI73="",AJ73="",AK73="")),"COMPLETAR APROVAÇÃO",AND(AH73&lt;&gt;"",AJ73&lt;&gt;"",AJ73&lt;AH73),"REVISAR DATAS",AF73="Suspensa","SUSPENSA",AF73="Em revisão","EM REVISÃO",AF73="Em análise","PRONTO PARA APROVAÇÃO",AND(AF73="Aprovada",AJ73&lt;TODAY()),"REVISÃO VENCIDA",AND(AF73="Aprovada",AJ73&lt;=TODAY()+'Configurações'!$B$9),"REVISÃO PRÓXIMA",TRUE,"OK"))</f>
        <v/>
      </c>
    </row>
    <row r="74">
      <c r="A74" s="12" t="n"/>
      <c r="B74" s="12" t="n"/>
      <c r="C74" s="12" t="n"/>
      <c r="D74" s="13" t="n"/>
      <c r="E74" s="13" t="n"/>
      <c r="F74" s="14" t="n"/>
      <c r="G74" s="15" t="n"/>
      <c r="H74" s="14" t="n"/>
      <c r="I74" s="16" t="n"/>
      <c r="J74" s="42" t="n"/>
      <c r="K74" s="16" t="n"/>
      <c r="L74" s="43">
        <f>IF(OR(J74="",K74=""),"",J74*K74)</f>
        <v/>
      </c>
      <c r="M74" s="42" t="n"/>
      <c r="N74" s="19">
        <f>IF(OR(M74="",L74="",L74=0),"",IFERROR(M74/L74,""))</f>
        <v/>
      </c>
      <c r="O74" s="14" t="n"/>
      <c r="P74" s="14" t="n"/>
      <c r="Q74" s="14" t="n"/>
      <c r="R74" s="14" t="n"/>
      <c r="S74" s="12" t="n"/>
      <c r="T74" s="20">
        <f>IF(B74="","",IF(OR(A74="",C74="",D74="",E74="",F74="",G74="",H74="",I74="",J74="",K74="",M74="",S74=""),"",IF(S74="Item sob encomenda","Sob encomenda",IF(OR(S74="Espaço limitado",S74="Validade curta",S74="Pedido mínimo elevado"),"Mínimo-máximo",IF(OR(E74="Alta",D74="A",I74&gt;='Configurações'!$B$6,G74&gt;='Configurações'!$B$5,N74&gt;='Configurações'!$B$7,H74&gt;='Configurações'!$B$8,S74="Fornecedor irregular"),"Revisão contínua (Q)",IF(AND(D74="C",G74&lt;='Configurações'!$B$4),"Revisão periódica (P)","Mínimo-máximo"))))))</f>
        <v/>
      </c>
      <c r="U74" s="20">
        <f>IF(B74="","",IF(T74="","Preencha os campos obrigatórios para gerar a recomendação.",_xlfn.IFS(S74="Item sob encomenda","Restrição predominante: item atendido sob encomenda.",OR(S74="Espaço limitado",S74="Validade curta",S74="Pedido mínimo elevado"),"Restrição predominante favorece limites explícitos de estoque.",E74="Alta","Criticidade alta favorece acompanhamento contínuo.",D74="A","Classe A favorece acompanhamento contínuo.",I74&gt;='Configurações'!$B$6,"Nível de serviço alto favorece acompanhamento contínuo.",G74&gt;='Configurações'!$B$5,"Alta variabilidade favorece acompanhamento contínuo.",N74&gt;='Configurações'!$B$7,"Custo de falta relativamente alto favorece acompanhamento contínuo.",OR(H74&gt;='Configurações'!$B$8,S74="Fornecedor irregular"),"Reposição longa ou fornecedor irregular favorece acompanhamento contínuo.",AND(D74="C",G74&lt;='Configurações'!$B$4),"Classe C com baixa variabilidade favorece revisão periódica.",TRUE,"Condições intermediárias favorecem faixa mínimo-máximo.")))</f>
        <v/>
      </c>
      <c r="V74" s="21" t="n"/>
      <c r="W74" s="20">
        <f>IF(OR(B74="",T74="",V74="",I74="",X74=""),"",IF(OR(T74&lt;&gt;V74,ABS(I74-X74)&gt;0.000001),"Sim","Não"))</f>
        <v/>
      </c>
      <c r="X74" s="22" t="n"/>
      <c r="Y74" s="23" t="n"/>
      <c r="Z74" s="23" t="n"/>
      <c r="AA74" s="23" t="n"/>
      <c r="AB74" s="23" t="n"/>
      <c r="AC74" s="23" t="n"/>
      <c r="AD74" s="21" t="n"/>
      <c r="AE74" s="21" t="n"/>
      <c r="AF74" s="21" t="n"/>
      <c r="AG74" s="23" t="n"/>
      <c r="AH74" s="44" t="n"/>
      <c r="AI74" s="21" t="n"/>
      <c r="AJ74" s="44" t="n"/>
      <c r="AK74" s="21" t="n"/>
      <c r="AL74" s="20">
        <f>IF(B74="","",_xlfn.IFS(OR(A74="",C74="",D74="",E74="",F74="",G74="",H74="",I74="",J74="",K74="",M74="",S74=""),"PREENCHER ENTRADAS",V74="","ESCOLHER POLÍTICA",X74="","INFORMAR NÍVEL APROVADO",AD74="","INFORMAR EXCEÇÃO",AF74="","INFORMAR STATUS",AND(V74="Revisão contínua (Q)",OR(Y74="",Y74&lt;=0)),"INFORMAR LOTE",AND(V74="Mínimo-máximo",OR(Z74="",AA74="",Z74&lt;0,AA74&lt;=Z74)),"REVISAR MÍNIMO/MÁXIMO",AND(V74="Revisão periódica (P)",OR(AB74="",AB74&lt;=0,AC74="",AC74&lt;0)),"REVISAR CICLO/ALVO",AND(W74="Sim",OR(AD74&lt;&gt;"Sim",AE74="")),"JUSTIFICAR DIVERGÊNCIA",AND(AD74="Sim",AE74=""),"DESCREVER EXCEÇÃO",AND(AF74="Aprovada",OR(AG74="",AG74&lt;1,AH74="",AI74="",AJ74="",AK74="")),"COMPLETAR APROVAÇÃO",AND(AH74&lt;&gt;"",AJ74&lt;&gt;"",AJ74&lt;AH74),"REVISAR DATAS",AF74="Suspensa","SUSPENSA",AF74="Em revisão","EM REVISÃO",AF74="Em análise","PRONTO PARA APROVAÇÃO",AND(AF74="Aprovada",AJ74&lt;TODAY()),"REVISÃO VENCIDA",AND(AF74="Aprovada",AJ74&lt;=TODAY()+'Configurações'!$B$9),"REVISÃO PRÓXIMA",TRUE,"OK"))</f>
        <v/>
      </c>
    </row>
    <row r="75">
      <c r="A75" s="12" t="n"/>
      <c r="B75" s="12" t="n"/>
      <c r="C75" s="12" t="n"/>
      <c r="D75" s="13" t="n"/>
      <c r="E75" s="13" t="n"/>
      <c r="F75" s="14" t="n"/>
      <c r="G75" s="15" t="n"/>
      <c r="H75" s="14" t="n"/>
      <c r="I75" s="16" t="n"/>
      <c r="J75" s="42" t="n"/>
      <c r="K75" s="16" t="n"/>
      <c r="L75" s="43">
        <f>IF(OR(J75="",K75=""),"",J75*K75)</f>
        <v/>
      </c>
      <c r="M75" s="42" t="n"/>
      <c r="N75" s="19">
        <f>IF(OR(M75="",L75="",L75=0),"",IFERROR(M75/L75,""))</f>
        <v/>
      </c>
      <c r="O75" s="14" t="n"/>
      <c r="P75" s="14" t="n"/>
      <c r="Q75" s="14" t="n"/>
      <c r="R75" s="14" t="n"/>
      <c r="S75" s="12" t="n"/>
      <c r="T75" s="20">
        <f>IF(B75="","",IF(OR(A75="",C75="",D75="",E75="",F75="",G75="",H75="",I75="",J75="",K75="",M75="",S75=""),"",IF(S75="Item sob encomenda","Sob encomenda",IF(OR(S75="Espaço limitado",S75="Validade curta",S75="Pedido mínimo elevado"),"Mínimo-máximo",IF(OR(E75="Alta",D75="A",I75&gt;='Configurações'!$B$6,G75&gt;='Configurações'!$B$5,N75&gt;='Configurações'!$B$7,H75&gt;='Configurações'!$B$8,S75="Fornecedor irregular"),"Revisão contínua (Q)",IF(AND(D75="C",G75&lt;='Configurações'!$B$4),"Revisão periódica (P)","Mínimo-máximo"))))))</f>
        <v/>
      </c>
      <c r="U75" s="20">
        <f>IF(B75="","",IF(T75="","Preencha os campos obrigatórios para gerar a recomendação.",_xlfn.IFS(S75="Item sob encomenda","Restrição predominante: item atendido sob encomenda.",OR(S75="Espaço limitado",S75="Validade curta",S75="Pedido mínimo elevado"),"Restrição predominante favorece limites explícitos de estoque.",E75="Alta","Criticidade alta favorece acompanhamento contínuo.",D75="A","Classe A favorece acompanhamento contínuo.",I75&gt;='Configurações'!$B$6,"Nível de serviço alto favorece acompanhamento contínuo.",G75&gt;='Configurações'!$B$5,"Alta variabilidade favorece acompanhamento contínuo.",N75&gt;='Configurações'!$B$7,"Custo de falta relativamente alto favorece acompanhamento contínuo.",OR(H75&gt;='Configurações'!$B$8,S75="Fornecedor irregular"),"Reposição longa ou fornecedor irregular favorece acompanhamento contínuo.",AND(D75="C",G75&lt;='Configurações'!$B$4),"Classe C com baixa variabilidade favorece revisão periódica.",TRUE,"Condições intermediárias favorecem faixa mínimo-máximo.")))</f>
        <v/>
      </c>
      <c r="V75" s="21" t="n"/>
      <c r="W75" s="20">
        <f>IF(OR(B75="",T75="",V75="",I75="",X75=""),"",IF(OR(T75&lt;&gt;V75,ABS(I75-X75)&gt;0.000001),"Sim","Não"))</f>
        <v/>
      </c>
      <c r="X75" s="22" t="n"/>
      <c r="Y75" s="23" t="n"/>
      <c r="Z75" s="23" t="n"/>
      <c r="AA75" s="23" t="n"/>
      <c r="AB75" s="23" t="n"/>
      <c r="AC75" s="23" t="n"/>
      <c r="AD75" s="21" t="n"/>
      <c r="AE75" s="21" t="n"/>
      <c r="AF75" s="21" t="n"/>
      <c r="AG75" s="23" t="n"/>
      <c r="AH75" s="44" t="n"/>
      <c r="AI75" s="21" t="n"/>
      <c r="AJ75" s="44" t="n"/>
      <c r="AK75" s="21" t="n"/>
      <c r="AL75" s="20">
        <f>IF(B75="","",_xlfn.IFS(OR(A75="",C75="",D75="",E75="",F75="",G75="",H75="",I75="",J75="",K75="",M75="",S75=""),"PREENCHER ENTRADAS",V75="","ESCOLHER POLÍTICA",X75="","INFORMAR NÍVEL APROVADO",AD75="","INFORMAR EXCEÇÃO",AF75="","INFORMAR STATUS",AND(V75="Revisão contínua (Q)",OR(Y75="",Y75&lt;=0)),"INFORMAR LOTE",AND(V75="Mínimo-máximo",OR(Z75="",AA75="",Z75&lt;0,AA75&lt;=Z75)),"REVISAR MÍNIMO/MÁXIMO",AND(V75="Revisão periódica (P)",OR(AB75="",AB75&lt;=0,AC75="",AC75&lt;0)),"REVISAR CICLO/ALVO",AND(W75="Sim",OR(AD75&lt;&gt;"Sim",AE75="")),"JUSTIFICAR DIVERGÊNCIA",AND(AD75="Sim",AE75=""),"DESCREVER EXCEÇÃO",AND(AF75="Aprovada",OR(AG75="",AG75&lt;1,AH75="",AI75="",AJ75="",AK75="")),"COMPLETAR APROVAÇÃO",AND(AH75&lt;&gt;"",AJ75&lt;&gt;"",AJ75&lt;AH75),"REVISAR DATAS",AF75="Suspensa","SUSPENSA",AF75="Em revisão","EM REVISÃO",AF75="Em análise","PRONTO PARA APROVAÇÃO",AND(AF75="Aprovada",AJ75&lt;TODAY()),"REVISÃO VENCIDA",AND(AF75="Aprovada",AJ75&lt;=TODAY()+'Configurações'!$B$9),"REVISÃO PRÓXIMA",TRUE,"OK"))</f>
        <v/>
      </c>
    </row>
    <row r="76">
      <c r="A76" s="12" t="n"/>
      <c r="B76" s="12" t="n"/>
      <c r="C76" s="12" t="n"/>
      <c r="D76" s="13" t="n"/>
      <c r="E76" s="13" t="n"/>
      <c r="F76" s="14" t="n"/>
      <c r="G76" s="15" t="n"/>
      <c r="H76" s="14" t="n"/>
      <c r="I76" s="16" t="n"/>
      <c r="J76" s="42" t="n"/>
      <c r="K76" s="16" t="n"/>
      <c r="L76" s="43">
        <f>IF(OR(J76="",K76=""),"",J76*K76)</f>
        <v/>
      </c>
      <c r="M76" s="42" t="n"/>
      <c r="N76" s="19">
        <f>IF(OR(M76="",L76="",L76=0),"",IFERROR(M76/L76,""))</f>
        <v/>
      </c>
      <c r="O76" s="14" t="n"/>
      <c r="P76" s="14" t="n"/>
      <c r="Q76" s="14" t="n"/>
      <c r="R76" s="14" t="n"/>
      <c r="S76" s="12" t="n"/>
      <c r="T76" s="20">
        <f>IF(B76="","",IF(OR(A76="",C76="",D76="",E76="",F76="",G76="",H76="",I76="",J76="",K76="",M76="",S76=""),"",IF(S76="Item sob encomenda","Sob encomenda",IF(OR(S76="Espaço limitado",S76="Validade curta",S76="Pedido mínimo elevado"),"Mínimo-máximo",IF(OR(E76="Alta",D76="A",I76&gt;='Configurações'!$B$6,G76&gt;='Configurações'!$B$5,N76&gt;='Configurações'!$B$7,H76&gt;='Configurações'!$B$8,S76="Fornecedor irregular"),"Revisão contínua (Q)",IF(AND(D76="C",G76&lt;='Configurações'!$B$4),"Revisão periódica (P)","Mínimo-máximo"))))))</f>
        <v/>
      </c>
      <c r="U76" s="20">
        <f>IF(B76="","",IF(T76="","Preencha os campos obrigatórios para gerar a recomendação.",_xlfn.IFS(S76="Item sob encomenda","Restrição predominante: item atendido sob encomenda.",OR(S76="Espaço limitado",S76="Validade curta",S76="Pedido mínimo elevado"),"Restrição predominante favorece limites explícitos de estoque.",E76="Alta","Criticidade alta favorece acompanhamento contínuo.",D76="A","Classe A favorece acompanhamento contínuo.",I76&gt;='Configurações'!$B$6,"Nível de serviço alto favorece acompanhamento contínuo.",G76&gt;='Configurações'!$B$5,"Alta variabilidade favorece acompanhamento contínuo.",N76&gt;='Configurações'!$B$7,"Custo de falta relativamente alto favorece acompanhamento contínuo.",OR(H76&gt;='Configurações'!$B$8,S76="Fornecedor irregular"),"Reposição longa ou fornecedor irregular favorece acompanhamento contínuo.",AND(D76="C",G76&lt;='Configurações'!$B$4),"Classe C com baixa variabilidade favorece revisão periódica.",TRUE,"Condições intermediárias favorecem faixa mínimo-máximo.")))</f>
        <v/>
      </c>
      <c r="V76" s="21" t="n"/>
      <c r="W76" s="20">
        <f>IF(OR(B76="",T76="",V76="",I76="",X76=""),"",IF(OR(T76&lt;&gt;V76,ABS(I76-X76)&gt;0.000001),"Sim","Não"))</f>
        <v/>
      </c>
      <c r="X76" s="22" t="n"/>
      <c r="Y76" s="23" t="n"/>
      <c r="Z76" s="23" t="n"/>
      <c r="AA76" s="23" t="n"/>
      <c r="AB76" s="23" t="n"/>
      <c r="AC76" s="23" t="n"/>
      <c r="AD76" s="21" t="n"/>
      <c r="AE76" s="21" t="n"/>
      <c r="AF76" s="21" t="n"/>
      <c r="AG76" s="23" t="n"/>
      <c r="AH76" s="44" t="n"/>
      <c r="AI76" s="21" t="n"/>
      <c r="AJ76" s="44" t="n"/>
      <c r="AK76" s="21" t="n"/>
      <c r="AL76" s="20">
        <f>IF(B76="","",_xlfn.IFS(OR(A76="",C76="",D76="",E76="",F76="",G76="",H76="",I76="",J76="",K76="",M76="",S76=""),"PREENCHER ENTRADAS",V76="","ESCOLHER POLÍTICA",X76="","INFORMAR NÍVEL APROVADO",AD76="","INFORMAR EXCEÇÃO",AF76="","INFORMAR STATUS",AND(V76="Revisão contínua (Q)",OR(Y76="",Y76&lt;=0)),"INFORMAR LOTE",AND(V76="Mínimo-máximo",OR(Z76="",AA76="",Z76&lt;0,AA76&lt;=Z76)),"REVISAR MÍNIMO/MÁXIMO",AND(V76="Revisão periódica (P)",OR(AB76="",AB76&lt;=0,AC76="",AC76&lt;0)),"REVISAR CICLO/ALVO",AND(W76="Sim",OR(AD76&lt;&gt;"Sim",AE76="")),"JUSTIFICAR DIVERGÊNCIA",AND(AD76="Sim",AE76=""),"DESCREVER EXCEÇÃO",AND(AF76="Aprovada",OR(AG76="",AG76&lt;1,AH76="",AI76="",AJ76="",AK76="")),"COMPLETAR APROVAÇÃO",AND(AH76&lt;&gt;"",AJ76&lt;&gt;"",AJ76&lt;AH76),"REVISAR DATAS",AF76="Suspensa","SUSPENSA",AF76="Em revisão","EM REVISÃO",AF76="Em análise","PRONTO PARA APROVAÇÃO",AND(AF76="Aprovada",AJ76&lt;TODAY()),"REVISÃO VENCIDA",AND(AF76="Aprovada",AJ76&lt;=TODAY()+'Configurações'!$B$9),"REVISÃO PRÓXIMA",TRUE,"OK"))</f>
        <v/>
      </c>
    </row>
    <row r="77">
      <c r="A77" s="12" t="n"/>
      <c r="B77" s="12" t="n"/>
      <c r="C77" s="12" t="n"/>
      <c r="D77" s="13" t="n"/>
      <c r="E77" s="13" t="n"/>
      <c r="F77" s="14" t="n"/>
      <c r="G77" s="15" t="n"/>
      <c r="H77" s="14" t="n"/>
      <c r="I77" s="16" t="n"/>
      <c r="J77" s="42" t="n"/>
      <c r="K77" s="16" t="n"/>
      <c r="L77" s="43">
        <f>IF(OR(J77="",K77=""),"",J77*K77)</f>
        <v/>
      </c>
      <c r="M77" s="42" t="n"/>
      <c r="N77" s="19">
        <f>IF(OR(M77="",L77="",L77=0),"",IFERROR(M77/L77,""))</f>
        <v/>
      </c>
      <c r="O77" s="14" t="n"/>
      <c r="P77" s="14" t="n"/>
      <c r="Q77" s="14" t="n"/>
      <c r="R77" s="14" t="n"/>
      <c r="S77" s="12" t="n"/>
      <c r="T77" s="20">
        <f>IF(B77="","",IF(OR(A77="",C77="",D77="",E77="",F77="",G77="",H77="",I77="",J77="",K77="",M77="",S77=""),"",IF(S77="Item sob encomenda","Sob encomenda",IF(OR(S77="Espaço limitado",S77="Validade curta",S77="Pedido mínimo elevado"),"Mínimo-máximo",IF(OR(E77="Alta",D77="A",I77&gt;='Configurações'!$B$6,G77&gt;='Configurações'!$B$5,N77&gt;='Configurações'!$B$7,H77&gt;='Configurações'!$B$8,S77="Fornecedor irregular"),"Revisão contínua (Q)",IF(AND(D77="C",G77&lt;='Configurações'!$B$4),"Revisão periódica (P)","Mínimo-máximo"))))))</f>
        <v/>
      </c>
      <c r="U77" s="20">
        <f>IF(B77="","",IF(T77="","Preencha os campos obrigatórios para gerar a recomendação.",_xlfn.IFS(S77="Item sob encomenda","Restrição predominante: item atendido sob encomenda.",OR(S77="Espaço limitado",S77="Validade curta",S77="Pedido mínimo elevado"),"Restrição predominante favorece limites explícitos de estoque.",E77="Alta","Criticidade alta favorece acompanhamento contínuo.",D77="A","Classe A favorece acompanhamento contínuo.",I77&gt;='Configurações'!$B$6,"Nível de serviço alto favorece acompanhamento contínuo.",G77&gt;='Configurações'!$B$5,"Alta variabilidade favorece acompanhamento contínuo.",N77&gt;='Configurações'!$B$7,"Custo de falta relativamente alto favorece acompanhamento contínuo.",OR(H77&gt;='Configurações'!$B$8,S77="Fornecedor irregular"),"Reposição longa ou fornecedor irregular favorece acompanhamento contínuo.",AND(D77="C",G77&lt;='Configurações'!$B$4),"Classe C com baixa variabilidade favorece revisão periódica.",TRUE,"Condições intermediárias favorecem faixa mínimo-máximo.")))</f>
        <v/>
      </c>
      <c r="V77" s="21" t="n"/>
      <c r="W77" s="20">
        <f>IF(OR(B77="",T77="",V77="",I77="",X77=""),"",IF(OR(T77&lt;&gt;V77,ABS(I77-X77)&gt;0.000001),"Sim","Não"))</f>
        <v/>
      </c>
      <c r="X77" s="22" t="n"/>
      <c r="Y77" s="23" t="n"/>
      <c r="Z77" s="23" t="n"/>
      <c r="AA77" s="23" t="n"/>
      <c r="AB77" s="23" t="n"/>
      <c r="AC77" s="23" t="n"/>
      <c r="AD77" s="21" t="n"/>
      <c r="AE77" s="21" t="n"/>
      <c r="AF77" s="21" t="n"/>
      <c r="AG77" s="23" t="n"/>
      <c r="AH77" s="44" t="n"/>
      <c r="AI77" s="21" t="n"/>
      <c r="AJ77" s="44" t="n"/>
      <c r="AK77" s="21" t="n"/>
      <c r="AL77" s="20">
        <f>IF(B77="","",_xlfn.IFS(OR(A77="",C77="",D77="",E77="",F77="",G77="",H77="",I77="",J77="",K77="",M77="",S77=""),"PREENCHER ENTRADAS",V77="","ESCOLHER POLÍTICA",X77="","INFORMAR NÍVEL APROVADO",AD77="","INFORMAR EXCEÇÃO",AF77="","INFORMAR STATUS",AND(V77="Revisão contínua (Q)",OR(Y77="",Y77&lt;=0)),"INFORMAR LOTE",AND(V77="Mínimo-máximo",OR(Z77="",AA77="",Z77&lt;0,AA77&lt;=Z77)),"REVISAR MÍNIMO/MÁXIMO",AND(V77="Revisão periódica (P)",OR(AB77="",AB77&lt;=0,AC77="",AC77&lt;0)),"REVISAR CICLO/ALVO",AND(W77="Sim",OR(AD77&lt;&gt;"Sim",AE77="")),"JUSTIFICAR DIVERGÊNCIA",AND(AD77="Sim",AE77=""),"DESCREVER EXCEÇÃO",AND(AF77="Aprovada",OR(AG77="",AG77&lt;1,AH77="",AI77="",AJ77="",AK77="")),"COMPLETAR APROVAÇÃO",AND(AH77&lt;&gt;"",AJ77&lt;&gt;"",AJ77&lt;AH77),"REVISAR DATAS",AF77="Suspensa","SUSPENSA",AF77="Em revisão","EM REVISÃO",AF77="Em análise","PRONTO PARA APROVAÇÃO",AND(AF77="Aprovada",AJ77&lt;TODAY()),"REVISÃO VENCIDA",AND(AF77="Aprovada",AJ77&lt;=TODAY()+'Configurações'!$B$9),"REVISÃO PRÓXIMA",TRUE,"OK"))</f>
        <v/>
      </c>
    </row>
    <row r="78">
      <c r="A78" s="12" t="n"/>
      <c r="B78" s="12" t="n"/>
      <c r="C78" s="12" t="n"/>
      <c r="D78" s="13" t="n"/>
      <c r="E78" s="13" t="n"/>
      <c r="F78" s="14" t="n"/>
      <c r="G78" s="15" t="n"/>
      <c r="H78" s="14" t="n"/>
      <c r="I78" s="16" t="n"/>
      <c r="J78" s="42" t="n"/>
      <c r="K78" s="16" t="n"/>
      <c r="L78" s="43">
        <f>IF(OR(J78="",K78=""),"",J78*K78)</f>
        <v/>
      </c>
      <c r="M78" s="42" t="n"/>
      <c r="N78" s="19">
        <f>IF(OR(M78="",L78="",L78=0),"",IFERROR(M78/L78,""))</f>
        <v/>
      </c>
      <c r="O78" s="14" t="n"/>
      <c r="P78" s="14" t="n"/>
      <c r="Q78" s="14" t="n"/>
      <c r="R78" s="14" t="n"/>
      <c r="S78" s="12" t="n"/>
      <c r="T78" s="20">
        <f>IF(B78="","",IF(OR(A78="",C78="",D78="",E78="",F78="",G78="",H78="",I78="",J78="",K78="",M78="",S78=""),"",IF(S78="Item sob encomenda","Sob encomenda",IF(OR(S78="Espaço limitado",S78="Validade curta",S78="Pedido mínimo elevado"),"Mínimo-máximo",IF(OR(E78="Alta",D78="A",I78&gt;='Configurações'!$B$6,G78&gt;='Configurações'!$B$5,N78&gt;='Configurações'!$B$7,H78&gt;='Configurações'!$B$8,S78="Fornecedor irregular"),"Revisão contínua (Q)",IF(AND(D78="C",G78&lt;='Configurações'!$B$4),"Revisão periódica (P)","Mínimo-máximo"))))))</f>
        <v/>
      </c>
      <c r="U78" s="20">
        <f>IF(B78="","",IF(T78="","Preencha os campos obrigatórios para gerar a recomendação.",_xlfn.IFS(S78="Item sob encomenda","Restrição predominante: item atendido sob encomenda.",OR(S78="Espaço limitado",S78="Validade curta",S78="Pedido mínimo elevado"),"Restrição predominante favorece limites explícitos de estoque.",E78="Alta","Criticidade alta favorece acompanhamento contínuo.",D78="A","Classe A favorece acompanhamento contínuo.",I78&gt;='Configurações'!$B$6,"Nível de serviço alto favorece acompanhamento contínuo.",G78&gt;='Configurações'!$B$5,"Alta variabilidade favorece acompanhamento contínuo.",N78&gt;='Configurações'!$B$7,"Custo de falta relativamente alto favorece acompanhamento contínuo.",OR(H78&gt;='Configurações'!$B$8,S78="Fornecedor irregular"),"Reposição longa ou fornecedor irregular favorece acompanhamento contínuo.",AND(D78="C",G78&lt;='Configurações'!$B$4),"Classe C com baixa variabilidade favorece revisão periódica.",TRUE,"Condições intermediárias favorecem faixa mínimo-máximo.")))</f>
        <v/>
      </c>
      <c r="V78" s="21" t="n"/>
      <c r="W78" s="20">
        <f>IF(OR(B78="",T78="",V78="",I78="",X78=""),"",IF(OR(T78&lt;&gt;V78,ABS(I78-X78)&gt;0.000001),"Sim","Não"))</f>
        <v/>
      </c>
      <c r="X78" s="22" t="n"/>
      <c r="Y78" s="23" t="n"/>
      <c r="Z78" s="23" t="n"/>
      <c r="AA78" s="23" t="n"/>
      <c r="AB78" s="23" t="n"/>
      <c r="AC78" s="23" t="n"/>
      <c r="AD78" s="21" t="n"/>
      <c r="AE78" s="21" t="n"/>
      <c r="AF78" s="21" t="n"/>
      <c r="AG78" s="23" t="n"/>
      <c r="AH78" s="44" t="n"/>
      <c r="AI78" s="21" t="n"/>
      <c r="AJ78" s="44" t="n"/>
      <c r="AK78" s="21" t="n"/>
      <c r="AL78" s="20">
        <f>IF(B78="","",_xlfn.IFS(OR(A78="",C78="",D78="",E78="",F78="",G78="",H78="",I78="",J78="",K78="",M78="",S78=""),"PREENCHER ENTRADAS",V78="","ESCOLHER POLÍTICA",X78="","INFORMAR NÍVEL APROVADO",AD78="","INFORMAR EXCEÇÃO",AF78="","INFORMAR STATUS",AND(V78="Revisão contínua (Q)",OR(Y78="",Y78&lt;=0)),"INFORMAR LOTE",AND(V78="Mínimo-máximo",OR(Z78="",AA78="",Z78&lt;0,AA78&lt;=Z78)),"REVISAR MÍNIMO/MÁXIMO",AND(V78="Revisão periódica (P)",OR(AB78="",AB78&lt;=0,AC78="",AC78&lt;0)),"REVISAR CICLO/ALVO",AND(W78="Sim",OR(AD78&lt;&gt;"Sim",AE78="")),"JUSTIFICAR DIVERGÊNCIA",AND(AD78="Sim",AE78=""),"DESCREVER EXCEÇÃO",AND(AF78="Aprovada",OR(AG78="",AG78&lt;1,AH78="",AI78="",AJ78="",AK78="")),"COMPLETAR APROVAÇÃO",AND(AH78&lt;&gt;"",AJ78&lt;&gt;"",AJ78&lt;AH78),"REVISAR DATAS",AF78="Suspensa","SUSPENSA",AF78="Em revisão","EM REVISÃO",AF78="Em análise","PRONTO PARA APROVAÇÃO",AND(AF78="Aprovada",AJ78&lt;TODAY()),"REVISÃO VENCIDA",AND(AF78="Aprovada",AJ78&lt;=TODAY()+'Configurações'!$B$9),"REVISÃO PRÓXIMA",TRUE,"OK"))</f>
        <v/>
      </c>
    </row>
    <row r="79">
      <c r="A79" s="12" t="n"/>
      <c r="B79" s="12" t="n"/>
      <c r="C79" s="12" t="n"/>
      <c r="D79" s="13" t="n"/>
      <c r="E79" s="13" t="n"/>
      <c r="F79" s="14" t="n"/>
      <c r="G79" s="15" t="n"/>
      <c r="H79" s="14" t="n"/>
      <c r="I79" s="16" t="n"/>
      <c r="J79" s="42" t="n"/>
      <c r="K79" s="16" t="n"/>
      <c r="L79" s="43">
        <f>IF(OR(J79="",K79=""),"",J79*K79)</f>
        <v/>
      </c>
      <c r="M79" s="42" t="n"/>
      <c r="N79" s="19">
        <f>IF(OR(M79="",L79="",L79=0),"",IFERROR(M79/L79,""))</f>
        <v/>
      </c>
      <c r="O79" s="14" t="n"/>
      <c r="P79" s="14" t="n"/>
      <c r="Q79" s="14" t="n"/>
      <c r="R79" s="14" t="n"/>
      <c r="S79" s="12" t="n"/>
      <c r="T79" s="20">
        <f>IF(B79="","",IF(OR(A79="",C79="",D79="",E79="",F79="",G79="",H79="",I79="",J79="",K79="",M79="",S79=""),"",IF(S79="Item sob encomenda","Sob encomenda",IF(OR(S79="Espaço limitado",S79="Validade curta",S79="Pedido mínimo elevado"),"Mínimo-máximo",IF(OR(E79="Alta",D79="A",I79&gt;='Configurações'!$B$6,G79&gt;='Configurações'!$B$5,N79&gt;='Configurações'!$B$7,H79&gt;='Configurações'!$B$8,S79="Fornecedor irregular"),"Revisão contínua (Q)",IF(AND(D79="C",G79&lt;='Configurações'!$B$4),"Revisão periódica (P)","Mínimo-máximo"))))))</f>
        <v/>
      </c>
      <c r="U79" s="20">
        <f>IF(B79="","",IF(T79="","Preencha os campos obrigatórios para gerar a recomendação.",_xlfn.IFS(S79="Item sob encomenda","Restrição predominante: item atendido sob encomenda.",OR(S79="Espaço limitado",S79="Validade curta",S79="Pedido mínimo elevado"),"Restrição predominante favorece limites explícitos de estoque.",E79="Alta","Criticidade alta favorece acompanhamento contínuo.",D79="A","Classe A favorece acompanhamento contínuo.",I79&gt;='Configurações'!$B$6,"Nível de serviço alto favorece acompanhamento contínuo.",G79&gt;='Configurações'!$B$5,"Alta variabilidade favorece acompanhamento contínuo.",N79&gt;='Configurações'!$B$7,"Custo de falta relativamente alto favorece acompanhamento contínuo.",OR(H79&gt;='Configurações'!$B$8,S79="Fornecedor irregular"),"Reposição longa ou fornecedor irregular favorece acompanhamento contínuo.",AND(D79="C",G79&lt;='Configurações'!$B$4),"Classe C com baixa variabilidade favorece revisão periódica.",TRUE,"Condições intermediárias favorecem faixa mínimo-máximo.")))</f>
        <v/>
      </c>
      <c r="V79" s="21" t="n"/>
      <c r="W79" s="20">
        <f>IF(OR(B79="",T79="",V79="",I79="",X79=""),"",IF(OR(T79&lt;&gt;V79,ABS(I79-X79)&gt;0.000001),"Sim","Não"))</f>
        <v/>
      </c>
      <c r="X79" s="22" t="n"/>
      <c r="Y79" s="23" t="n"/>
      <c r="Z79" s="23" t="n"/>
      <c r="AA79" s="23" t="n"/>
      <c r="AB79" s="23" t="n"/>
      <c r="AC79" s="23" t="n"/>
      <c r="AD79" s="21" t="n"/>
      <c r="AE79" s="21" t="n"/>
      <c r="AF79" s="21" t="n"/>
      <c r="AG79" s="23" t="n"/>
      <c r="AH79" s="44" t="n"/>
      <c r="AI79" s="21" t="n"/>
      <c r="AJ79" s="44" t="n"/>
      <c r="AK79" s="21" t="n"/>
      <c r="AL79" s="20">
        <f>IF(B79="","",_xlfn.IFS(OR(A79="",C79="",D79="",E79="",F79="",G79="",H79="",I79="",J79="",K79="",M79="",S79=""),"PREENCHER ENTRADAS",V79="","ESCOLHER POLÍTICA",X79="","INFORMAR NÍVEL APROVADO",AD79="","INFORMAR EXCEÇÃO",AF79="","INFORMAR STATUS",AND(V79="Revisão contínua (Q)",OR(Y79="",Y79&lt;=0)),"INFORMAR LOTE",AND(V79="Mínimo-máximo",OR(Z79="",AA79="",Z79&lt;0,AA79&lt;=Z79)),"REVISAR MÍNIMO/MÁXIMO",AND(V79="Revisão periódica (P)",OR(AB79="",AB79&lt;=0,AC79="",AC79&lt;0)),"REVISAR CICLO/ALVO",AND(W79="Sim",OR(AD79&lt;&gt;"Sim",AE79="")),"JUSTIFICAR DIVERGÊNCIA",AND(AD79="Sim",AE79=""),"DESCREVER EXCEÇÃO",AND(AF79="Aprovada",OR(AG79="",AG79&lt;1,AH79="",AI79="",AJ79="",AK79="")),"COMPLETAR APROVAÇÃO",AND(AH79&lt;&gt;"",AJ79&lt;&gt;"",AJ79&lt;AH79),"REVISAR DATAS",AF79="Suspensa","SUSPENSA",AF79="Em revisão","EM REVISÃO",AF79="Em análise","PRONTO PARA APROVAÇÃO",AND(AF79="Aprovada",AJ79&lt;TODAY()),"REVISÃO VENCIDA",AND(AF79="Aprovada",AJ79&lt;=TODAY()+'Configurações'!$B$9),"REVISÃO PRÓXIMA",TRUE,"OK"))</f>
        <v/>
      </c>
    </row>
    <row r="80">
      <c r="A80" s="12" t="n"/>
      <c r="B80" s="12" t="n"/>
      <c r="C80" s="12" t="n"/>
      <c r="D80" s="13" t="n"/>
      <c r="E80" s="13" t="n"/>
      <c r="F80" s="14" t="n"/>
      <c r="G80" s="15" t="n"/>
      <c r="H80" s="14" t="n"/>
      <c r="I80" s="16" t="n"/>
      <c r="J80" s="42" t="n"/>
      <c r="K80" s="16" t="n"/>
      <c r="L80" s="43">
        <f>IF(OR(J80="",K80=""),"",J80*K80)</f>
        <v/>
      </c>
      <c r="M80" s="42" t="n"/>
      <c r="N80" s="19">
        <f>IF(OR(M80="",L80="",L80=0),"",IFERROR(M80/L80,""))</f>
        <v/>
      </c>
      <c r="O80" s="14" t="n"/>
      <c r="P80" s="14" t="n"/>
      <c r="Q80" s="14" t="n"/>
      <c r="R80" s="14" t="n"/>
      <c r="S80" s="12" t="n"/>
      <c r="T80" s="20">
        <f>IF(B80="","",IF(OR(A80="",C80="",D80="",E80="",F80="",G80="",H80="",I80="",J80="",K80="",M80="",S80=""),"",IF(S80="Item sob encomenda","Sob encomenda",IF(OR(S80="Espaço limitado",S80="Validade curta",S80="Pedido mínimo elevado"),"Mínimo-máximo",IF(OR(E80="Alta",D80="A",I80&gt;='Configurações'!$B$6,G80&gt;='Configurações'!$B$5,N80&gt;='Configurações'!$B$7,H80&gt;='Configurações'!$B$8,S80="Fornecedor irregular"),"Revisão contínua (Q)",IF(AND(D80="C",G80&lt;='Configurações'!$B$4),"Revisão periódica (P)","Mínimo-máximo"))))))</f>
        <v/>
      </c>
      <c r="U80" s="20">
        <f>IF(B80="","",IF(T80="","Preencha os campos obrigatórios para gerar a recomendação.",_xlfn.IFS(S80="Item sob encomenda","Restrição predominante: item atendido sob encomenda.",OR(S80="Espaço limitado",S80="Validade curta",S80="Pedido mínimo elevado"),"Restrição predominante favorece limites explícitos de estoque.",E80="Alta","Criticidade alta favorece acompanhamento contínuo.",D80="A","Classe A favorece acompanhamento contínuo.",I80&gt;='Configurações'!$B$6,"Nível de serviço alto favorece acompanhamento contínuo.",G80&gt;='Configurações'!$B$5,"Alta variabilidade favorece acompanhamento contínuo.",N80&gt;='Configurações'!$B$7,"Custo de falta relativamente alto favorece acompanhamento contínuo.",OR(H80&gt;='Configurações'!$B$8,S80="Fornecedor irregular"),"Reposição longa ou fornecedor irregular favorece acompanhamento contínuo.",AND(D80="C",G80&lt;='Configurações'!$B$4),"Classe C com baixa variabilidade favorece revisão periódica.",TRUE,"Condições intermediárias favorecem faixa mínimo-máximo.")))</f>
        <v/>
      </c>
      <c r="V80" s="21" t="n"/>
      <c r="W80" s="20">
        <f>IF(OR(B80="",T80="",V80="",I80="",X80=""),"",IF(OR(T80&lt;&gt;V80,ABS(I80-X80)&gt;0.000001),"Sim","Não"))</f>
        <v/>
      </c>
      <c r="X80" s="22" t="n"/>
      <c r="Y80" s="23" t="n"/>
      <c r="Z80" s="23" t="n"/>
      <c r="AA80" s="23" t="n"/>
      <c r="AB80" s="23" t="n"/>
      <c r="AC80" s="23" t="n"/>
      <c r="AD80" s="21" t="n"/>
      <c r="AE80" s="21" t="n"/>
      <c r="AF80" s="21" t="n"/>
      <c r="AG80" s="23" t="n"/>
      <c r="AH80" s="44" t="n"/>
      <c r="AI80" s="21" t="n"/>
      <c r="AJ80" s="44" t="n"/>
      <c r="AK80" s="21" t="n"/>
      <c r="AL80" s="20">
        <f>IF(B80="","",_xlfn.IFS(OR(A80="",C80="",D80="",E80="",F80="",G80="",H80="",I80="",J80="",K80="",M80="",S80=""),"PREENCHER ENTRADAS",V80="","ESCOLHER POLÍTICA",X80="","INFORMAR NÍVEL APROVADO",AD80="","INFORMAR EXCEÇÃO",AF80="","INFORMAR STATUS",AND(V80="Revisão contínua (Q)",OR(Y80="",Y80&lt;=0)),"INFORMAR LOTE",AND(V80="Mínimo-máximo",OR(Z80="",AA80="",Z80&lt;0,AA80&lt;=Z80)),"REVISAR MÍNIMO/MÁXIMO",AND(V80="Revisão periódica (P)",OR(AB80="",AB80&lt;=0,AC80="",AC80&lt;0)),"REVISAR CICLO/ALVO",AND(W80="Sim",OR(AD80&lt;&gt;"Sim",AE80="")),"JUSTIFICAR DIVERGÊNCIA",AND(AD80="Sim",AE80=""),"DESCREVER EXCEÇÃO",AND(AF80="Aprovada",OR(AG80="",AG80&lt;1,AH80="",AI80="",AJ80="",AK80="")),"COMPLETAR APROVAÇÃO",AND(AH80&lt;&gt;"",AJ80&lt;&gt;"",AJ80&lt;AH80),"REVISAR DATAS",AF80="Suspensa","SUSPENSA",AF80="Em revisão","EM REVISÃO",AF80="Em análise","PRONTO PARA APROVAÇÃO",AND(AF80="Aprovada",AJ80&lt;TODAY()),"REVISÃO VENCIDA",AND(AF80="Aprovada",AJ80&lt;=TODAY()+'Configurações'!$B$9),"REVISÃO PRÓXIMA",TRUE,"OK"))</f>
        <v/>
      </c>
    </row>
    <row r="81">
      <c r="A81" s="12" t="n"/>
      <c r="B81" s="12" t="n"/>
      <c r="C81" s="12" t="n"/>
      <c r="D81" s="13" t="n"/>
      <c r="E81" s="13" t="n"/>
      <c r="F81" s="14" t="n"/>
      <c r="G81" s="15" t="n"/>
      <c r="H81" s="14" t="n"/>
      <c r="I81" s="16" t="n"/>
      <c r="J81" s="42" t="n"/>
      <c r="K81" s="16" t="n"/>
      <c r="L81" s="43">
        <f>IF(OR(J81="",K81=""),"",J81*K81)</f>
        <v/>
      </c>
      <c r="M81" s="42" t="n"/>
      <c r="N81" s="19">
        <f>IF(OR(M81="",L81="",L81=0),"",IFERROR(M81/L81,""))</f>
        <v/>
      </c>
      <c r="O81" s="14" t="n"/>
      <c r="P81" s="14" t="n"/>
      <c r="Q81" s="14" t="n"/>
      <c r="R81" s="14" t="n"/>
      <c r="S81" s="12" t="n"/>
      <c r="T81" s="20">
        <f>IF(B81="","",IF(OR(A81="",C81="",D81="",E81="",F81="",G81="",H81="",I81="",J81="",K81="",M81="",S81=""),"",IF(S81="Item sob encomenda","Sob encomenda",IF(OR(S81="Espaço limitado",S81="Validade curta",S81="Pedido mínimo elevado"),"Mínimo-máximo",IF(OR(E81="Alta",D81="A",I81&gt;='Configurações'!$B$6,G81&gt;='Configurações'!$B$5,N81&gt;='Configurações'!$B$7,H81&gt;='Configurações'!$B$8,S81="Fornecedor irregular"),"Revisão contínua (Q)",IF(AND(D81="C",G81&lt;='Configurações'!$B$4),"Revisão periódica (P)","Mínimo-máximo"))))))</f>
        <v/>
      </c>
      <c r="U81" s="20">
        <f>IF(B81="","",IF(T81="","Preencha os campos obrigatórios para gerar a recomendação.",_xlfn.IFS(S81="Item sob encomenda","Restrição predominante: item atendido sob encomenda.",OR(S81="Espaço limitado",S81="Validade curta",S81="Pedido mínimo elevado"),"Restrição predominante favorece limites explícitos de estoque.",E81="Alta","Criticidade alta favorece acompanhamento contínuo.",D81="A","Classe A favorece acompanhamento contínuo.",I81&gt;='Configurações'!$B$6,"Nível de serviço alto favorece acompanhamento contínuo.",G81&gt;='Configurações'!$B$5,"Alta variabilidade favorece acompanhamento contínuo.",N81&gt;='Configurações'!$B$7,"Custo de falta relativamente alto favorece acompanhamento contínuo.",OR(H81&gt;='Configurações'!$B$8,S81="Fornecedor irregular"),"Reposição longa ou fornecedor irregular favorece acompanhamento contínuo.",AND(D81="C",G81&lt;='Configurações'!$B$4),"Classe C com baixa variabilidade favorece revisão periódica.",TRUE,"Condições intermediárias favorecem faixa mínimo-máximo.")))</f>
        <v/>
      </c>
      <c r="V81" s="21" t="n"/>
      <c r="W81" s="20">
        <f>IF(OR(B81="",T81="",V81="",I81="",X81=""),"",IF(OR(T81&lt;&gt;V81,ABS(I81-X81)&gt;0.000001),"Sim","Não"))</f>
        <v/>
      </c>
      <c r="X81" s="22" t="n"/>
      <c r="Y81" s="23" t="n"/>
      <c r="Z81" s="23" t="n"/>
      <c r="AA81" s="23" t="n"/>
      <c r="AB81" s="23" t="n"/>
      <c r="AC81" s="23" t="n"/>
      <c r="AD81" s="21" t="n"/>
      <c r="AE81" s="21" t="n"/>
      <c r="AF81" s="21" t="n"/>
      <c r="AG81" s="23" t="n"/>
      <c r="AH81" s="44" t="n"/>
      <c r="AI81" s="21" t="n"/>
      <c r="AJ81" s="44" t="n"/>
      <c r="AK81" s="21" t="n"/>
      <c r="AL81" s="20">
        <f>IF(B81="","",_xlfn.IFS(OR(A81="",C81="",D81="",E81="",F81="",G81="",H81="",I81="",J81="",K81="",M81="",S81=""),"PREENCHER ENTRADAS",V81="","ESCOLHER POLÍTICA",X81="","INFORMAR NÍVEL APROVADO",AD81="","INFORMAR EXCEÇÃO",AF81="","INFORMAR STATUS",AND(V81="Revisão contínua (Q)",OR(Y81="",Y81&lt;=0)),"INFORMAR LOTE",AND(V81="Mínimo-máximo",OR(Z81="",AA81="",Z81&lt;0,AA81&lt;=Z81)),"REVISAR MÍNIMO/MÁXIMO",AND(V81="Revisão periódica (P)",OR(AB81="",AB81&lt;=0,AC81="",AC81&lt;0)),"REVISAR CICLO/ALVO",AND(W81="Sim",OR(AD81&lt;&gt;"Sim",AE81="")),"JUSTIFICAR DIVERGÊNCIA",AND(AD81="Sim",AE81=""),"DESCREVER EXCEÇÃO",AND(AF81="Aprovada",OR(AG81="",AG81&lt;1,AH81="",AI81="",AJ81="",AK81="")),"COMPLETAR APROVAÇÃO",AND(AH81&lt;&gt;"",AJ81&lt;&gt;"",AJ81&lt;AH81),"REVISAR DATAS",AF81="Suspensa","SUSPENSA",AF81="Em revisão","EM REVISÃO",AF81="Em análise","PRONTO PARA APROVAÇÃO",AND(AF81="Aprovada",AJ81&lt;TODAY()),"REVISÃO VENCIDA",AND(AF81="Aprovada",AJ81&lt;=TODAY()+'Configurações'!$B$9),"REVISÃO PRÓXIMA",TRUE,"OK"))</f>
        <v/>
      </c>
    </row>
    <row r="82">
      <c r="A82" s="12" t="n"/>
      <c r="B82" s="12" t="n"/>
      <c r="C82" s="12" t="n"/>
      <c r="D82" s="13" t="n"/>
      <c r="E82" s="13" t="n"/>
      <c r="F82" s="14" t="n"/>
      <c r="G82" s="15" t="n"/>
      <c r="H82" s="14" t="n"/>
      <c r="I82" s="16" t="n"/>
      <c r="J82" s="42" t="n"/>
      <c r="K82" s="16" t="n"/>
      <c r="L82" s="43">
        <f>IF(OR(J82="",K82=""),"",J82*K82)</f>
        <v/>
      </c>
      <c r="M82" s="42" t="n"/>
      <c r="N82" s="19">
        <f>IF(OR(M82="",L82="",L82=0),"",IFERROR(M82/L82,""))</f>
        <v/>
      </c>
      <c r="O82" s="14" t="n"/>
      <c r="P82" s="14" t="n"/>
      <c r="Q82" s="14" t="n"/>
      <c r="R82" s="14" t="n"/>
      <c r="S82" s="12" t="n"/>
      <c r="T82" s="20">
        <f>IF(B82="","",IF(OR(A82="",C82="",D82="",E82="",F82="",G82="",H82="",I82="",J82="",K82="",M82="",S82=""),"",IF(S82="Item sob encomenda","Sob encomenda",IF(OR(S82="Espaço limitado",S82="Validade curta",S82="Pedido mínimo elevado"),"Mínimo-máximo",IF(OR(E82="Alta",D82="A",I82&gt;='Configurações'!$B$6,G82&gt;='Configurações'!$B$5,N82&gt;='Configurações'!$B$7,H82&gt;='Configurações'!$B$8,S82="Fornecedor irregular"),"Revisão contínua (Q)",IF(AND(D82="C",G82&lt;='Configurações'!$B$4),"Revisão periódica (P)","Mínimo-máximo"))))))</f>
        <v/>
      </c>
      <c r="U82" s="20">
        <f>IF(B82="","",IF(T82="","Preencha os campos obrigatórios para gerar a recomendação.",_xlfn.IFS(S82="Item sob encomenda","Restrição predominante: item atendido sob encomenda.",OR(S82="Espaço limitado",S82="Validade curta",S82="Pedido mínimo elevado"),"Restrição predominante favorece limites explícitos de estoque.",E82="Alta","Criticidade alta favorece acompanhamento contínuo.",D82="A","Classe A favorece acompanhamento contínuo.",I82&gt;='Configurações'!$B$6,"Nível de serviço alto favorece acompanhamento contínuo.",G82&gt;='Configurações'!$B$5,"Alta variabilidade favorece acompanhamento contínuo.",N82&gt;='Configurações'!$B$7,"Custo de falta relativamente alto favorece acompanhamento contínuo.",OR(H82&gt;='Configurações'!$B$8,S82="Fornecedor irregular"),"Reposição longa ou fornecedor irregular favorece acompanhamento contínuo.",AND(D82="C",G82&lt;='Configurações'!$B$4),"Classe C com baixa variabilidade favorece revisão periódica.",TRUE,"Condições intermediárias favorecem faixa mínimo-máximo.")))</f>
        <v/>
      </c>
      <c r="V82" s="21" t="n"/>
      <c r="W82" s="20">
        <f>IF(OR(B82="",T82="",V82="",I82="",X82=""),"",IF(OR(T82&lt;&gt;V82,ABS(I82-X82)&gt;0.000001),"Sim","Não"))</f>
        <v/>
      </c>
      <c r="X82" s="22" t="n"/>
      <c r="Y82" s="23" t="n"/>
      <c r="Z82" s="23" t="n"/>
      <c r="AA82" s="23" t="n"/>
      <c r="AB82" s="23" t="n"/>
      <c r="AC82" s="23" t="n"/>
      <c r="AD82" s="21" t="n"/>
      <c r="AE82" s="21" t="n"/>
      <c r="AF82" s="21" t="n"/>
      <c r="AG82" s="23" t="n"/>
      <c r="AH82" s="44" t="n"/>
      <c r="AI82" s="21" t="n"/>
      <c r="AJ82" s="44" t="n"/>
      <c r="AK82" s="21" t="n"/>
      <c r="AL82" s="20">
        <f>IF(B82="","",_xlfn.IFS(OR(A82="",C82="",D82="",E82="",F82="",G82="",H82="",I82="",J82="",K82="",M82="",S82=""),"PREENCHER ENTRADAS",V82="","ESCOLHER POLÍTICA",X82="","INFORMAR NÍVEL APROVADO",AD82="","INFORMAR EXCEÇÃO",AF82="","INFORMAR STATUS",AND(V82="Revisão contínua (Q)",OR(Y82="",Y82&lt;=0)),"INFORMAR LOTE",AND(V82="Mínimo-máximo",OR(Z82="",AA82="",Z82&lt;0,AA82&lt;=Z82)),"REVISAR MÍNIMO/MÁXIMO",AND(V82="Revisão periódica (P)",OR(AB82="",AB82&lt;=0,AC82="",AC82&lt;0)),"REVISAR CICLO/ALVO",AND(W82="Sim",OR(AD82&lt;&gt;"Sim",AE82="")),"JUSTIFICAR DIVERGÊNCIA",AND(AD82="Sim",AE82=""),"DESCREVER EXCEÇÃO",AND(AF82="Aprovada",OR(AG82="",AG82&lt;1,AH82="",AI82="",AJ82="",AK82="")),"COMPLETAR APROVAÇÃO",AND(AH82&lt;&gt;"",AJ82&lt;&gt;"",AJ82&lt;AH82),"REVISAR DATAS",AF82="Suspensa","SUSPENSA",AF82="Em revisão","EM REVISÃO",AF82="Em análise","PRONTO PARA APROVAÇÃO",AND(AF82="Aprovada",AJ82&lt;TODAY()),"REVISÃO VENCIDA",AND(AF82="Aprovada",AJ82&lt;=TODAY()+'Configurações'!$B$9),"REVISÃO PRÓXIMA",TRUE,"OK"))</f>
        <v/>
      </c>
    </row>
    <row r="83">
      <c r="A83" s="12" t="n"/>
      <c r="B83" s="12" t="n"/>
      <c r="C83" s="12" t="n"/>
      <c r="D83" s="13" t="n"/>
      <c r="E83" s="13" t="n"/>
      <c r="F83" s="14" t="n"/>
      <c r="G83" s="15" t="n"/>
      <c r="H83" s="14" t="n"/>
      <c r="I83" s="16" t="n"/>
      <c r="J83" s="42" t="n"/>
      <c r="K83" s="16" t="n"/>
      <c r="L83" s="43">
        <f>IF(OR(J83="",K83=""),"",J83*K83)</f>
        <v/>
      </c>
      <c r="M83" s="42" t="n"/>
      <c r="N83" s="19">
        <f>IF(OR(M83="",L83="",L83=0),"",IFERROR(M83/L83,""))</f>
        <v/>
      </c>
      <c r="O83" s="14" t="n"/>
      <c r="P83" s="14" t="n"/>
      <c r="Q83" s="14" t="n"/>
      <c r="R83" s="14" t="n"/>
      <c r="S83" s="12" t="n"/>
      <c r="T83" s="20">
        <f>IF(B83="","",IF(OR(A83="",C83="",D83="",E83="",F83="",G83="",H83="",I83="",J83="",K83="",M83="",S83=""),"",IF(S83="Item sob encomenda","Sob encomenda",IF(OR(S83="Espaço limitado",S83="Validade curta",S83="Pedido mínimo elevado"),"Mínimo-máximo",IF(OR(E83="Alta",D83="A",I83&gt;='Configurações'!$B$6,G83&gt;='Configurações'!$B$5,N83&gt;='Configurações'!$B$7,H83&gt;='Configurações'!$B$8,S83="Fornecedor irregular"),"Revisão contínua (Q)",IF(AND(D83="C",G83&lt;='Configurações'!$B$4),"Revisão periódica (P)","Mínimo-máximo"))))))</f>
        <v/>
      </c>
      <c r="U83" s="20">
        <f>IF(B83="","",IF(T83="","Preencha os campos obrigatórios para gerar a recomendação.",_xlfn.IFS(S83="Item sob encomenda","Restrição predominante: item atendido sob encomenda.",OR(S83="Espaço limitado",S83="Validade curta",S83="Pedido mínimo elevado"),"Restrição predominante favorece limites explícitos de estoque.",E83="Alta","Criticidade alta favorece acompanhamento contínuo.",D83="A","Classe A favorece acompanhamento contínuo.",I83&gt;='Configurações'!$B$6,"Nível de serviço alto favorece acompanhamento contínuo.",G83&gt;='Configurações'!$B$5,"Alta variabilidade favorece acompanhamento contínuo.",N83&gt;='Configurações'!$B$7,"Custo de falta relativamente alto favorece acompanhamento contínuo.",OR(H83&gt;='Configurações'!$B$8,S83="Fornecedor irregular"),"Reposição longa ou fornecedor irregular favorece acompanhamento contínuo.",AND(D83="C",G83&lt;='Configurações'!$B$4),"Classe C com baixa variabilidade favorece revisão periódica.",TRUE,"Condições intermediárias favorecem faixa mínimo-máximo.")))</f>
        <v/>
      </c>
      <c r="V83" s="21" t="n"/>
      <c r="W83" s="20">
        <f>IF(OR(B83="",T83="",V83="",I83="",X83=""),"",IF(OR(T83&lt;&gt;V83,ABS(I83-X83)&gt;0.000001),"Sim","Não"))</f>
        <v/>
      </c>
      <c r="X83" s="22" t="n"/>
      <c r="Y83" s="23" t="n"/>
      <c r="Z83" s="23" t="n"/>
      <c r="AA83" s="23" t="n"/>
      <c r="AB83" s="23" t="n"/>
      <c r="AC83" s="23" t="n"/>
      <c r="AD83" s="21" t="n"/>
      <c r="AE83" s="21" t="n"/>
      <c r="AF83" s="21" t="n"/>
      <c r="AG83" s="23" t="n"/>
      <c r="AH83" s="44" t="n"/>
      <c r="AI83" s="21" t="n"/>
      <c r="AJ83" s="44" t="n"/>
      <c r="AK83" s="21" t="n"/>
      <c r="AL83" s="20">
        <f>IF(B83="","",_xlfn.IFS(OR(A83="",C83="",D83="",E83="",F83="",G83="",H83="",I83="",J83="",K83="",M83="",S83=""),"PREENCHER ENTRADAS",V83="","ESCOLHER POLÍTICA",X83="","INFORMAR NÍVEL APROVADO",AD83="","INFORMAR EXCEÇÃO",AF83="","INFORMAR STATUS",AND(V83="Revisão contínua (Q)",OR(Y83="",Y83&lt;=0)),"INFORMAR LOTE",AND(V83="Mínimo-máximo",OR(Z83="",AA83="",Z83&lt;0,AA83&lt;=Z83)),"REVISAR MÍNIMO/MÁXIMO",AND(V83="Revisão periódica (P)",OR(AB83="",AB83&lt;=0,AC83="",AC83&lt;0)),"REVISAR CICLO/ALVO",AND(W83="Sim",OR(AD83&lt;&gt;"Sim",AE83="")),"JUSTIFICAR DIVERGÊNCIA",AND(AD83="Sim",AE83=""),"DESCREVER EXCEÇÃO",AND(AF83="Aprovada",OR(AG83="",AG83&lt;1,AH83="",AI83="",AJ83="",AK83="")),"COMPLETAR APROVAÇÃO",AND(AH83&lt;&gt;"",AJ83&lt;&gt;"",AJ83&lt;AH83),"REVISAR DATAS",AF83="Suspensa","SUSPENSA",AF83="Em revisão","EM REVISÃO",AF83="Em análise","PRONTO PARA APROVAÇÃO",AND(AF83="Aprovada",AJ83&lt;TODAY()),"REVISÃO VENCIDA",AND(AF83="Aprovada",AJ83&lt;=TODAY()+'Configurações'!$B$9),"REVISÃO PRÓXIMA",TRUE,"OK"))</f>
        <v/>
      </c>
    </row>
    <row r="84">
      <c r="A84" s="12" t="n"/>
      <c r="B84" s="12" t="n"/>
      <c r="C84" s="12" t="n"/>
      <c r="D84" s="13" t="n"/>
      <c r="E84" s="13" t="n"/>
      <c r="F84" s="14" t="n"/>
      <c r="G84" s="15" t="n"/>
      <c r="H84" s="14" t="n"/>
      <c r="I84" s="16" t="n"/>
      <c r="J84" s="42" t="n"/>
      <c r="K84" s="16" t="n"/>
      <c r="L84" s="43">
        <f>IF(OR(J84="",K84=""),"",J84*K84)</f>
        <v/>
      </c>
      <c r="M84" s="42" t="n"/>
      <c r="N84" s="19">
        <f>IF(OR(M84="",L84="",L84=0),"",IFERROR(M84/L84,""))</f>
        <v/>
      </c>
      <c r="O84" s="14" t="n"/>
      <c r="P84" s="14" t="n"/>
      <c r="Q84" s="14" t="n"/>
      <c r="R84" s="14" t="n"/>
      <c r="S84" s="12" t="n"/>
      <c r="T84" s="20">
        <f>IF(B84="","",IF(OR(A84="",C84="",D84="",E84="",F84="",G84="",H84="",I84="",J84="",K84="",M84="",S84=""),"",IF(S84="Item sob encomenda","Sob encomenda",IF(OR(S84="Espaço limitado",S84="Validade curta",S84="Pedido mínimo elevado"),"Mínimo-máximo",IF(OR(E84="Alta",D84="A",I84&gt;='Configurações'!$B$6,G84&gt;='Configurações'!$B$5,N84&gt;='Configurações'!$B$7,H84&gt;='Configurações'!$B$8,S84="Fornecedor irregular"),"Revisão contínua (Q)",IF(AND(D84="C",G84&lt;='Configurações'!$B$4),"Revisão periódica (P)","Mínimo-máximo"))))))</f>
        <v/>
      </c>
      <c r="U84" s="20">
        <f>IF(B84="","",IF(T84="","Preencha os campos obrigatórios para gerar a recomendação.",_xlfn.IFS(S84="Item sob encomenda","Restrição predominante: item atendido sob encomenda.",OR(S84="Espaço limitado",S84="Validade curta",S84="Pedido mínimo elevado"),"Restrição predominante favorece limites explícitos de estoque.",E84="Alta","Criticidade alta favorece acompanhamento contínuo.",D84="A","Classe A favorece acompanhamento contínuo.",I84&gt;='Configurações'!$B$6,"Nível de serviço alto favorece acompanhamento contínuo.",G84&gt;='Configurações'!$B$5,"Alta variabilidade favorece acompanhamento contínuo.",N84&gt;='Configurações'!$B$7,"Custo de falta relativamente alto favorece acompanhamento contínuo.",OR(H84&gt;='Configurações'!$B$8,S84="Fornecedor irregular"),"Reposição longa ou fornecedor irregular favorece acompanhamento contínuo.",AND(D84="C",G84&lt;='Configurações'!$B$4),"Classe C com baixa variabilidade favorece revisão periódica.",TRUE,"Condições intermediárias favorecem faixa mínimo-máximo.")))</f>
        <v/>
      </c>
      <c r="V84" s="21" t="n"/>
      <c r="W84" s="20">
        <f>IF(OR(B84="",T84="",V84="",I84="",X84=""),"",IF(OR(T84&lt;&gt;V84,ABS(I84-X84)&gt;0.000001),"Sim","Não"))</f>
        <v/>
      </c>
      <c r="X84" s="22" t="n"/>
      <c r="Y84" s="23" t="n"/>
      <c r="Z84" s="23" t="n"/>
      <c r="AA84" s="23" t="n"/>
      <c r="AB84" s="23" t="n"/>
      <c r="AC84" s="23" t="n"/>
      <c r="AD84" s="21" t="n"/>
      <c r="AE84" s="21" t="n"/>
      <c r="AF84" s="21" t="n"/>
      <c r="AG84" s="23" t="n"/>
      <c r="AH84" s="44" t="n"/>
      <c r="AI84" s="21" t="n"/>
      <c r="AJ84" s="44" t="n"/>
      <c r="AK84" s="21" t="n"/>
      <c r="AL84" s="20">
        <f>IF(B84="","",_xlfn.IFS(OR(A84="",C84="",D84="",E84="",F84="",G84="",H84="",I84="",J84="",K84="",M84="",S84=""),"PREENCHER ENTRADAS",V84="","ESCOLHER POLÍTICA",X84="","INFORMAR NÍVEL APROVADO",AD84="","INFORMAR EXCEÇÃO",AF84="","INFORMAR STATUS",AND(V84="Revisão contínua (Q)",OR(Y84="",Y84&lt;=0)),"INFORMAR LOTE",AND(V84="Mínimo-máximo",OR(Z84="",AA84="",Z84&lt;0,AA84&lt;=Z84)),"REVISAR MÍNIMO/MÁXIMO",AND(V84="Revisão periódica (P)",OR(AB84="",AB84&lt;=0,AC84="",AC84&lt;0)),"REVISAR CICLO/ALVO",AND(W84="Sim",OR(AD84&lt;&gt;"Sim",AE84="")),"JUSTIFICAR DIVERGÊNCIA",AND(AD84="Sim",AE84=""),"DESCREVER EXCEÇÃO",AND(AF84="Aprovada",OR(AG84="",AG84&lt;1,AH84="",AI84="",AJ84="",AK84="")),"COMPLETAR APROVAÇÃO",AND(AH84&lt;&gt;"",AJ84&lt;&gt;"",AJ84&lt;AH84),"REVISAR DATAS",AF84="Suspensa","SUSPENSA",AF84="Em revisão","EM REVISÃO",AF84="Em análise","PRONTO PARA APROVAÇÃO",AND(AF84="Aprovada",AJ84&lt;TODAY()),"REVISÃO VENCIDA",AND(AF84="Aprovada",AJ84&lt;=TODAY()+'Configurações'!$B$9),"REVISÃO PRÓXIMA",TRUE,"OK"))</f>
        <v/>
      </c>
    </row>
    <row r="85">
      <c r="A85" s="12" t="n"/>
      <c r="B85" s="12" t="n"/>
      <c r="C85" s="12" t="n"/>
      <c r="D85" s="13" t="n"/>
      <c r="E85" s="13" t="n"/>
      <c r="F85" s="14" t="n"/>
      <c r="G85" s="15" t="n"/>
      <c r="H85" s="14" t="n"/>
      <c r="I85" s="16" t="n"/>
      <c r="J85" s="42" t="n"/>
      <c r="K85" s="16" t="n"/>
      <c r="L85" s="43">
        <f>IF(OR(J85="",K85=""),"",J85*K85)</f>
        <v/>
      </c>
      <c r="M85" s="42" t="n"/>
      <c r="N85" s="19">
        <f>IF(OR(M85="",L85="",L85=0),"",IFERROR(M85/L85,""))</f>
        <v/>
      </c>
      <c r="O85" s="14" t="n"/>
      <c r="P85" s="14" t="n"/>
      <c r="Q85" s="14" t="n"/>
      <c r="R85" s="14" t="n"/>
      <c r="S85" s="12" t="n"/>
      <c r="T85" s="20">
        <f>IF(B85="","",IF(OR(A85="",C85="",D85="",E85="",F85="",G85="",H85="",I85="",J85="",K85="",M85="",S85=""),"",IF(S85="Item sob encomenda","Sob encomenda",IF(OR(S85="Espaço limitado",S85="Validade curta",S85="Pedido mínimo elevado"),"Mínimo-máximo",IF(OR(E85="Alta",D85="A",I85&gt;='Configurações'!$B$6,G85&gt;='Configurações'!$B$5,N85&gt;='Configurações'!$B$7,H85&gt;='Configurações'!$B$8,S85="Fornecedor irregular"),"Revisão contínua (Q)",IF(AND(D85="C",G85&lt;='Configurações'!$B$4),"Revisão periódica (P)","Mínimo-máximo"))))))</f>
        <v/>
      </c>
      <c r="U85" s="20">
        <f>IF(B85="","",IF(T85="","Preencha os campos obrigatórios para gerar a recomendação.",_xlfn.IFS(S85="Item sob encomenda","Restrição predominante: item atendido sob encomenda.",OR(S85="Espaço limitado",S85="Validade curta",S85="Pedido mínimo elevado"),"Restrição predominante favorece limites explícitos de estoque.",E85="Alta","Criticidade alta favorece acompanhamento contínuo.",D85="A","Classe A favorece acompanhamento contínuo.",I85&gt;='Configurações'!$B$6,"Nível de serviço alto favorece acompanhamento contínuo.",G85&gt;='Configurações'!$B$5,"Alta variabilidade favorece acompanhamento contínuo.",N85&gt;='Configurações'!$B$7,"Custo de falta relativamente alto favorece acompanhamento contínuo.",OR(H85&gt;='Configurações'!$B$8,S85="Fornecedor irregular"),"Reposição longa ou fornecedor irregular favorece acompanhamento contínuo.",AND(D85="C",G85&lt;='Configurações'!$B$4),"Classe C com baixa variabilidade favorece revisão periódica.",TRUE,"Condições intermediárias favorecem faixa mínimo-máximo.")))</f>
        <v/>
      </c>
      <c r="V85" s="21" t="n"/>
      <c r="W85" s="20">
        <f>IF(OR(B85="",T85="",V85="",I85="",X85=""),"",IF(OR(T85&lt;&gt;V85,ABS(I85-X85)&gt;0.000001),"Sim","Não"))</f>
        <v/>
      </c>
      <c r="X85" s="22" t="n"/>
      <c r="Y85" s="23" t="n"/>
      <c r="Z85" s="23" t="n"/>
      <c r="AA85" s="23" t="n"/>
      <c r="AB85" s="23" t="n"/>
      <c r="AC85" s="23" t="n"/>
      <c r="AD85" s="21" t="n"/>
      <c r="AE85" s="21" t="n"/>
      <c r="AF85" s="21" t="n"/>
      <c r="AG85" s="23" t="n"/>
      <c r="AH85" s="44" t="n"/>
      <c r="AI85" s="21" t="n"/>
      <c r="AJ85" s="44" t="n"/>
      <c r="AK85" s="21" t="n"/>
      <c r="AL85" s="20">
        <f>IF(B85="","",_xlfn.IFS(OR(A85="",C85="",D85="",E85="",F85="",G85="",H85="",I85="",J85="",K85="",M85="",S85=""),"PREENCHER ENTRADAS",V85="","ESCOLHER POLÍTICA",X85="","INFORMAR NÍVEL APROVADO",AD85="","INFORMAR EXCEÇÃO",AF85="","INFORMAR STATUS",AND(V85="Revisão contínua (Q)",OR(Y85="",Y85&lt;=0)),"INFORMAR LOTE",AND(V85="Mínimo-máximo",OR(Z85="",AA85="",Z85&lt;0,AA85&lt;=Z85)),"REVISAR MÍNIMO/MÁXIMO",AND(V85="Revisão periódica (P)",OR(AB85="",AB85&lt;=0,AC85="",AC85&lt;0)),"REVISAR CICLO/ALVO",AND(W85="Sim",OR(AD85&lt;&gt;"Sim",AE85="")),"JUSTIFICAR DIVERGÊNCIA",AND(AD85="Sim",AE85=""),"DESCREVER EXCEÇÃO",AND(AF85="Aprovada",OR(AG85="",AG85&lt;1,AH85="",AI85="",AJ85="",AK85="")),"COMPLETAR APROVAÇÃO",AND(AH85&lt;&gt;"",AJ85&lt;&gt;"",AJ85&lt;AH85),"REVISAR DATAS",AF85="Suspensa","SUSPENSA",AF85="Em revisão","EM REVISÃO",AF85="Em análise","PRONTO PARA APROVAÇÃO",AND(AF85="Aprovada",AJ85&lt;TODAY()),"REVISÃO VENCIDA",AND(AF85="Aprovada",AJ85&lt;=TODAY()+'Configurações'!$B$9),"REVISÃO PRÓXIMA",TRUE,"OK"))</f>
        <v/>
      </c>
    </row>
    <row r="86">
      <c r="A86" s="12" t="n"/>
      <c r="B86" s="12" t="n"/>
      <c r="C86" s="12" t="n"/>
      <c r="D86" s="13" t="n"/>
      <c r="E86" s="13" t="n"/>
      <c r="F86" s="14" t="n"/>
      <c r="G86" s="15" t="n"/>
      <c r="H86" s="14" t="n"/>
      <c r="I86" s="16" t="n"/>
      <c r="J86" s="42" t="n"/>
      <c r="K86" s="16" t="n"/>
      <c r="L86" s="43">
        <f>IF(OR(J86="",K86=""),"",J86*K86)</f>
        <v/>
      </c>
      <c r="M86" s="42" t="n"/>
      <c r="N86" s="19">
        <f>IF(OR(M86="",L86="",L86=0),"",IFERROR(M86/L86,""))</f>
        <v/>
      </c>
      <c r="O86" s="14" t="n"/>
      <c r="P86" s="14" t="n"/>
      <c r="Q86" s="14" t="n"/>
      <c r="R86" s="14" t="n"/>
      <c r="S86" s="12" t="n"/>
      <c r="T86" s="20">
        <f>IF(B86="","",IF(OR(A86="",C86="",D86="",E86="",F86="",G86="",H86="",I86="",J86="",K86="",M86="",S86=""),"",IF(S86="Item sob encomenda","Sob encomenda",IF(OR(S86="Espaço limitado",S86="Validade curta",S86="Pedido mínimo elevado"),"Mínimo-máximo",IF(OR(E86="Alta",D86="A",I86&gt;='Configurações'!$B$6,G86&gt;='Configurações'!$B$5,N86&gt;='Configurações'!$B$7,H86&gt;='Configurações'!$B$8,S86="Fornecedor irregular"),"Revisão contínua (Q)",IF(AND(D86="C",G86&lt;='Configurações'!$B$4),"Revisão periódica (P)","Mínimo-máximo"))))))</f>
        <v/>
      </c>
      <c r="U86" s="20">
        <f>IF(B86="","",IF(T86="","Preencha os campos obrigatórios para gerar a recomendação.",_xlfn.IFS(S86="Item sob encomenda","Restrição predominante: item atendido sob encomenda.",OR(S86="Espaço limitado",S86="Validade curta",S86="Pedido mínimo elevado"),"Restrição predominante favorece limites explícitos de estoque.",E86="Alta","Criticidade alta favorece acompanhamento contínuo.",D86="A","Classe A favorece acompanhamento contínuo.",I86&gt;='Configurações'!$B$6,"Nível de serviço alto favorece acompanhamento contínuo.",G86&gt;='Configurações'!$B$5,"Alta variabilidade favorece acompanhamento contínuo.",N86&gt;='Configurações'!$B$7,"Custo de falta relativamente alto favorece acompanhamento contínuo.",OR(H86&gt;='Configurações'!$B$8,S86="Fornecedor irregular"),"Reposição longa ou fornecedor irregular favorece acompanhamento contínuo.",AND(D86="C",G86&lt;='Configurações'!$B$4),"Classe C com baixa variabilidade favorece revisão periódica.",TRUE,"Condições intermediárias favorecem faixa mínimo-máximo.")))</f>
        <v/>
      </c>
      <c r="V86" s="21" t="n"/>
      <c r="W86" s="20">
        <f>IF(OR(B86="",T86="",V86="",I86="",X86=""),"",IF(OR(T86&lt;&gt;V86,ABS(I86-X86)&gt;0.000001),"Sim","Não"))</f>
        <v/>
      </c>
      <c r="X86" s="22" t="n"/>
      <c r="Y86" s="23" t="n"/>
      <c r="Z86" s="23" t="n"/>
      <c r="AA86" s="23" t="n"/>
      <c r="AB86" s="23" t="n"/>
      <c r="AC86" s="23" t="n"/>
      <c r="AD86" s="21" t="n"/>
      <c r="AE86" s="21" t="n"/>
      <c r="AF86" s="21" t="n"/>
      <c r="AG86" s="23" t="n"/>
      <c r="AH86" s="44" t="n"/>
      <c r="AI86" s="21" t="n"/>
      <c r="AJ86" s="44" t="n"/>
      <c r="AK86" s="21" t="n"/>
      <c r="AL86" s="20">
        <f>IF(B86="","",_xlfn.IFS(OR(A86="",C86="",D86="",E86="",F86="",G86="",H86="",I86="",J86="",K86="",M86="",S86=""),"PREENCHER ENTRADAS",V86="","ESCOLHER POLÍTICA",X86="","INFORMAR NÍVEL APROVADO",AD86="","INFORMAR EXCEÇÃO",AF86="","INFORMAR STATUS",AND(V86="Revisão contínua (Q)",OR(Y86="",Y86&lt;=0)),"INFORMAR LOTE",AND(V86="Mínimo-máximo",OR(Z86="",AA86="",Z86&lt;0,AA86&lt;=Z86)),"REVISAR MÍNIMO/MÁXIMO",AND(V86="Revisão periódica (P)",OR(AB86="",AB86&lt;=0,AC86="",AC86&lt;0)),"REVISAR CICLO/ALVO",AND(W86="Sim",OR(AD86&lt;&gt;"Sim",AE86="")),"JUSTIFICAR DIVERGÊNCIA",AND(AD86="Sim",AE86=""),"DESCREVER EXCEÇÃO",AND(AF86="Aprovada",OR(AG86="",AG86&lt;1,AH86="",AI86="",AJ86="",AK86="")),"COMPLETAR APROVAÇÃO",AND(AH86&lt;&gt;"",AJ86&lt;&gt;"",AJ86&lt;AH86),"REVISAR DATAS",AF86="Suspensa","SUSPENSA",AF86="Em revisão","EM REVISÃO",AF86="Em análise","PRONTO PARA APROVAÇÃO",AND(AF86="Aprovada",AJ86&lt;TODAY()),"REVISÃO VENCIDA",AND(AF86="Aprovada",AJ86&lt;=TODAY()+'Configurações'!$B$9),"REVISÃO PRÓXIMA",TRUE,"OK"))</f>
        <v/>
      </c>
    </row>
    <row r="87">
      <c r="A87" s="12" t="n"/>
      <c r="B87" s="12" t="n"/>
      <c r="C87" s="12" t="n"/>
      <c r="D87" s="13" t="n"/>
      <c r="E87" s="13" t="n"/>
      <c r="F87" s="14" t="n"/>
      <c r="G87" s="15" t="n"/>
      <c r="H87" s="14" t="n"/>
      <c r="I87" s="16" t="n"/>
      <c r="J87" s="42" t="n"/>
      <c r="K87" s="16" t="n"/>
      <c r="L87" s="43">
        <f>IF(OR(J87="",K87=""),"",J87*K87)</f>
        <v/>
      </c>
      <c r="M87" s="42" t="n"/>
      <c r="N87" s="19">
        <f>IF(OR(M87="",L87="",L87=0),"",IFERROR(M87/L87,""))</f>
        <v/>
      </c>
      <c r="O87" s="14" t="n"/>
      <c r="P87" s="14" t="n"/>
      <c r="Q87" s="14" t="n"/>
      <c r="R87" s="14" t="n"/>
      <c r="S87" s="12" t="n"/>
      <c r="T87" s="20">
        <f>IF(B87="","",IF(OR(A87="",C87="",D87="",E87="",F87="",G87="",H87="",I87="",J87="",K87="",M87="",S87=""),"",IF(S87="Item sob encomenda","Sob encomenda",IF(OR(S87="Espaço limitado",S87="Validade curta",S87="Pedido mínimo elevado"),"Mínimo-máximo",IF(OR(E87="Alta",D87="A",I87&gt;='Configurações'!$B$6,G87&gt;='Configurações'!$B$5,N87&gt;='Configurações'!$B$7,H87&gt;='Configurações'!$B$8,S87="Fornecedor irregular"),"Revisão contínua (Q)",IF(AND(D87="C",G87&lt;='Configurações'!$B$4),"Revisão periódica (P)","Mínimo-máximo"))))))</f>
        <v/>
      </c>
      <c r="U87" s="20">
        <f>IF(B87="","",IF(T87="","Preencha os campos obrigatórios para gerar a recomendação.",_xlfn.IFS(S87="Item sob encomenda","Restrição predominante: item atendido sob encomenda.",OR(S87="Espaço limitado",S87="Validade curta",S87="Pedido mínimo elevado"),"Restrição predominante favorece limites explícitos de estoque.",E87="Alta","Criticidade alta favorece acompanhamento contínuo.",D87="A","Classe A favorece acompanhamento contínuo.",I87&gt;='Configurações'!$B$6,"Nível de serviço alto favorece acompanhamento contínuo.",G87&gt;='Configurações'!$B$5,"Alta variabilidade favorece acompanhamento contínuo.",N87&gt;='Configurações'!$B$7,"Custo de falta relativamente alto favorece acompanhamento contínuo.",OR(H87&gt;='Configurações'!$B$8,S87="Fornecedor irregular"),"Reposição longa ou fornecedor irregular favorece acompanhamento contínuo.",AND(D87="C",G87&lt;='Configurações'!$B$4),"Classe C com baixa variabilidade favorece revisão periódica.",TRUE,"Condições intermediárias favorecem faixa mínimo-máximo.")))</f>
        <v/>
      </c>
      <c r="V87" s="21" t="n"/>
      <c r="W87" s="20">
        <f>IF(OR(B87="",T87="",V87="",I87="",X87=""),"",IF(OR(T87&lt;&gt;V87,ABS(I87-X87)&gt;0.000001),"Sim","Não"))</f>
        <v/>
      </c>
      <c r="X87" s="22" t="n"/>
      <c r="Y87" s="23" t="n"/>
      <c r="Z87" s="23" t="n"/>
      <c r="AA87" s="23" t="n"/>
      <c r="AB87" s="23" t="n"/>
      <c r="AC87" s="23" t="n"/>
      <c r="AD87" s="21" t="n"/>
      <c r="AE87" s="21" t="n"/>
      <c r="AF87" s="21" t="n"/>
      <c r="AG87" s="23" t="n"/>
      <c r="AH87" s="44" t="n"/>
      <c r="AI87" s="21" t="n"/>
      <c r="AJ87" s="44" t="n"/>
      <c r="AK87" s="21" t="n"/>
      <c r="AL87" s="20">
        <f>IF(B87="","",_xlfn.IFS(OR(A87="",C87="",D87="",E87="",F87="",G87="",H87="",I87="",J87="",K87="",M87="",S87=""),"PREENCHER ENTRADAS",V87="","ESCOLHER POLÍTICA",X87="","INFORMAR NÍVEL APROVADO",AD87="","INFORMAR EXCEÇÃO",AF87="","INFORMAR STATUS",AND(V87="Revisão contínua (Q)",OR(Y87="",Y87&lt;=0)),"INFORMAR LOTE",AND(V87="Mínimo-máximo",OR(Z87="",AA87="",Z87&lt;0,AA87&lt;=Z87)),"REVISAR MÍNIMO/MÁXIMO",AND(V87="Revisão periódica (P)",OR(AB87="",AB87&lt;=0,AC87="",AC87&lt;0)),"REVISAR CICLO/ALVO",AND(W87="Sim",OR(AD87&lt;&gt;"Sim",AE87="")),"JUSTIFICAR DIVERGÊNCIA",AND(AD87="Sim",AE87=""),"DESCREVER EXCEÇÃO",AND(AF87="Aprovada",OR(AG87="",AG87&lt;1,AH87="",AI87="",AJ87="",AK87="")),"COMPLETAR APROVAÇÃO",AND(AH87&lt;&gt;"",AJ87&lt;&gt;"",AJ87&lt;AH87),"REVISAR DATAS",AF87="Suspensa","SUSPENSA",AF87="Em revisão","EM REVISÃO",AF87="Em análise","PRONTO PARA APROVAÇÃO",AND(AF87="Aprovada",AJ87&lt;TODAY()),"REVISÃO VENCIDA",AND(AF87="Aprovada",AJ87&lt;=TODAY()+'Configurações'!$B$9),"REVISÃO PRÓXIMA",TRUE,"OK"))</f>
        <v/>
      </c>
    </row>
    <row r="88">
      <c r="A88" s="12" t="n"/>
      <c r="B88" s="12" t="n"/>
      <c r="C88" s="12" t="n"/>
      <c r="D88" s="13" t="n"/>
      <c r="E88" s="13" t="n"/>
      <c r="F88" s="14" t="n"/>
      <c r="G88" s="15" t="n"/>
      <c r="H88" s="14" t="n"/>
      <c r="I88" s="16" t="n"/>
      <c r="J88" s="42" t="n"/>
      <c r="K88" s="16" t="n"/>
      <c r="L88" s="43">
        <f>IF(OR(J88="",K88=""),"",J88*K88)</f>
        <v/>
      </c>
      <c r="M88" s="42" t="n"/>
      <c r="N88" s="19">
        <f>IF(OR(M88="",L88="",L88=0),"",IFERROR(M88/L88,""))</f>
        <v/>
      </c>
      <c r="O88" s="14" t="n"/>
      <c r="P88" s="14" t="n"/>
      <c r="Q88" s="14" t="n"/>
      <c r="R88" s="14" t="n"/>
      <c r="S88" s="12" t="n"/>
      <c r="T88" s="20">
        <f>IF(B88="","",IF(OR(A88="",C88="",D88="",E88="",F88="",G88="",H88="",I88="",J88="",K88="",M88="",S88=""),"",IF(S88="Item sob encomenda","Sob encomenda",IF(OR(S88="Espaço limitado",S88="Validade curta",S88="Pedido mínimo elevado"),"Mínimo-máximo",IF(OR(E88="Alta",D88="A",I88&gt;='Configurações'!$B$6,G88&gt;='Configurações'!$B$5,N88&gt;='Configurações'!$B$7,H88&gt;='Configurações'!$B$8,S88="Fornecedor irregular"),"Revisão contínua (Q)",IF(AND(D88="C",G88&lt;='Configurações'!$B$4),"Revisão periódica (P)","Mínimo-máximo"))))))</f>
        <v/>
      </c>
      <c r="U88" s="20">
        <f>IF(B88="","",IF(T88="","Preencha os campos obrigatórios para gerar a recomendação.",_xlfn.IFS(S88="Item sob encomenda","Restrição predominante: item atendido sob encomenda.",OR(S88="Espaço limitado",S88="Validade curta",S88="Pedido mínimo elevado"),"Restrição predominante favorece limites explícitos de estoque.",E88="Alta","Criticidade alta favorece acompanhamento contínuo.",D88="A","Classe A favorece acompanhamento contínuo.",I88&gt;='Configurações'!$B$6,"Nível de serviço alto favorece acompanhamento contínuo.",G88&gt;='Configurações'!$B$5,"Alta variabilidade favorece acompanhamento contínuo.",N88&gt;='Configurações'!$B$7,"Custo de falta relativamente alto favorece acompanhamento contínuo.",OR(H88&gt;='Configurações'!$B$8,S88="Fornecedor irregular"),"Reposição longa ou fornecedor irregular favorece acompanhamento contínuo.",AND(D88="C",G88&lt;='Configurações'!$B$4),"Classe C com baixa variabilidade favorece revisão periódica.",TRUE,"Condições intermediárias favorecem faixa mínimo-máximo.")))</f>
        <v/>
      </c>
      <c r="V88" s="21" t="n"/>
      <c r="W88" s="20">
        <f>IF(OR(B88="",T88="",V88="",I88="",X88=""),"",IF(OR(T88&lt;&gt;V88,ABS(I88-X88)&gt;0.000001),"Sim","Não"))</f>
        <v/>
      </c>
      <c r="X88" s="22" t="n"/>
      <c r="Y88" s="23" t="n"/>
      <c r="Z88" s="23" t="n"/>
      <c r="AA88" s="23" t="n"/>
      <c r="AB88" s="23" t="n"/>
      <c r="AC88" s="23" t="n"/>
      <c r="AD88" s="21" t="n"/>
      <c r="AE88" s="21" t="n"/>
      <c r="AF88" s="21" t="n"/>
      <c r="AG88" s="23" t="n"/>
      <c r="AH88" s="44" t="n"/>
      <c r="AI88" s="21" t="n"/>
      <c r="AJ88" s="44" t="n"/>
      <c r="AK88" s="21" t="n"/>
      <c r="AL88" s="20">
        <f>IF(B88="","",_xlfn.IFS(OR(A88="",C88="",D88="",E88="",F88="",G88="",H88="",I88="",J88="",K88="",M88="",S88=""),"PREENCHER ENTRADAS",V88="","ESCOLHER POLÍTICA",X88="","INFORMAR NÍVEL APROVADO",AD88="","INFORMAR EXCEÇÃO",AF88="","INFORMAR STATUS",AND(V88="Revisão contínua (Q)",OR(Y88="",Y88&lt;=0)),"INFORMAR LOTE",AND(V88="Mínimo-máximo",OR(Z88="",AA88="",Z88&lt;0,AA88&lt;=Z88)),"REVISAR MÍNIMO/MÁXIMO",AND(V88="Revisão periódica (P)",OR(AB88="",AB88&lt;=0,AC88="",AC88&lt;0)),"REVISAR CICLO/ALVO",AND(W88="Sim",OR(AD88&lt;&gt;"Sim",AE88="")),"JUSTIFICAR DIVERGÊNCIA",AND(AD88="Sim",AE88=""),"DESCREVER EXCEÇÃO",AND(AF88="Aprovada",OR(AG88="",AG88&lt;1,AH88="",AI88="",AJ88="",AK88="")),"COMPLETAR APROVAÇÃO",AND(AH88&lt;&gt;"",AJ88&lt;&gt;"",AJ88&lt;AH88),"REVISAR DATAS",AF88="Suspensa","SUSPENSA",AF88="Em revisão","EM REVISÃO",AF88="Em análise","PRONTO PARA APROVAÇÃO",AND(AF88="Aprovada",AJ88&lt;TODAY()),"REVISÃO VENCIDA",AND(AF88="Aprovada",AJ88&lt;=TODAY()+'Configurações'!$B$9),"REVISÃO PRÓXIMA",TRUE,"OK"))</f>
        <v/>
      </c>
    </row>
    <row r="89">
      <c r="A89" s="12" t="n"/>
      <c r="B89" s="12" t="n"/>
      <c r="C89" s="12" t="n"/>
      <c r="D89" s="13" t="n"/>
      <c r="E89" s="13" t="n"/>
      <c r="F89" s="14" t="n"/>
      <c r="G89" s="15" t="n"/>
      <c r="H89" s="14" t="n"/>
      <c r="I89" s="16" t="n"/>
      <c r="J89" s="42" t="n"/>
      <c r="K89" s="16" t="n"/>
      <c r="L89" s="43">
        <f>IF(OR(J89="",K89=""),"",J89*K89)</f>
        <v/>
      </c>
      <c r="M89" s="42" t="n"/>
      <c r="N89" s="19">
        <f>IF(OR(M89="",L89="",L89=0),"",IFERROR(M89/L89,""))</f>
        <v/>
      </c>
      <c r="O89" s="14" t="n"/>
      <c r="P89" s="14" t="n"/>
      <c r="Q89" s="14" t="n"/>
      <c r="R89" s="14" t="n"/>
      <c r="S89" s="12" t="n"/>
      <c r="T89" s="20">
        <f>IF(B89="","",IF(OR(A89="",C89="",D89="",E89="",F89="",G89="",H89="",I89="",J89="",K89="",M89="",S89=""),"",IF(S89="Item sob encomenda","Sob encomenda",IF(OR(S89="Espaço limitado",S89="Validade curta",S89="Pedido mínimo elevado"),"Mínimo-máximo",IF(OR(E89="Alta",D89="A",I89&gt;='Configurações'!$B$6,G89&gt;='Configurações'!$B$5,N89&gt;='Configurações'!$B$7,H89&gt;='Configurações'!$B$8,S89="Fornecedor irregular"),"Revisão contínua (Q)",IF(AND(D89="C",G89&lt;='Configurações'!$B$4),"Revisão periódica (P)","Mínimo-máximo"))))))</f>
        <v/>
      </c>
      <c r="U89" s="20">
        <f>IF(B89="","",IF(T89="","Preencha os campos obrigatórios para gerar a recomendação.",_xlfn.IFS(S89="Item sob encomenda","Restrição predominante: item atendido sob encomenda.",OR(S89="Espaço limitado",S89="Validade curta",S89="Pedido mínimo elevado"),"Restrição predominante favorece limites explícitos de estoque.",E89="Alta","Criticidade alta favorece acompanhamento contínuo.",D89="A","Classe A favorece acompanhamento contínuo.",I89&gt;='Configurações'!$B$6,"Nível de serviço alto favorece acompanhamento contínuo.",G89&gt;='Configurações'!$B$5,"Alta variabilidade favorece acompanhamento contínuo.",N89&gt;='Configurações'!$B$7,"Custo de falta relativamente alto favorece acompanhamento contínuo.",OR(H89&gt;='Configurações'!$B$8,S89="Fornecedor irregular"),"Reposição longa ou fornecedor irregular favorece acompanhamento contínuo.",AND(D89="C",G89&lt;='Configurações'!$B$4),"Classe C com baixa variabilidade favorece revisão periódica.",TRUE,"Condições intermediárias favorecem faixa mínimo-máximo.")))</f>
        <v/>
      </c>
      <c r="V89" s="21" t="n"/>
      <c r="W89" s="20">
        <f>IF(OR(B89="",T89="",V89="",I89="",X89=""),"",IF(OR(T89&lt;&gt;V89,ABS(I89-X89)&gt;0.000001),"Sim","Não"))</f>
        <v/>
      </c>
      <c r="X89" s="22" t="n"/>
      <c r="Y89" s="23" t="n"/>
      <c r="Z89" s="23" t="n"/>
      <c r="AA89" s="23" t="n"/>
      <c r="AB89" s="23" t="n"/>
      <c r="AC89" s="23" t="n"/>
      <c r="AD89" s="21" t="n"/>
      <c r="AE89" s="21" t="n"/>
      <c r="AF89" s="21" t="n"/>
      <c r="AG89" s="23" t="n"/>
      <c r="AH89" s="44" t="n"/>
      <c r="AI89" s="21" t="n"/>
      <c r="AJ89" s="44" t="n"/>
      <c r="AK89" s="21" t="n"/>
      <c r="AL89" s="20">
        <f>IF(B89="","",_xlfn.IFS(OR(A89="",C89="",D89="",E89="",F89="",G89="",H89="",I89="",J89="",K89="",M89="",S89=""),"PREENCHER ENTRADAS",V89="","ESCOLHER POLÍTICA",X89="","INFORMAR NÍVEL APROVADO",AD89="","INFORMAR EXCEÇÃO",AF89="","INFORMAR STATUS",AND(V89="Revisão contínua (Q)",OR(Y89="",Y89&lt;=0)),"INFORMAR LOTE",AND(V89="Mínimo-máximo",OR(Z89="",AA89="",Z89&lt;0,AA89&lt;=Z89)),"REVISAR MÍNIMO/MÁXIMO",AND(V89="Revisão periódica (P)",OR(AB89="",AB89&lt;=0,AC89="",AC89&lt;0)),"REVISAR CICLO/ALVO",AND(W89="Sim",OR(AD89&lt;&gt;"Sim",AE89="")),"JUSTIFICAR DIVERGÊNCIA",AND(AD89="Sim",AE89=""),"DESCREVER EXCEÇÃO",AND(AF89="Aprovada",OR(AG89="",AG89&lt;1,AH89="",AI89="",AJ89="",AK89="")),"COMPLETAR APROVAÇÃO",AND(AH89&lt;&gt;"",AJ89&lt;&gt;"",AJ89&lt;AH89),"REVISAR DATAS",AF89="Suspensa","SUSPENSA",AF89="Em revisão","EM REVISÃO",AF89="Em análise","PRONTO PARA APROVAÇÃO",AND(AF89="Aprovada",AJ89&lt;TODAY()),"REVISÃO VENCIDA",AND(AF89="Aprovada",AJ89&lt;=TODAY()+'Configurações'!$B$9),"REVISÃO PRÓXIMA",TRUE,"OK"))</f>
        <v/>
      </c>
    </row>
    <row r="90">
      <c r="A90" s="12" t="n"/>
      <c r="B90" s="12" t="n"/>
      <c r="C90" s="12" t="n"/>
      <c r="D90" s="13" t="n"/>
      <c r="E90" s="13" t="n"/>
      <c r="F90" s="14" t="n"/>
      <c r="G90" s="15" t="n"/>
      <c r="H90" s="14" t="n"/>
      <c r="I90" s="16" t="n"/>
      <c r="J90" s="42" t="n"/>
      <c r="K90" s="16" t="n"/>
      <c r="L90" s="43">
        <f>IF(OR(J90="",K90=""),"",J90*K90)</f>
        <v/>
      </c>
      <c r="M90" s="42" t="n"/>
      <c r="N90" s="19">
        <f>IF(OR(M90="",L90="",L90=0),"",IFERROR(M90/L90,""))</f>
        <v/>
      </c>
      <c r="O90" s="14" t="n"/>
      <c r="P90" s="14" t="n"/>
      <c r="Q90" s="14" t="n"/>
      <c r="R90" s="14" t="n"/>
      <c r="S90" s="12" t="n"/>
      <c r="T90" s="20">
        <f>IF(B90="","",IF(OR(A90="",C90="",D90="",E90="",F90="",G90="",H90="",I90="",J90="",K90="",M90="",S90=""),"",IF(S90="Item sob encomenda","Sob encomenda",IF(OR(S90="Espaço limitado",S90="Validade curta",S90="Pedido mínimo elevado"),"Mínimo-máximo",IF(OR(E90="Alta",D90="A",I90&gt;='Configurações'!$B$6,G90&gt;='Configurações'!$B$5,N90&gt;='Configurações'!$B$7,H90&gt;='Configurações'!$B$8,S90="Fornecedor irregular"),"Revisão contínua (Q)",IF(AND(D90="C",G90&lt;='Configurações'!$B$4),"Revisão periódica (P)","Mínimo-máximo"))))))</f>
        <v/>
      </c>
      <c r="U90" s="20">
        <f>IF(B90="","",IF(T90="","Preencha os campos obrigatórios para gerar a recomendação.",_xlfn.IFS(S90="Item sob encomenda","Restrição predominante: item atendido sob encomenda.",OR(S90="Espaço limitado",S90="Validade curta",S90="Pedido mínimo elevado"),"Restrição predominante favorece limites explícitos de estoque.",E90="Alta","Criticidade alta favorece acompanhamento contínuo.",D90="A","Classe A favorece acompanhamento contínuo.",I90&gt;='Configurações'!$B$6,"Nível de serviço alto favorece acompanhamento contínuo.",G90&gt;='Configurações'!$B$5,"Alta variabilidade favorece acompanhamento contínuo.",N90&gt;='Configurações'!$B$7,"Custo de falta relativamente alto favorece acompanhamento contínuo.",OR(H90&gt;='Configurações'!$B$8,S90="Fornecedor irregular"),"Reposição longa ou fornecedor irregular favorece acompanhamento contínuo.",AND(D90="C",G90&lt;='Configurações'!$B$4),"Classe C com baixa variabilidade favorece revisão periódica.",TRUE,"Condições intermediárias favorecem faixa mínimo-máximo.")))</f>
        <v/>
      </c>
      <c r="V90" s="21" t="n"/>
      <c r="W90" s="20">
        <f>IF(OR(B90="",T90="",V90="",I90="",X90=""),"",IF(OR(T90&lt;&gt;V90,ABS(I90-X90)&gt;0.000001),"Sim","Não"))</f>
        <v/>
      </c>
      <c r="X90" s="22" t="n"/>
      <c r="Y90" s="23" t="n"/>
      <c r="Z90" s="23" t="n"/>
      <c r="AA90" s="23" t="n"/>
      <c r="AB90" s="23" t="n"/>
      <c r="AC90" s="23" t="n"/>
      <c r="AD90" s="21" t="n"/>
      <c r="AE90" s="21" t="n"/>
      <c r="AF90" s="21" t="n"/>
      <c r="AG90" s="23" t="n"/>
      <c r="AH90" s="44" t="n"/>
      <c r="AI90" s="21" t="n"/>
      <c r="AJ90" s="44" t="n"/>
      <c r="AK90" s="21" t="n"/>
      <c r="AL90" s="20">
        <f>IF(B90="","",_xlfn.IFS(OR(A90="",C90="",D90="",E90="",F90="",G90="",H90="",I90="",J90="",K90="",M90="",S90=""),"PREENCHER ENTRADAS",V90="","ESCOLHER POLÍTICA",X90="","INFORMAR NÍVEL APROVADO",AD90="","INFORMAR EXCEÇÃO",AF90="","INFORMAR STATUS",AND(V90="Revisão contínua (Q)",OR(Y90="",Y90&lt;=0)),"INFORMAR LOTE",AND(V90="Mínimo-máximo",OR(Z90="",AA90="",Z90&lt;0,AA90&lt;=Z90)),"REVISAR MÍNIMO/MÁXIMO",AND(V90="Revisão periódica (P)",OR(AB90="",AB90&lt;=0,AC90="",AC90&lt;0)),"REVISAR CICLO/ALVO",AND(W90="Sim",OR(AD90&lt;&gt;"Sim",AE90="")),"JUSTIFICAR DIVERGÊNCIA",AND(AD90="Sim",AE90=""),"DESCREVER EXCEÇÃO",AND(AF90="Aprovada",OR(AG90="",AG90&lt;1,AH90="",AI90="",AJ90="",AK90="")),"COMPLETAR APROVAÇÃO",AND(AH90&lt;&gt;"",AJ90&lt;&gt;"",AJ90&lt;AH90),"REVISAR DATAS",AF90="Suspensa","SUSPENSA",AF90="Em revisão","EM REVISÃO",AF90="Em análise","PRONTO PARA APROVAÇÃO",AND(AF90="Aprovada",AJ90&lt;TODAY()),"REVISÃO VENCIDA",AND(AF90="Aprovada",AJ90&lt;=TODAY()+'Configurações'!$B$9),"REVISÃO PRÓXIMA",TRUE,"OK"))</f>
        <v/>
      </c>
    </row>
    <row r="91">
      <c r="A91" s="12" t="n"/>
      <c r="B91" s="12" t="n"/>
      <c r="C91" s="12" t="n"/>
      <c r="D91" s="13" t="n"/>
      <c r="E91" s="13" t="n"/>
      <c r="F91" s="14" t="n"/>
      <c r="G91" s="15" t="n"/>
      <c r="H91" s="14" t="n"/>
      <c r="I91" s="16" t="n"/>
      <c r="J91" s="42" t="n"/>
      <c r="K91" s="16" t="n"/>
      <c r="L91" s="43">
        <f>IF(OR(J91="",K91=""),"",J91*K91)</f>
        <v/>
      </c>
      <c r="M91" s="42" t="n"/>
      <c r="N91" s="19">
        <f>IF(OR(M91="",L91="",L91=0),"",IFERROR(M91/L91,""))</f>
        <v/>
      </c>
      <c r="O91" s="14" t="n"/>
      <c r="P91" s="14" t="n"/>
      <c r="Q91" s="14" t="n"/>
      <c r="R91" s="14" t="n"/>
      <c r="S91" s="12" t="n"/>
      <c r="T91" s="20">
        <f>IF(B91="","",IF(OR(A91="",C91="",D91="",E91="",F91="",G91="",H91="",I91="",J91="",K91="",M91="",S91=""),"",IF(S91="Item sob encomenda","Sob encomenda",IF(OR(S91="Espaço limitado",S91="Validade curta",S91="Pedido mínimo elevado"),"Mínimo-máximo",IF(OR(E91="Alta",D91="A",I91&gt;='Configurações'!$B$6,G91&gt;='Configurações'!$B$5,N91&gt;='Configurações'!$B$7,H91&gt;='Configurações'!$B$8,S91="Fornecedor irregular"),"Revisão contínua (Q)",IF(AND(D91="C",G91&lt;='Configurações'!$B$4),"Revisão periódica (P)","Mínimo-máximo"))))))</f>
        <v/>
      </c>
      <c r="U91" s="20">
        <f>IF(B91="","",IF(T91="","Preencha os campos obrigatórios para gerar a recomendação.",_xlfn.IFS(S91="Item sob encomenda","Restrição predominante: item atendido sob encomenda.",OR(S91="Espaço limitado",S91="Validade curta",S91="Pedido mínimo elevado"),"Restrição predominante favorece limites explícitos de estoque.",E91="Alta","Criticidade alta favorece acompanhamento contínuo.",D91="A","Classe A favorece acompanhamento contínuo.",I91&gt;='Configurações'!$B$6,"Nível de serviço alto favorece acompanhamento contínuo.",G91&gt;='Configurações'!$B$5,"Alta variabilidade favorece acompanhamento contínuo.",N91&gt;='Configurações'!$B$7,"Custo de falta relativamente alto favorece acompanhamento contínuo.",OR(H91&gt;='Configurações'!$B$8,S91="Fornecedor irregular"),"Reposição longa ou fornecedor irregular favorece acompanhamento contínuo.",AND(D91="C",G91&lt;='Configurações'!$B$4),"Classe C com baixa variabilidade favorece revisão periódica.",TRUE,"Condições intermediárias favorecem faixa mínimo-máximo.")))</f>
        <v/>
      </c>
      <c r="V91" s="21" t="n"/>
      <c r="W91" s="20">
        <f>IF(OR(B91="",T91="",V91="",I91="",X91=""),"",IF(OR(T91&lt;&gt;V91,ABS(I91-X91)&gt;0.000001),"Sim","Não"))</f>
        <v/>
      </c>
      <c r="X91" s="22" t="n"/>
      <c r="Y91" s="23" t="n"/>
      <c r="Z91" s="23" t="n"/>
      <c r="AA91" s="23" t="n"/>
      <c r="AB91" s="23" t="n"/>
      <c r="AC91" s="23" t="n"/>
      <c r="AD91" s="21" t="n"/>
      <c r="AE91" s="21" t="n"/>
      <c r="AF91" s="21" t="n"/>
      <c r="AG91" s="23" t="n"/>
      <c r="AH91" s="44" t="n"/>
      <c r="AI91" s="21" t="n"/>
      <c r="AJ91" s="44" t="n"/>
      <c r="AK91" s="21" t="n"/>
      <c r="AL91" s="20">
        <f>IF(B91="","",_xlfn.IFS(OR(A91="",C91="",D91="",E91="",F91="",G91="",H91="",I91="",J91="",K91="",M91="",S91=""),"PREENCHER ENTRADAS",V91="","ESCOLHER POLÍTICA",X91="","INFORMAR NÍVEL APROVADO",AD91="","INFORMAR EXCEÇÃO",AF91="","INFORMAR STATUS",AND(V91="Revisão contínua (Q)",OR(Y91="",Y91&lt;=0)),"INFORMAR LOTE",AND(V91="Mínimo-máximo",OR(Z91="",AA91="",Z91&lt;0,AA91&lt;=Z91)),"REVISAR MÍNIMO/MÁXIMO",AND(V91="Revisão periódica (P)",OR(AB91="",AB91&lt;=0,AC91="",AC91&lt;0)),"REVISAR CICLO/ALVO",AND(W91="Sim",OR(AD91&lt;&gt;"Sim",AE91="")),"JUSTIFICAR DIVERGÊNCIA",AND(AD91="Sim",AE91=""),"DESCREVER EXCEÇÃO",AND(AF91="Aprovada",OR(AG91="",AG91&lt;1,AH91="",AI91="",AJ91="",AK91="")),"COMPLETAR APROVAÇÃO",AND(AH91&lt;&gt;"",AJ91&lt;&gt;"",AJ91&lt;AH91),"REVISAR DATAS",AF91="Suspensa","SUSPENSA",AF91="Em revisão","EM REVISÃO",AF91="Em análise","PRONTO PARA APROVAÇÃO",AND(AF91="Aprovada",AJ91&lt;TODAY()),"REVISÃO VENCIDA",AND(AF91="Aprovada",AJ91&lt;=TODAY()+'Configurações'!$B$9),"REVISÃO PRÓXIMA",TRUE,"OK"))</f>
        <v/>
      </c>
    </row>
    <row r="92">
      <c r="A92" s="12" t="n"/>
      <c r="B92" s="12" t="n"/>
      <c r="C92" s="12" t="n"/>
      <c r="D92" s="13" t="n"/>
      <c r="E92" s="13" t="n"/>
      <c r="F92" s="14" t="n"/>
      <c r="G92" s="15" t="n"/>
      <c r="H92" s="14" t="n"/>
      <c r="I92" s="16" t="n"/>
      <c r="J92" s="42" t="n"/>
      <c r="K92" s="16" t="n"/>
      <c r="L92" s="43">
        <f>IF(OR(J92="",K92=""),"",J92*K92)</f>
        <v/>
      </c>
      <c r="M92" s="42" t="n"/>
      <c r="N92" s="19">
        <f>IF(OR(M92="",L92="",L92=0),"",IFERROR(M92/L92,""))</f>
        <v/>
      </c>
      <c r="O92" s="14" t="n"/>
      <c r="P92" s="14" t="n"/>
      <c r="Q92" s="14" t="n"/>
      <c r="R92" s="14" t="n"/>
      <c r="S92" s="12" t="n"/>
      <c r="T92" s="20">
        <f>IF(B92="","",IF(OR(A92="",C92="",D92="",E92="",F92="",G92="",H92="",I92="",J92="",K92="",M92="",S92=""),"",IF(S92="Item sob encomenda","Sob encomenda",IF(OR(S92="Espaço limitado",S92="Validade curta",S92="Pedido mínimo elevado"),"Mínimo-máximo",IF(OR(E92="Alta",D92="A",I92&gt;='Configurações'!$B$6,G92&gt;='Configurações'!$B$5,N92&gt;='Configurações'!$B$7,H92&gt;='Configurações'!$B$8,S92="Fornecedor irregular"),"Revisão contínua (Q)",IF(AND(D92="C",G92&lt;='Configurações'!$B$4),"Revisão periódica (P)","Mínimo-máximo"))))))</f>
        <v/>
      </c>
      <c r="U92" s="20">
        <f>IF(B92="","",IF(T92="","Preencha os campos obrigatórios para gerar a recomendação.",_xlfn.IFS(S92="Item sob encomenda","Restrição predominante: item atendido sob encomenda.",OR(S92="Espaço limitado",S92="Validade curta",S92="Pedido mínimo elevado"),"Restrição predominante favorece limites explícitos de estoque.",E92="Alta","Criticidade alta favorece acompanhamento contínuo.",D92="A","Classe A favorece acompanhamento contínuo.",I92&gt;='Configurações'!$B$6,"Nível de serviço alto favorece acompanhamento contínuo.",G92&gt;='Configurações'!$B$5,"Alta variabilidade favorece acompanhamento contínuo.",N92&gt;='Configurações'!$B$7,"Custo de falta relativamente alto favorece acompanhamento contínuo.",OR(H92&gt;='Configurações'!$B$8,S92="Fornecedor irregular"),"Reposição longa ou fornecedor irregular favorece acompanhamento contínuo.",AND(D92="C",G92&lt;='Configurações'!$B$4),"Classe C com baixa variabilidade favorece revisão periódica.",TRUE,"Condições intermediárias favorecem faixa mínimo-máximo.")))</f>
        <v/>
      </c>
      <c r="V92" s="21" t="n"/>
      <c r="W92" s="20">
        <f>IF(OR(B92="",T92="",V92="",I92="",X92=""),"",IF(OR(T92&lt;&gt;V92,ABS(I92-X92)&gt;0.000001),"Sim","Não"))</f>
        <v/>
      </c>
      <c r="X92" s="22" t="n"/>
      <c r="Y92" s="23" t="n"/>
      <c r="Z92" s="23" t="n"/>
      <c r="AA92" s="23" t="n"/>
      <c r="AB92" s="23" t="n"/>
      <c r="AC92" s="23" t="n"/>
      <c r="AD92" s="21" t="n"/>
      <c r="AE92" s="21" t="n"/>
      <c r="AF92" s="21" t="n"/>
      <c r="AG92" s="23" t="n"/>
      <c r="AH92" s="44" t="n"/>
      <c r="AI92" s="21" t="n"/>
      <c r="AJ92" s="44" t="n"/>
      <c r="AK92" s="21" t="n"/>
      <c r="AL92" s="20">
        <f>IF(B92="","",_xlfn.IFS(OR(A92="",C92="",D92="",E92="",F92="",G92="",H92="",I92="",J92="",K92="",M92="",S92=""),"PREENCHER ENTRADAS",V92="","ESCOLHER POLÍTICA",X92="","INFORMAR NÍVEL APROVADO",AD92="","INFORMAR EXCEÇÃO",AF92="","INFORMAR STATUS",AND(V92="Revisão contínua (Q)",OR(Y92="",Y92&lt;=0)),"INFORMAR LOTE",AND(V92="Mínimo-máximo",OR(Z92="",AA92="",Z92&lt;0,AA92&lt;=Z92)),"REVISAR MÍNIMO/MÁXIMO",AND(V92="Revisão periódica (P)",OR(AB92="",AB92&lt;=0,AC92="",AC92&lt;0)),"REVISAR CICLO/ALVO",AND(W92="Sim",OR(AD92&lt;&gt;"Sim",AE92="")),"JUSTIFICAR DIVERGÊNCIA",AND(AD92="Sim",AE92=""),"DESCREVER EXCEÇÃO",AND(AF92="Aprovada",OR(AG92="",AG92&lt;1,AH92="",AI92="",AJ92="",AK92="")),"COMPLETAR APROVAÇÃO",AND(AH92&lt;&gt;"",AJ92&lt;&gt;"",AJ92&lt;AH92),"REVISAR DATAS",AF92="Suspensa","SUSPENSA",AF92="Em revisão","EM REVISÃO",AF92="Em análise","PRONTO PARA APROVAÇÃO",AND(AF92="Aprovada",AJ92&lt;TODAY()),"REVISÃO VENCIDA",AND(AF92="Aprovada",AJ92&lt;=TODAY()+'Configurações'!$B$9),"REVISÃO PRÓXIMA",TRUE,"OK"))</f>
        <v/>
      </c>
    </row>
    <row r="93">
      <c r="A93" s="12" t="n"/>
      <c r="B93" s="12" t="n"/>
      <c r="C93" s="12" t="n"/>
      <c r="D93" s="13" t="n"/>
      <c r="E93" s="13" t="n"/>
      <c r="F93" s="14" t="n"/>
      <c r="G93" s="15" t="n"/>
      <c r="H93" s="14" t="n"/>
      <c r="I93" s="16" t="n"/>
      <c r="J93" s="42" t="n"/>
      <c r="K93" s="16" t="n"/>
      <c r="L93" s="43">
        <f>IF(OR(J93="",K93=""),"",J93*K93)</f>
        <v/>
      </c>
      <c r="M93" s="42" t="n"/>
      <c r="N93" s="19">
        <f>IF(OR(M93="",L93="",L93=0),"",IFERROR(M93/L93,""))</f>
        <v/>
      </c>
      <c r="O93" s="14" t="n"/>
      <c r="P93" s="14" t="n"/>
      <c r="Q93" s="14" t="n"/>
      <c r="R93" s="14" t="n"/>
      <c r="S93" s="12" t="n"/>
      <c r="T93" s="20">
        <f>IF(B93="","",IF(OR(A93="",C93="",D93="",E93="",F93="",G93="",H93="",I93="",J93="",K93="",M93="",S93=""),"",IF(S93="Item sob encomenda","Sob encomenda",IF(OR(S93="Espaço limitado",S93="Validade curta",S93="Pedido mínimo elevado"),"Mínimo-máximo",IF(OR(E93="Alta",D93="A",I93&gt;='Configurações'!$B$6,G93&gt;='Configurações'!$B$5,N93&gt;='Configurações'!$B$7,H93&gt;='Configurações'!$B$8,S93="Fornecedor irregular"),"Revisão contínua (Q)",IF(AND(D93="C",G93&lt;='Configurações'!$B$4),"Revisão periódica (P)","Mínimo-máximo"))))))</f>
        <v/>
      </c>
      <c r="U93" s="20">
        <f>IF(B93="","",IF(T93="","Preencha os campos obrigatórios para gerar a recomendação.",_xlfn.IFS(S93="Item sob encomenda","Restrição predominante: item atendido sob encomenda.",OR(S93="Espaço limitado",S93="Validade curta",S93="Pedido mínimo elevado"),"Restrição predominante favorece limites explícitos de estoque.",E93="Alta","Criticidade alta favorece acompanhamento contínuo.",D93="A","Classe A favorece acompanhamento contínuo.",I93&gt;='Configurações'!$B$6,"Nível de serviço alto favorece acompanhamento contínuo.",G93&gt;='Configurações'!$B$5,"Alta variabilidade favorece acompanhamento contínuo.",N93&gt;='Configurações'!$B$7,"Custo de falta relativamente alto favorece acompanhamento contínuo.",OR(H93&gt;='Configurações'!$B$8,S93="Fornecedor irregular"),"Reposição longa ou fornecedor irregular favorece acompanhamento contínuo.",AND(D93="C",G93&lt;='Configurações'!$B$4),"Classe C com baixa variabilidade favorece revisão periódica.",TRUE,"Condições intermediárias favorecem faixa mínimo-máximo.")))</f>
        <v/>
      </c>
      <c r="V93" s="21" t="n"/>
      <c r="W93" s="20">
        <f>IF(OR(B93="",T93="",V93="",I93="",X93=""),"",IF(OR(T93&lt;&gt;V93,ABS(I93-X93)&gt;0.000001),"Sim","Não"))</f>
        <v/>
      </c>
      <c r="X93" s="22" t="n"/>
      <c r="Y93" s="23" t="n"/>
      <c r="Z93" s="23" t="n"/>
      <c r="AA93" s="23" t="n"/>
      <c r="AB93" s="23" t="n"/>
      <c r="AC93" s="23" t="n"/>
      <c r="AD93" s="21" t="n"/>
      <c r="AE93" s="21" t="n"/>
      <c r="AF93" s="21" t="n"/>
      <c r="AG93" s="23" t="n"/>
      <c r="AH93" s="44" t="n"/>
      <c r="AI93" s="21" t="n"/>
      <c r="AJ93" s="44" t="n"/>
      <c r="AK93" s="21" t="n"/>
      <c r="AL93" s="20">
        <f>IF(B93="","",_xlfn.IFS(OR(A93="",C93="",D93="",E93="",F93="",G93="",H93="",I93="",J93="",K93="",M93="",S93=""),"PREENCHER ENTRADAS",V93="","ESCOLHER POLÍTICA",X93="","INFORMAR NÍVEL APROVADO",AD93="","INFORMAR EXCEÇÃO",AF93="","INFORMAR STATUS",AND(V93="Revisão contínua (Q)",OR(Y93="",Y93&lt;=0)),"INFORMAR LOTE",AND(V93="Mínimo-máximo",OR(Z93="",AA93="",Z93&lt;0,AA93&lt;=Z93)),"REVISAR MÍNIMO/MÁXIMO",AND(V93="Revisão periódica (P)",OR(AB93="",AB93&lt;=0,AC93="",AC93&lt;0)),"REVISAR CICLO/ALVO",AND(W93="Sim",OR(AD93&lt;&gt;"Sim",AE93="")),"JUSTIFICAR DIVERGÊNCIA",AND(AD93="Sim",AE93=""),"DESCREVER EXCEÇÃO",AND(AF93="Aprovada",OR(AG93="",AG93&lt;1,AH93="",AI93="",AJ93="",AK93="")),"COMPLETAR APROVAÇÃO",AND(AH93&lt;&gt;"",AJ93&lt;&gt;"",AJ93&lt;AH93),"REVISAR DATAS",AF93="Suspensa","SUSPENSA",AF93="Em revisão","EM REVISÃO",AF93="Em análise","PRONTO PARA APROVAÇÃO",AND(AF93="Aprovada",AJ93&lt;TODAY()),"REVISÃO VENCIDA",AND(AF93="Aprovada",AJ93&lt;=TODAY()+'Configurações'!$B$9),"REVISÃO PRÓXIMA",TRUE,"OK"))</f>
        <v/>
      </c>
    </row>
    <row r="94">
      <c r="A94" s="12" t="n"/>
      <c r="B94" s="12" t="n"/>
      <c r="C94" s="12" t="n"/>
      <c r="D94" s="13" t="n"/>
      <c r="E94" s="13" t="n"/>
      <c r="F94" s="14" t="n"/>
      <c r="G94" s="15" t="n"/>
      <c r="H94" s="14" t="n"/>
      <c r="I94" s="16" t="n"/>
      <c r="J94" s="42" t="n"/>
      <c r="K94" s="16" t="n"/>
      <c r="L94" s="43">
        <f>IF(OR(J94="",K94=""),"",J94*K94)</f>
        <v/>
      </c>
      <c r="M94" s="42" t="n"/>
      <c r="N94" s="19">
        <f>IF(OR(M94="",L94="",L94=0),"",IFERROR(M94/L94,""))</f>
        <v/>
      </c>
      <c r="O94" s="14" t="n"/>
      <c r="P94" s="14" t="n"/>
      <c r="Q94" s="14" t="n"/>
      <c r="R94" s="14" t="n"/>
      <c r="S94" s="12" t="n"/>
      <c r="T94" s="20">
        <f>IF(B94="","",IF(OR(A94="",C94="",D94="",E94="",F94="",G94="",H94="",I94="",J94="",K94="",M94="",S94=""),"",IF(S94="Item sob encomenda","Sob encomenda",IF(OR(S94="Espaço limitado",S94="Validade curta",S94="Pedido mínimo elevado"),"Mínimo-máximo",IF(OR(E94="Alta",D94="A",I94&gt;='Configurações'!$B$6,G94&gt;='Configurações'!$B$5,N94&gt;='Configurações'!$B$7,H94&gt;='Configurações'!$B$8,S94="Fornecedor irregular"),"Revisão contínua (Q)",IF(AND(D94="C",G94&lt;='Configurações'!$B$4),"Revisão periódica (P)","Mínimo-máximo"))))))</f>
        <v/>
      </c>
      <c r="U94" s="20">
        <f>IF(B94="","",IF(T94="","Preencha os campos obrigatórios para gerar a recomendação.",_xlfn.IFS(S94="Item sob encomenda","Restrição predominante: item atendido sob encomenda.",OR(S94="Espaço limitado",S94="Validade curta",S94="Pedido mínimo elevado"),"Restrição predominante favorece limites explícitos de estoque.",E94="Alta","Criticidade alta favorece acompanhamento contínuo.",D94="A","Classe A favorece acompanhamento contínuo.",I94&gt;='Configurações'!$B$6,"Nível de serviço alto favorece acompanhamento contínuo.",G94&gt;='Configurações'!$B$5,"Alta variabilidade favorece acompanhamento contínuo.",N94&gt;='Configurações'!$B$7,"Custo de falta relativamente alto favorece acompanhamento contínuo.",OR(H94&gt;='Configurações'!$B$8,S94="Fornecedor irregular"),"Reposição longa ou fornecedor irregular favorece acompanhamento contínuo.",AND(D94="C",G94&lt;='Configurações'!$B$4),"Classe C com baixa variabilidade favorece revisão periódica.",TRUE,"Condições intermediárias favorecem faixa mínimo-máximo.")))</f>
        <v/>
      </c>
      <c r="V94" s="21" t="n"/>
      <c r="W94" s="20">
        <f>IF(OR(B94="",T94="",V94="",I94="",X94=""),"",IF(OR(T94&lt;&gt;V94,ABS(I94-X94)&gt;0.000001),"Sim","Não"))</f>
        <v/>
      </c>
      <c r="X94" s="22" t="n"/>
      <c r="Y94" s="23" t="n"/>
      <c r="Z94" s="23" t="n"/>
      <c r="AA94" s="23" t="n"/>
      <c r="AB94" s="23" t="n"/>
      <c r="AC94" s="23" t="n"/>
      <c r="AD94" s="21" t="n"/>
      <c r="AE94" s="21" t="n"/>
      <c r="AF94" s="21" t="n"/>
      <c r="AG94" s="23" t="n"/>
      <c r="AH94" s="44" t="n"/>
      <c r="AI94" s="21" t="n"/>
      <c r="AJ94" s="44" t="n"/>
      <c r="AK94" s="21" t="n"/>
      <c r="AL94" s="20">
        <f>IF(B94="","",_xlfn.IFS(OR(A94="",C94="",D94="",E94="",F94="",G94="",H94="",I94="",J94="",K94="",M94="",S94=""),"PREENCHER ENTRADAS",V94="","ESCOLHER POLÍTICA",X94="","INFORMAR NÍVEL APROVADO",AD94="","INFORMAR EXCEÇÃO",AF94="","INFORMAR STATUS",AND(V94="Revisão contínua (Q)",OR(Y94="",Y94&lt;=0)),"INFORMAR LOTE",AND(V94="Mínimo-máximo",OR(Z94="",AA94="",Z94&lt;0,AA94&lt;=Z94)),"REVISAR MÍNIMO/MÁXIMO",AND(V94="Revisão periódica (P)",OR(AB94="",AB94&lt;=0,AC94="",AC94&lt;0)),"REVISAR CICLO/ALVO",AND(W94="Sim",OR(AD94&lt;&gt;"Sim",AE94="")),"JUSTIFICAR DIVERGÊNCIA",AND(AD94="Sim",AE94=""),"DESCREVER EXCEÇÃO",AND(AF94="Aprovada",OR(AG94="",AG94&lt;1,AH94="",AI94="",AJ94="",AK94="")),"COMPLETAR APROVAÇÃO",AND(AH94&lt;&gt;"",AJ94&lt;&gt;"",AJ94&lt;AH94),"REVISAR DATAS",AF94="Suspensa","SUSPENSA",AF94="Em revisão","EM REVISÃO",AF94="Em análise","PRONTO PARA APROVAÇÃO",AND(AF94="Aprovada",AJ94&lt;TODAY()),"REVISÃO VENCIDA",AND(AF94="Aprovada",AJ94&lt;=TODAY()+'Configurações'!$B$9),"REVISÃO PRÓXIMA",TRUE,"OK"))</f>
        <v/>
      </c>
    </row>
    <row r="95">
      <c r="A95" s="12" t="n"/>
      <c r="B95" s="12" t="n"/>
      <c r="C95" s="12" t="n"/>
      <c r="D95" s="13" t="n"/>
      <c r="E95" s="13" t="n"/>
      <c r="F95" s="14" t="n"/>
      <c r="G95" s="15" t="n"/>
      <c r="H95" s="14" t="n"/>
      <c r="I95" s="16" t="n"/>
      <c r="J95" s="42" t="n"/>
      <c r="K95" s="16" t="n"/>
      <c r="L95" s="43">
        <f>IF(OR(J95="",K95=""),"",J95*K95)</f>
        <v/>
      </c>
      <c r="M95" s="42" t="n"/>
      <c r="N95" s="19">
        <f>IF(OR(M95="",L95="",L95=0),"",IFERROR(M95/L95,""))</f>
        <v/>
      </c>
      <c r="O95" s="14" t="n"/>
      <c r="P95" s="14" t="n"/>
      <c r="Q95" s="14" t="n"/>
      <c r="R95" s="14" t="n"/>
      <c r="S95" s="12" t="n"/>
      <c r="T95" s="20">
        <f>IF(B95="","",IF(OR(A95="",C95="",D95="",E95="",F95="",G95="",H95="",I95="",J95="",K95="",M95="",S95=""),"",IF(S95="Item sob encomenda","Sob encomenda",IF(OR(S95="Espaço limitado",S95="Validade curta",S95="Pedido mínimo elevado"),"Mínimo-máximo",IF(OR(E95="Alta",D95="A",I95&gt;='Configurações'!$B$6,G95&gt;='Configurações'!$B$5,N95&gt;='Configurações'!$B$7,H95&gt;='Configurações'!$B$8,S95="Fornecedor irregular"),"Revisão contínua (Q)",IF(AND(D95="C",G95&lt;='Configurações'!$B$4),"Revisão periódica (P)","Mínimo-máximo"))))))</f>
        <v/>
      </c>
      <c r="U95" s="20">
        <f>IF(B95="","",IF(T95="","Preencha os campos obrigatórios para gerar a recomendação.",_xlfn.IFS(S95="Item sob encomenda","Restrição predominante: item atendido sob encomenda.",OR(S95="Espaço limitado",S95="Validade curta",S95="Pedido mínimo elevado"),"Restrição predominante favorece limites explícitos de estoque.",E95="Alta","Criticidade alta favorece acompanhamento contínuo.",D95="A","Classe A favorece acompanhamento contínuo.",I95&gt;='Configurações'!$B$6,"Nível de serviço alto favorece acompanhamento contínuo.",G95&gt;='Configurações'!$B$5,"Alta variabilidade favorece acompanhamento contínuo.",N95&gt;='Configurações'!$B$7,"Custo de falta relativamente alto favorece acompanhamento contínuo.",OR(H95&gt;='Configurações'!$B$8,S95="Fornecedor irregular"),"Reposição longa ou fornecedor irregular favorece acompanhamento contínuo.",AND(D95="C",G95&lt;='Configurações'!$B$4),"Classe C com baixa variabilidade favorece revisão periódica.",TRUE,"Condições intermediárias favorecem faixa mínimo-máximo.")))</f>
        <v/>
      </c>
      <c r="V95" s="21" t="n"/>
      <c r="W95" s="20">
        <f>IF(OR(B95="",T95="",V95="",I95="",X95=""),"",IF(OR(T95&lt;&gt;V95,ABS(I95-X95)&gt;0.000001),"Sim","Não"))</f>
        <v/>
      </c>
      <c r="X95" s="22" t="n"/>
      <c r="Y95" s="23" t="n"/>
      <c r="Z95" s="23" t="n"/>
      <c r="AA95" s="23" t="n"/>
      <c r="AB95" s="23" t="n"/>
      <c r="AC95" s="23" t="n"/>
      <c r="AD95" s="21" t="n"/>
      <c r="AE95" s="21" t="n"/>
      <c r="AF95" s="21" t="n"/>
      <c r="AG95" s="23" t="n"/>
      <c r="AH95" s="44" t="n"/>
      <c r="AI95" s="21" t="n"/>
      <c r="AJ95" s="44" t="n"/>
      <c r="AK95" s="21" t="n"/>
      <c r="AL95" s="20">
        <f>IF(B95="","",_xlfn.IFS(OR(A95="",C95="",D95="",E95="",F95="",G95="",H95="",I95="",J95="",K95="",M95="",S95=""),"PREENCHER ENTRADAS",V95="","ESCOLHER POLÍTICA",X95="","INFORMAR NÍVEL APROVADO",AD95="","INFORMAR EXCEÇÃO",AF95="","INFORMAR STATUS",AND(V95="Revisão contínua (Q)",OR(Y95="",Y95&lt;=0)),"INFORMAR LOTE",AND(V95="Mínimo-máximo",OR(Z95="",AA95="",Z95&lt;0,AA95&lt;=Z95)),"REVISAR MÍNIMO/MÁXIMO",AND(V95="Revisão periódica (P)",OR(AB95="",AB95&lt;=0,AC95="",AC95&lt;0)),"REVISAR CICLO/ALVO",AND(W95="Sim",OR(AD95&lt;&gt;"Sim",AE95="")),"JUSTIFICAR DIVERGÊNCIA",AND(AD95="Sim",AE95=""),"DESCREVER EXCEÇÃO",AND(AF95="Aprovada",OR(AG95="",AG95&lt;1,AH95="",AI95="",AJ95="",AK95="")),"COMPLETAR APROVAÇÃO",AND(AH95&lt;&gt;"",AJ95&lt;&gt;"",AJ95&lt;AH95),"REVISAR DATAS",AF95="Suspensa","SUSPENSA",AF95="Em revisão","EM REVISÃO",AF95="Em análise","PRONTO PARA APROVAÇÃO",AND(AF95="Aprovada",AJ95&lt;TODAY()),"REVISÃO VENCIDA",AND(AF95="Aprovada",AJ95&lt;=TODAY()+'Configurações'!$B$9),"REVISÃO PRÓXIMA",TRUE,"OK"))</f>
        <v/>
      </c>
    </row>
    <row r="96">
      <c r="A96" s="12" t="n"/>
      <c r="B96" s="12" t="n"/>
      <c r="C96" s="12" t="n"/>
      <c r="D96" s="13" t="n"/>
      <c r="E96" s="13" t="n"/>
      <c r="F96" s="14" t="n"/>
      <c r="G96" s="15" t="n"/>
      <c r="H96" s="14" t="n"/>
      <c r="I96" s="16" t="n"/>
      <c r="J96" s="42" t="n"/>
      <c r="K96" s="16" t="n"/>
      <c r="L96" s="43">
        <f>IF(OR(J96="",K96=""),"",J96*K96)</f>
        <v/>
      </c>
      <c r="M96" s="42" t="n"/>
      <c r="N96" s="19">
        <f>IF(OR(M96="",L96="",L96=0),"",IFERROR(M96/L96,""))</f>
        <v/>
      </c>
      <c r="O96" s="14" t="n"/>
      <c r="P96" s="14" t="n"/>
      <c r="Q96" s="14" t="n"/>
      <c r="R96" s="14" t="n"/>
      <c r="S96" s="12" t="n"/>
      <c r="T96" s="20">
        <f>IF(B96="","",IF(OR(A96="",C96="",D96="",E96="",F96="",G96="",H96="",I96="",J96="",K96="",M96="",S96=""),"",IF(S96="Item sob encomenda","Sob encomenda",IF(OR(S96="Espaço limitado",S96="Validade curta",S96="Pedido mínimo elevado"),"Mínimo-máximo",IF(OR(E96="Alta",D96="A",I96&gt;='Configurações'!$B$6,G96&gt;='Configurações'!$B$5,N96&gt;='Configurações'!$B$7,H96&gt;='Configurações'!$B$8,S96="Fornecedor irregular"),"Revisão contínua (Q)",IF(AND(D96="C",G96&lt;='Configurações'!$B$4),"Revisão periódica (P)","Mínimo-máximo"))))))</f>
        <v/>
      </c>
      <c r="U96" s="20">
        <f>IF(B96="","",IF(T96="","Preencha os campos obrigatórios para gerar a recomendação.",_xlfn.IFS(S96="Item sob encomenda","Restrição predominante: item atendido sob encomenda.",OR(S96="Espaço limitado",S96="Validade curta",S96="Pedido mínimo elevado"),"Restrição predominante favorece limites explícitos de estoque.",E96="Alta","Criticidade alta favorece acompanhamento contínuo.",D96="A","Classe A favorece acompanhamento contínuo.",I96&gt;='Configurações'!$B$6,"Nível de serviço alto favorece acompanhamento contínuo.",G96&gt;='Configurações'!$B$5,"Alta variabilidade favorece acompanhamento contínuo.",N96&gt;='Configurações'!$B$7,"Custo de falta relativamente alto favorece acompanhamento contínuo.",OR(H96&gt;='Configurações'!$B$8,S96="Fornecedor irregular"),"Reposição longa ou fornecedor irregular favorece acompanhamento contínuo.",AND(D96="C",G96&lt;='Configurações'!$B$4),"Classe C com baixa variabilidade favorece revisão periódica.",TRUE,"Condições intermediárias favorecem faixa mínimo-máximo.")))</f>
        <v/>
      </c>
      <c r="V96" s="21" t="n"/>
      <c r="W96" s="20">
        <f>IF(OR(B96="",T96="",V96="",I96="",X96=""),"",IF(OR(T96&lt;&gt;V96,ABS(I96-X96)&gt;0.000001),"Sim","Não"))</f>
        <v/>
      </c>
      <c r="X96" s="22" t="n"/>
      <c r="Y96" s="23" t="n"/>
      <c r="Z96" s="23" t="n"/>
      <c r="AA96" s="23" t="n"/>
      <c r="AB96" s="23" t="n"/>
      <c r="AC96" s="23" t="n"/>
      <c r="AD96" s="21" t="n"/>
      <c r="AE96" s="21" t="n"/>
      <c r="AF96" s="21" t="n"/>
      <c r="AG96" s="23" t="n"/>
      <c r="AH96" s="44" t="n"/>
      <c r="AI96" s="21" t="n"/>
      <c r="AJ96" s="44" t="n"/>
      <c r="AK96" s="21" t="n"/>
      <c r="AL96" s="20">
        <f>IF(B96="","",_xlfn.IFS(OR(A96="",C96="",D96="",E96="",F96="",G96="",H96="",I96="",J96="",K96="",M96="",S96=""),"PREENCHER ENTRADAS",V96="","ESCOLHER POLÍTICA",X96="","INFORMAR NÍVEL APROVADO",AD96="","INFORMAR EXCEÇÃO",AF96="","INFORMAR STATUS",AND(V96="Revisão contínua (Q)",OR(Y96="",Y96&lt;=0)),"INFORMAR LOTE",AND(V96="Mínimo-máximo",OR(Z96="",AA96="",Z96&lt;0,AA96&lt;=Z96)),"REVISAR MÍNIMO/MÁXIMO",AND(V96="Revisão periódica (P)",OR(AB96="",AB96&lt;=0,AC96="",AC96&lt;0)),"REVISAR CICLO/ALVO",AND(W96="Sim",OR(AD96&lt;&gt;"Sim",AE96="")),"JUSTIFICAR DIVERGÊNCIA",AND(AD96="Sim",AE96=""),"DESCREVER EXCEÇÃO",AND(AF96="Aprovada",OR(AG96="",AG96&lt;1,AH96="",AI96="",AJ96="",AK96="")),"COMPLETAR APROVAÇÃO",AND(AH96&lt;&gt;"",AJ96&lt;&gt;"",AJ96&lt;AH96),"REVISAR DATAS",AF96="Suspensa","SUSPENSA",AF96="Em revisão","EM REVISÃO",AF96="Em análise","PRONTO PARA APROVAÇÃO",AND(AF96="Aprovada",AJ96&lt;TODAY()),"REVISÃO VENCIDA",AND(AF96="Aprovada",AJ96&lt;=TODAY()+'Configurações'!$B$9),"REVISÃO PRÓXIMA",TRUE,"OK"))</f>
        <v/>
      </c>
    </row>
    <row r="97">
      <c r="A97" s="12" t="n"/>
      <c r="B97" s="12" t="n"/>
      <c r="C97" s="12" t="n"/>
      <c r="D97" s="13" t="n"/>
      <c r="E97" s="13" t="n"/>
      <c r="F97" s="14" t="n"/>
      <c r="G97" s="15" t="n"/>
      <c r="H97" s="14" t="n"/>
      <c r="I97" s="16" t="n"/>
      <c r="J97" s="42" t="n"/>
      <c r="K97" s="16" t="n"/>
      <c r="L97" s="43">
        <f>IF(OR(J97="",K97=""),"",J97*K97)</f>
        <v/>
      </c>
      <c r="M97" s="42" t="n"/>
      <c r="N97" s="19">
        <f>IF(OR(M97="",L97="",L97=0),"",IFERROR(M97/L97,""))</f>
        <v/>
      </c>
      <c r="O97" s="14" t="n"/>
      <c r="P97" s="14" t="n"/>
      <c r="Q97" s="14" t="n"/>
      <c r="R97" s="14" t="n"/>
      <c r="S97" s="12" t="n"/>
      <c r="T97" s="20">
        <f>IF(B97="","",IF(OR(A97="",C97="",D97="",E97="",F97="",G97="",H97="",I97="",J97="",K97="",M97="",S97=""),"",IF(S97="Item sob encomenda","Sob encomenda",IF(OR(S97="Espaço limitado",S97="Validade curta",S97="Pedido mínimo elevado"),"Mínimo-máximo",IF(OR(E97="Alta",D97="A",I97&gt;='Configurações'!$B$6,G97&gt;='Configurações'!$B$5,N97&gt;='Configurações'!$B$7,H97&gt;='Configurações'!$B$8,S97="Fornecedor irregular"),"Revisão contínua (Q)",IF(AND(D97="C",G97&lt;='Configurações'!$B$4),"Revisão periódica (P)","Mínimo-máximo"))))))</f>
        <v/>
      </c>
      <c r="U97" s="20">
        <f>IF(B97="","",IF(T97="","Preencha os campos obrigatórios para gerar a recomendação.",_xlfn.IFS(S97="Item sob encomenda","Restrição predominante: item atendido sob encomenda.",OR(S97="Espaço limitado",S97="Validade curta",S97="Pedido mínimo elevado"),"Restrição predominante favorece limites explícitos de estoque.",E97="Alta","Criticidade alta favorece acompanhamento contínuo.",D97="A","Classe A favorece acompanhamento contínuo.",I97&gt;='Configurações'!$B$6,"Nível de serviço alto favorece acompanhamento contínuo.",G97&gt;='Configurações'!$B$5,"Alta variabilidade favorece acompanhamento contínuo.",N97&gt;='Configurações'!$B$7,"Custo de falta relativamente alto favorece acompanhamento contínuo.",OR(H97&gt;='Configurações'!$B$8,S97="Fornecedor irregular"),"Reposição longa ou fornecedor irregular favorece acompanhamento contínuo.",AND(D97="C",G97&lt;='Configurações'!$B$4),"Classe C com baixa variabilidade favorece revisão periódica.",TRUE,"Condições intermediárias favorecem faixa mínimo-máximo.")))</f>
        <v/>
      </c>
      <c r="V97" s="21" t="n"/>
      <c r="W97" s="20">
        <f>IF(OR(B97="",T97="",V97="",I97="",X97=""),"",IF(OR(T97&lt;&gt;V97,ABS(I97-X97)&gt;0.000001),"Sim","Não"))</f>
        <v/>
      </c>
      <c r="X97" s="22" t="n"/>
      <c r="Y97" s="23" t="n"/>
      <c r="Z97" s="23" t="n"/>
      <c r="AA97" s="23" t="n"/>
      <c r="AB97" s="23" t="n"/>
      <c r="AC97" s="23" t="n"/>
      <c r="AD97" s="21" t="n"/>
      <c r="AE97" s="21" t="n"/>
      <c r="AF97" s="21" t="n"/>
      <c r="AG97" s="23" t="n"/>
      <c r="AH97" s="44" t="n"/>
      <c r="AI97" s="21" t="n"/>
      <c r="AJ97" s="44" t="n"/>
      <c r="AK97" s="21" t="n"/>
      <c r="AL97" s="20">
        <f>IF(B97="","",_xlfn.IFS(OR(A97="",C97="",D97="",E97="",F97="",G97="",H97="",I97="",J97="",K97="",M97="",S97=""),"PREENCHER ENTRADAS",V97="","ESCOLHER POLÍTICA",X97="","INFORMAR NÍVEL APROVADO",AD97="","INFORMAR EXCEÇÃO",AF97="","INFORMAR STATUS",AND(V97="Revisão contínua (Q)",OR(Y97="",Y97&lt;=0)),"INFORMAR LOTE",AND(V97="Mínimo-máximo",OR(Z97="",AA97="",Z97&lt;0,AA97&lt;=Z97)),"REVISAR MÍNIMO/MÁXIMO",AND(V97="Revisão periódica (P)",OR(AB97="",AB97&lt;=0,AC97="",AC97&lt;0)),"REVISAR CICLO/ALVO",AND(W97="Sim",OR(AD97&lt;&gt;"Sim",AE97="")),"JUSTIFICAR DIVERGÊNCIA",AND(AD97="Sim",AE97=""),"DESCREVER EXCEÇÃO",AND(AF97="Aprovada",OR(AG97="",AG97&lt;1,AH97="",AI97="",AJ97="",AK97="")),"COMPLETAR APROVAÇÃO",AND(AH97&lt;&gt;"",AJ97&lt;&gt;"",AJ97&lt;AH97),"REVISAR DATAS",AF97="Suspensa","SUSPENSA",AF97="Em revisão","EM REVISÃO",AF97="Em análise","PRONTO PARA APROVAÇÃO",AND(AF97="Aprovada",AJ97&lt;TODAY()),"REVISÃO VENCIDA",AND(AF97="Aprovada",AJ97&lt;=TODAY()+'Configurações'!$B$9),"REVISÃO PRÓXIMA",TRUE,"OK"))</f>
        <v/>
      </c>
    </row>
    <row r="98">
      <c r="A98" s="12" t="n"/>
      <c r="B98" s="12" t="n"/>
      <c r="C98" s="12" t="n"/>
      <c r="D98" s="13" t="n"/>
      <c r="E98" s="13" t="n"/>
      <c r="F98" s="14" t="n"/>
      <c r="G98" s="15" t="n"/>
      <c r="H98" s="14" t="n"/>
      <c r="I98" s="16" t="n"/>
      <c r="J98" s="42" t="n"/>
      <c r="K98" s="16" t="n"/>
      <c r="L98" s="43">
        <f>IF(OR(J98="",K98=""),"",J98*K98)</f>
        <v/>
      </c>
      <c r="M98" s="42" t="n"/>
      <c r="N98" s="19">
        <f>IF(OR(M98="",L98="",L98=0),"",IFERROR(M98/L98,""))</f>
        <v/>
      </c>
      <c r="O98" s="14" t="n"/>
      <c r="P98" s="14" t="n"/>
      <c r="Q98" s="14" t="n"/>
      <c r="R98" s="14" t="n"/>
      <c r="S98" s="12" t="n"/>
      <c r="T98" s="20">
        <f>IF(B98="","",IF(OR(A98="",C98="",D98="",E98="",F98="",G98="",H98="",I98="",J98="",K98="",M98="",S98=""),"",IF(S98="Item sob encomenda","Sob encomenda",IF(OR(S98="Espaço limitado",S98="Validade curta",S98="Pedido mínimo elevado"),"Mínimo-máximo",IF(OR(E98="Alta",D98="A",I98&gt;='Configurações'!$B$6,G98&gt;='Configurações'!$B$5,N98&gt;='Configurações'!$B$7,H98&gt;='Configurações'!$B$8,S98="Fornecedor irregular"),"Revisão contínua (Q)",IF(AND(D98="C",G98&lt;='Configurações'!$B$4),"Revisão periódica (P)","Mínimo-máximo"))))))</f>
        <v/>
      </c>
      <c r="U98" s="20">
        <f>IF(B98="","",IF(T98="","Preencha os campos obrigatórios para gerar a recomendação.",_xlfn.IFS(S98="Item sob encomenda","Restrição predominante: item atendido sob encomenda.",OR(S98="Espaço limitado",S98="Validade curta",S98="Pedido mínimo elevado"),"Restrição predominante favorece limites explícitos de estoque.",E98="Alta","Criticidade alta favorece acompanhamento contínuo.",D98="A","Classe A favorece acompanhamento contínuo.",I98&gt;='Configurações'!$B$6,"Nível de serviço alto favorece acompanhamento contínuo.",G98&gt;='Configurações'!$B$5,"Alta variabilidade favorece acompanhamento contínuo.",N98&gt;='Configurações'!$B$7,"Custo de falta relativamente alto favorece acompanhamento contínuo.",OR(H98&gt;='Configurações'!$B$8,S98="Fornecedor irregular"),"Reposição longa ou fornecedor irregular favorece acompanhamento contínuo.",AND(D98="C",G98&lt;='Configurações'!$B$4),"Classe C com baixa variabilidade favorece revisão periódica.",TRUE,"Condições intermediárias favorecem faixa mínimo-máximo.")))</f>
        <v/>
      </c>
      <c r="V98" s="21" t="n"/>
      <c r="W98" s="20">
        <f>IF(OR(B98="",T98="",V98="",I98="",X98=""),"",IF(OR(T98&lt;&gt;V98,ABS(I98-X98)&gt;0.000001),"Sim","Não"))</f>
        <v/>
      </c>
      <c r="X98" s="22" t="n"/>
      <c r="Y98" s="23" t="n"/>
      <c r="Z98" s="23" t="n"/>
      <c r="AA98" s="23" t="n"/>
      <c r="AB98" s="23" t="n"/>
      <c r="AC98" s="23" t="n"/>
      <c r="AD98" s="21" t="n"/>
      <c r="AE98" s="21" t="n"/>
      <c r="AF98" s="21" t="n"/>
      <c r="AG98" s="23" t="n"/>
      <c r="AH98" s="44" t="n"/>
      <c r="AI98" s="21" t="n"/>
      <c r="AJ98" s="44" t="n"/>
      <c r="AK98" s="21" t="n"/>
      <c r="AL98" s="20">
        <f>IF(B98="","",_xlfn.IFS(OR(A98="",C98="",D98="",E98="",F98="",G98="",H98="",I98="",J98="",K98="",M98="",S98=""),"PREENCHER ENTRADAS",V98="","ESCOLHER POLÍTICA",X98="","INFORMAR NÍVEL APROVADO",AD98="","INFORMAR EXCEÇÃO",AF98="","INFORMAR STATUS",AND(V98="Revisão contínua (Q)",OR(Y98="",Y98&lt;=0)),"INFORMAR LOTE",AND(V98="Mínimo-máximo",OR(Z98="",AA98="",Z98&lt;0,AA98&lt;=Z98)),"REVISAR MÍNIMO/MÁXIMO",AND(V98="Revisão periódica (P)",OR(AB98="",AB98&lt;=0,AC98="",AC98&lt;0)),"REVISAR CICLO/ALVO",AND(W98="Sim",OR(AD98&lt;&gt;"Sim",AE98="")),"JUSTIFICAR DIVERGÊNCIA",AND(AD98="Sim",AE98=""),"DESCREVER EXCEÇÃO",AND(AF98="Aprovada",OR(AG98="",AG98&lt;1,AH98="",AI98="",AJ98="",AK98="")),"COMPLETAR APROVAÇÃO",AND(AH98&lt;&gt;"",AJ98&lt;&gt;"",AJ98&lt;AH98),"REVISAR DATAS",AF98="Suspensa","SUSPENSA",AF98="Em revisão","EM REVISÃO",AF98="Em análise","PRONTO PARA APROVAÇÃO",AND(AF98="Aprovada",AJ98&lt;TODAY()),"REVISÃO VENCIDA",AND(AF98="Aprovada",AJ98&lt;=TODAY()+'Configurações'!$B$9),"REVISÃO PRÓXIMA",TRUE,"OK"))</f>
        <v/>
      </c>
    </row>
    <row r="99">
      <c r="A99" s="12" t="n"/>
      <c r="B99" s="12" t="n"/>
      <c r="C99" s="12" t="n"/>
      <c r="D99" s="13" t="n"/>
      <c r="E99" s="13" t="n"/>
      <c r="F99" s="14" t="n"/>
      <c r="G99" s="15" t="n"/>
      <c r="H99" s="14" t="n"/>
      <c r="I99" s="16" t="n"/>
      <c r="J99" s="42" t="n"/>
      <c r="K99" s="16" t="n"/>
      <c r="L99" s="43">
        <f>IF(OR(J99="",K99=""),"",J99*K99)</f>
        <v/>
      </c>
      <c r="M99" s="42" t="n"/>
      <c r="N99" s="19">
        <f>IF(OR(M99="",L99="",L99=0),"",IFERROR(M99/L99,""))</f>
        <v/>
      </c>
      <c r="O99" s="14" t="n"/>
      <c r="P99" s="14" t="n"/>
      <c r="Q99" s="14" t="n"/>
      <c r="R99" s="14" t="n"/>
      <c r="S99" s="12" t="n"/>
      <c r="T99" s="20">
        <f>IF(B99="","",IF(OR(A99="",C99="",D99="",E99="",F99="",G99="",H99="",I99="",J99="",K99="",M99="",S99=""),"",IF(S99="Item sob encomenda","Sob encomenda",IF(OR(S99="Espaço limitado",S99="Validade curta",S99="Pedido mínimo elevado"),"Mínimo-máximo",IF(OR(E99="Alta",D99="A",I99&gt;='Configurações'!$B$6,G99&gt;='Configurações'!$B$5,N99&gt;='Configurações'!$B$7,H99&gt;='Configurações'!$B$8,S99="Fornecedor irregular"),"Revisão contínua (Q)",IF(AND(D99="C",G99&lt;='Configurações'!$B$4),"Revisão periódica (P)","Mínimo-máximo"))))))</f>
        <v/>
      </c>
      <c r="U99" s="20">
        <f>IF(B99="","",IF(T99="","Preencha os campos obrigatórios para gerar a recomendação.",_xlfn.IFS(S99="Item sob encomenda","Restrição predominante: item atendido sob encomenda.",OR(S99="Espaço limitado",S99="Validade curta",S99="Pedido mínimo elevado"),"Restrição predominante favorece limites explícitos de estoque.",E99="Alta","Criticidade alta favorece acompanhamento contínuo.",D99="A","Classe A favorece acompanhamento contínuo.",I99&gt;='Configurações'!$B$6,"Nível de serviço alto favorece acompanhamento contínuo.",G99&gt;='Configurações'!$B$5,"Alta variabilidade favorece acompanhamento contínuo.",N99&gt;='Configurações'!$B$7,"Custo de falta relativamente alto favorece acompanhamento contínuo.",OR(H99&gt;='Configurações'!$B$8,S99="Fornecedor irregular"),"Reposição longa ou fornecedor irregular favorece acompanhamento contínuo.",AND(D99="C",G99&lt;='Configurações'!$B$4),"Classe C com baixa variabilidade favorece revisão periódica.",TRUE,"Condições intermediárias favorecem faixa mínimo-máximo.")))</f>
        <v/>
      </c>
      <c r="V99" s="21" t="n"/>
      <c r="W99" s="20">
        <f>IF(OR(B99="",T99="",V99="",I99="",X99=""),"",IF(OR(T99&lt;&gt;V99,ABS(I99-X99)&gt;0.000001),"Sim","Não"))</f>
        <v/>
      </c>
      <c r="X99" s="22" t="n"/>
      <c r="Y99" s="23" t="n"/>
      <c r="Z99" s="23" t="n"/>
      <c r="AA99" s="23" t="n"/>
      <c r="AB99" s="23" t="n"/>
      <c r="AC99" s="23" t="n"/>
      <c r="AD99" s="21" t="n"/>
      <c r="AE99" s="21" t="n"/>
      <c r="AF99" s="21" t="n"/>
      <c r="AG99" s="23" t="n"/>
      <c r="AH99" s="44" t="n"/>
      <c r="AI99" s="21" t="n"/>
      <c r="AJ99" s="44" t="n"/>
      <c r="AK99" s="21" t="n"/>
      <c r="AL99" s="20">
        <f>IF(B99="","",_xlfn.IFS(OR(A99="",C99="",D99="",E99="",F99="",G99="",H99="",I99="",J99="",K99="",M99="",S99=""),"PREENCHER ENTRADAS",V99="","ESCOLHER POLÍTICA",X99="","INFORMAR NÍVEL APROVADO",AD99="","INFORMAR EXCEÇÃO",AF99="","INFORMAR STATUS",AND(V99="Revisão contínua (Q)",OR(Y99="",Y99&lt;=0)),"INFORMAR LOTE",AND(V99="Mínimo-máximo",OR(Z99="",AA99="",Z99&lt;0,AA99&lt;=Z99)),"REVISAR MÍNIMO/MÁXIMO",AND(V99="Revisão periódica (P)",OR(AB99="",AB99&lt;=0,AC99="",AC99&lt;0)),"REVISAR CICLO/ALVO",AND(W99="Sim",OR(AD99&lt;&gt;"Sim",AE99="")),"JUSTIFICAR DIVERGÊNCIA",AND(AD99="Sim",AE99=""),"DESCREVER EXCEÇÃO",AND(AF99="Aprovada",OR(AG99="",AG99&lt;1,AH99="",AI99="",AJ99="",AK99="")),"COMPLETAR APROVAÇÃO",AND(AH99&lt;&gt;"",AJ99&lt;&gt;"",AJ99&lt;AH99),"REVISAR DATAS",AF99="Suspensa","SUSPENSA",AF99="Em revisão","EM REVISÃO",AF99="Em análise","PRONTO PARA APROVAÇÃO",AND(AF99="Aprovada",AJ99&lt;TODAY()),"REVISÃO VENCIDA",AND(AF99="Aprovada",AJ99&lt;=TODAY()+'Configurações'!$B$9),"REVISÃO PRÓXIMA",TRUE,"OK"))</f>
        <v/>
      </c>
    </row>
    <row r="100">
      <c r="A100" s="12" t="n"/>
      <c r="B100" s="12" t="n"/>
      <c r="C100" s="12" t="n"/>
      <c r="D100" s="13" t="n"/>
      <c r="E100" s="13" t="n"/>
      <c r="F100" s="14" t="n"/>
      <c r="G100" s="15" t="n"/>
      <c r="H100" s="14" t="n"/>
      <c r="I100" s="16" t="n"/>
      <c r="J100" s="42" t="n"/>
      <c r="K100" s="16" t="n"/>
      <c r="L100" s="43">
        <f>IF(OR(J100="",K100=""),"",J100*K100)</f>
        <v/>
      </c>
      <c r="M100" s="42" t="n"/>
      <c r="N100" s="19">
        <f>IF(OR(M100="",L100="",L100=0),"",IFERROR(M100/L100,""))</f>
        <v/>
      </c>
      <c r="O100" s="14" t="n"/>
      <c r="P100" s="14" t="n"/>
      <c r="Q100" s="14" t="n"/>
      <c r="R100" s="14" t="n"/>
      <c r="S100" s="12" t="n"/>
      <c r="T100" s="20">
        <f>IF(B100="","",IF(OR(A100="",C100="",D100="",E100="",F100="",G100="",H100="",I100="",J100="",K100="",M100="",S100=""),"",IF(S100="Item sob encomenda","Sob encomenda",IF(OR(S100="Espaço limitado",S100="Validade curta",S100="Pedido mínimo elevado"),"Mínimo-máximo",IF(OR(E100="Alta",D100="A",I100&gt;='Configurações'!$B$6,G100&gt;='Configurações'!$B$5,N100&gt;='Configurações'!$B$7,H100&gt;='Configurações'!$B$8,S100="Fornecedor irregular"),"Revisão contínua (Q)",IF(AND(D100="C",G100&lt;='Configurações'!$B$4),"Revisão periódica (P)","Mínimo-máximo"))))))</f>
        <v/>
      </c>
      <c r="U100" s="20">
        <f>IF(B100="","",IF(T100="","Preencha os campos obrigatórios para gerar a recomendação.",_xlfn.IFS(S100="Item sob encomenda","Restrição predominante: item atendido sob encomenda.",OR(S100="Espaço limitado",S100="Validade curta",S100="Pedido mínimo elevado"),"Restrição predominante favorece limites explícitos de estoque.",E100="Alta","Criticidade alta favorece acompanhamento contínuo.",D100="A","Classe A favorece acompanhamento contínuo.",I100&gt;='Configurações'!$B$6,"Nível de serviço alto favorece acompanhamento contínuo.",G100&gt;='Configurações'!$B$5,"Alta variabilidade favorece acompanhamento contínuo.",N100&gt;='Configurações'!$B$7,"Custo de falta relativamente alto favorece acompanhamento contínuo.",OR(H100&gt;='Configurações'!$B$8,S100="Fornecedor irregular"),"Reposição longa ou fornecedor irregular favorece acompanhamento contínuo.",AND(D100="C",G100&lt;='Configurações'!$B$4),"Classe C com baixa variabilidade favorece revisão periódica.",TRUE,"Condições intermediárias favorecem faixa mínimo-máximo.")))</f>
        <v/>
      </c>
      <c r="V100" s="21" t="n"/>
      <c r="W100" s="20">
        <f>IF(OR(B100="",T100="",V100="",I100="",X100=""),"",IF(OR(T100&lt;&gt;V100,ABS(I100-X100)&gt;0.000001),"Sim","Não"))</f>
        <v/>
      </c>
      <c r="X100" s="22" t="n"/>
      <c r="Y100" s="23" t="n"/>
      <c r="Z100" s="23" t="n"/>
      <c r="AA100" s="23" t="n"/>
      <c r="AB100" s="23" t="n"/>
      <c r="AC100" s="23" t="n"/>
      <c r="AD100" s="21" t="n"/>
      <c r="AE100" s="21" t="n"/>
      <c r="AF100" s="21" t="n"/>
      <c r="AG100" s="23" t="n"/>
      <c r="AH100" s="44" t="n"/>
      <c r="AI100" s="21" t="n"/>
      <c r="AJ100" s="44" t="n"/>
      <c r="AK100" s="21" t="n"/>
      <c r="AL100" s="20">
        <f>IF(B100="","",_xlfn.IFS(OR(A100="",C100="",D100="",E100="",F100="",G100="",H100="",I100="",J100="",K100="",M100="",S100=""),"PREENCHER ENTRADAS",V100="","ESCOLHER POLÍTICA",X100="","INFORMAR NÍVEL APROVADO",AD100="","INFORMAR EXCEÇÃO",AF100="","INFORMAR STATUS",AND(V100="Revisão contínua (Q)",OR(Y100="",Y100&lt;=0)),"INFORMAR LOTE",AND(V100="Mínimo-máximo",OR(Z100="",AA100="",Z100&lt;0,AA100&lt;=Z100)),"REVISAR MÍNIMO/MÁXIMO",AND(V100="Revisão periódica (P)",OR(AB100="",AB100&lt;=0,AC100="",AC100&lt;0)),"REVISAR CICLO/ALVO",AND(W100="Sim",OR(AD100&lt;&gt;"Sim",AE100="")),"JUSTIFICAR DIVERGÊNCIA",AND(AD100="Sim",AE100=""),"DESCREVER EXCEÇÃO",AND(AF100="Aprovada",OR(AG100="",AG100&lt;1,AH100="",AI100="",AJ100="",AK100="")),"COMPLETAR APROVAÇÃO",AND(AH100&lt;&gt;"",AJ100&lt;&gt;"",AJ100&lt;AH100),"REVISAR DATAS",AF100="Suspensa","SUSPENSA",AF100="Em revisão","EM REVISÃO",AF100="Em análise","PRONTO PARA APROVAÇÃO",AND(AF100="Aprovada",AJ100&lt;TODAY()),"REVISÃO VENCIDA",AND(AF100="Aprovada",AJ100&lt;=TODAY()+'Configurações'!$B$9),"REVISÃO PRÓXIMA",TRUE,"OK"))</f>
        <v/>
      </c>
    </row>
    <row r="101">
      <c r="A101" s="12" t="n"/>
      <c r="B101" s="12" t="n"/>
      <c r="C101" s="12" t="n"/>
      <c r="D101" s="13" t="n"/>
      <c r="E101" s="13" t="n"/>
      <c r="F101" s="14" t="n"/>
      <c r="G101" s="15" t="n"/>
      <c r="H101" s="14" t="n"/>
      <c r="I101" s="16" t="n"/>
      <c r="J101" s="42" t="n"/>
      <c r="K101" s="16" t="n"/>
      <c r="L101" s="43">
        <f>IF(OR(J101="",K101=""),"",J101*K101)</f>
        <v/>
      </c>
      <c r="M101" s="42" t="n"/>
      <c r="N101" s="19">
        <f>IF(OR(M101="",L101="",L101=0),"",IFERROR(M101/L101,""))</f>
        <v/>
      </c>
      <c r="O101" s="14" t="n"/>
      <c r="P101" s="14" t="n"/>
      <c r="Q101" s="14" t="n"/>
      <c r="R101" s="14" t="n"/>
      <c r="S101" s="12" t="n"/>
      <c r="T101" s="20">
        <f>IF(B101="","",IF(OR(A101="",C101="",D101="",E101="",F101="",G101="",H101="",I101="",J101="",K101="",M101="",S101=""),"",IF(S101="Item sob encomenda","Sob encomenda",IF(OR(S101="Espaço limitado",S101="Validade curta",S101="Pedido mínimo elevado"),"Mínimo-máximo",IF(OR(E101="Alta",D101="A",I101&gt;='Configurações'!$B$6,G101&gt;='Configurações'!$B$5,N101&gt;='Configurações'!$B$7,H101&gt;='Configurações'!$B$8,S101="Fornecedor irregular"),"Revisão contínua (Q)",IF(AND(D101="C",G101&lt;='Configurações'!$B$4),"Revisão periódica (P)","Mínimo-máximo"))))))</f>
        <v/>
      </c>
      <c r="U101" s="20">
        <f>IF(B101="","",IF(T101="","Preencha os campos obrigatórios para gerar a recomendação.",_xlfn.IFS(S101="Item sob encomenda","Restrição predominante: item atendido sob encomenda.",OR(S101="Espaço limitado",S101="Validade curta",S101="Pedido mínimo elevado"),"Restrição predominante favorece limites explícitos de estoque.",E101="Alta","Criticidade alta favorece acompanhamento contínuo.",D101="A","Classe A favorece acompanhamento contínuo.",I101&gt;='Configurações'!$B$6,"Nível de serviço alto favorece acompanhamento contínuo.",G101&gt;='Configurações'!$B$5,"Alta variabilidade favorece acompanhamento contínuo.",N101&gt;='Configurações'!$B$7,"Custo de falta relativamente alto favorece acompanhamento contínuo.",OR(H101&gt;='Configurações'!$B$8,S101="Fornecedor irregular"),"Reposição longa ou fornecedor irregular favorece acompanhamento contínuo.",AND(D101="C",G101&lt;='Configurações'!$B$4),"Classe C com baixa variabilidade favorece revisão periódica.",TRUE,"Condições intermediárias favorecem faixa mínimo-máximo.")))</f>
        <v/>
      </c>
      <c r="V101" s="21" t="n"/>
      <c r="W101" s="20">
        <f>IF(OR(B101="",T101="",V101="",I101="",X101=""),"",IF(OR(T101&lt;&gt;V101,ABS(I101-X101)&gt;0.000001),"Sim","Não"))</f>
        <v/>
      </c>
      <c r="X101" s="22" t="n"/>
      <c r="Y101" s="23" t="n"/>
      <c r="Z101" s="23" t="n"/>
      <c r="AA101" s="23" t="n"/>
      <c r="AB101" s="23" t="n"/>
      <c r="AC101" s="23" t="n"/>
      <c r="AD101" s="21" t="n"/>
      <c r="AE101" s="21" t="n"/>
      <c r="AF101" s="21" t="n"/>
      <c r="AG101" s="23" t="n"/>
      <c r="AH101" s="44" t="n"/>
      <c r="AI101" s="21" t="n"/>
      <c r="AJ101" s="44" t="n"/>
      <c r="AK101" s="21" t="n"/>
      <c r="AL101" s="20">
        <f>IF(B101="","",_xlfn.IFS(OR(A101="",C101="",D101="",E101="",F101="",G101="",H101="",I101="",J101="",K101="",M101="",S101=""),"PREENCHER ENTRADAS",V101="","ESCOLHER POLÍTICA",X101="","INFORMAR NÍVEL APROVADO",AD101="","INFORMAR EXCEÇÃO",AF101="","INFORMAR STATUS",AND(V101="Revisão contínua (Q)",OR(Y101="",Y101&lt;=0)),"INFORMAR LOTE",AND(V101="Mínimo-máximo",OR(Z101="",AA101="",Z101&lt;0,AA101&lt;=Z101)),"REVISAR MÍNIMO/MÁXIMO",AND(V101="Revisão periódica (P)",OR(AB101="",AB101&lt;=0,AC101="",AC101&lt;0)),"REVISAR CICLO/ALVO",AND(W101="Sim",OR(AD101&lt;&gt;"Sim",AE101="")),"JUSTIFICAR DIVERGÊNCIA",AND(AD101="Sim",AE101=""),"DESCREVER EXCEÇÃO",AND(AF101="Aprovada",OR(AG101="",AG101&lt;1,AH101="",AI101="",AJ101="",AK101="")),"COMPLETAR APROVAÇÃO",AND(AH101&lt;&gt;"",AJ101&lt;&gt;"",AJ101&lt;AH101),"REVISAR DATAS",AF101="Suspensa","SUSPENSA",AF101="Em revisão","EM REVISÃO",AF101="Em análise","PRONTO PARA APROVAÇÃO",AND(AF101="Aprovada",AJ101&lt;TODAY()),"REVISÃO VENCIDA",AND(AF101="Aprovada",AJ101&lt;=TODAY()+'Configurações'!$B$9),"REVISÃO PRÓXIMA",TRUE,"OK"))</f>
        <v/>
      </c>
    </row>
    <row r="102">
      <c r="A102" s="12" t="n"/>
      <c r="B102" s="12" t="n"/>
      <c r="C102" s="12" t="n"/>
      <c r="D102" s="13" t="n"/>
      <c r="E102" s="13" t="n"/>
      <c r="F102" s="14" t="n"/>
      <c r="G102" s="15" t="n"/>
      <c r="H102" s="14" t="n"/>
      <c r="I102" s="16" t="n"/>
      <c r="J102" s="42" t="n"/>
      <c r="K102" s="16" t="n"/>
      <c r="L102" s="43">
        <f>IF(OR(J102="",K102=""),"",J102*K102)</f>
        <v/>
      </c>
      <c r="M102" s="42" t="n"/>
      <c r="N102" s="19">
        <f>IF(OR(M102="",L102="",L102=0),"",IFERROR(M102/L102,""))</f>
        <v/>
      </c>
      <c r="O102" s="14" t="n"/>
      <c r="P102" s="14" t="n"/>
      <c r="Q102" s="14" t="n"/>
      <c r="R102" s="14" t="n"/>
      <c r="S102" s="12" t="n"/>
      <c r="T102" s="20">
        <f>IF(B102="","",IF(OR(A102="",C102="",D102="",E102="",F102="",G102="",H102="",I102="",J102="",K102="",M102="",S102=""),"",IF(S102="Item sob encomenda","Sob encomenda",IF(OR(S102="Espaço limitado",S102="Validade curta",S102="Pedido mínimo elevado"),"Mínimo-máximo",IF(OR(E102="Alta",D102="A",I102&gt;='Configurações'!$B$6,G102&gt;='Configurações'!$B$5,N102&gt;='Configurações'!$B$7,H102&gt;='Configurações'!$B$8,S102="Fornecedor irregular"),"Revisão contínua (Q)",IF(AND(D102="C",G102&lt;='Configurações'!$B$4),"Revisão periódica (P)","Mínimo-máximo"))))))</f>
        <v/>
      </c>
      <c r="U102" s="20">
        <f>IF(B102="","",IF(T102="","Preencha os campos obrigatórios para gerar a recomendação.",_xlfn.IFS(S102="Item sob encomenda","Restrição predominante: item atendido sob encomenda.",OR(S102="Espaço limitado",S102="Validade curta",S102="Pedido mínimo elevado"),"Restrição predominante favorece limites explícitos de estoque.",E102="Alta","Criticidade alta favorece acompanhamento contínuo.",D102="A","Classe A favorece acompanhamento contínuo.",I102&gt;='Configurações'!$B$6,"Nível de serviço alto favorece acompanhamento contínuo.",G102&gt;='Configurações'!$B$5,"Alta variabilidade favorece acompanhamento contínuo.",N102&gt;='Configurações'!$B$7,"Custo de falta relativamente alto favorece acompanhamento contínuo.",OR(H102&gt;='Configurações'!$B$8,S102="Fornecedor irregular"),"Reposição longa ou fornecedor irregular favorece acompanhamento contínuo.",AND(D102="C",G102&lt;='Configurações'!$B$4),"Classe C com baixa variabilidade favorece revisão periódica.",TRUE,"Condições intermediárias favorecem faixa mínimo-máximo.")))</f>
        <v/>
      </c>
      <c r="V102" s="21" t="n"/>
      <c r="W102" s="20">
        <f>IF(OR(B102="",T102="",V102="",I102="",X102=""),"",IF(OR(T102&lt;&gt;V102,ABS(I102-X102)&gt;0.000001),"Sim","Não"))</f>
        <v/>
      </c>
      <c r="X102" s="22" t="n"/>
      <c r="Y102" s="23" t="n"/>
      <c r="Z102" s="23" t="n"/>
      <c r="AA102" s="23" t="n"/>
      <c r="AB102" s="23" t="n"/>
      <c r="AC102" s="23" t="n"/>
      <c r="AD102" s="21" t="n"/>
      <c r="AE102" s="21" t="n"/>
      <c r="AF102" s="21" t="n"/>
      <c r="AG102" s="23" t="n"/>
      <c r="AH102" s="44" t="n"/>
      <c r="AI102" s="21" t="n"/>
      <c r="AJ102" s="44" t="n"/>
      <c r="AK102" s="21" t="n"/>
      <c r="AL102" s="20">
        <f>IF(B102="","",_xlfn.IFS(OR(A102="",C102="",D102="",E102="",F102="",G102="",H102="",I102="",J102="",K102="",M102="",S102=""),"PREENCHER ENTRADAS",V102="","ESCOLHER POLÍTICA",X102="","INFORMAR NÍVEL APROVADO",AD102="","INFORMAR EXCEÇÃO",AF102="","INFORMAR STATUS",AND(V102="Revisão contínua (Q)",OR(Y102="",Y102&lt;=0)),"INFORMAR LOTE",AND(V102="Mínimo-máximo",OR(Z102="",AA102="",Z102&lt;0,AA102&lt;=Z102)),"REVISAR MÍNIMO/MÁXIMO",AND(V102="Revisão periódica (P)",OR(AB102="",AB102&lt;=0,AC102="",AC102&lt;0)),"REVISAR CICLO/ALVO",AND(W102="Sim",OR(AD102&lt;&gt;"Sim",AE102="")),"JUSTIFICAR DIVERGÊNCIA",AND(AD102="Sim",AE102=""),"DESCREVER EXCEÇÃO",AND(AF102="Aprovada",OR(AG102="",AG102&lt;1,AH102="",AI102="",AJ102="",AK102="")),"COMPLETAR APROVAÇÃO",AND(AH102&lt;&gt;"",AJ102&lt;&gt;"",AJ102&lt;AH102),"REVISAR DATAS",AF102="Suspensa","SUSPENSA",AF102="Em revisão","EM REVISÃO",AF102="Em análise","PRONTO PARA APROVAÇÃO",AND(AF102="Aprovada",AJ102&lt;TODAY()),"REVISÃO VENCIDA",AND(AF102="Aprovada",AJ102&lt;=TODAY()+'Configurações'!$B$9),"REVISÃO PRÓXIMA",TRUE,"OK"))</f>
        <v/>
      </c>
    </row>
    <row r="103">
      <c r="A103" s="12" t="n"/>
      <c r="B103" s="12" t="n"/>
      <c r="C103" s="12" t="n"/>
      <c r="D103" s="13" t="n"/>
      <c r="E103" s="13" t="n"/>
      <c r="F103" s="14" t="n"/>
      <c r="G103" s="15" t="n"/>
      <c r="H103" s="14" t="n"/>
      <c r="I103" s="16" t="n"/>
      <c r="J103" s="42" t="n"/>
      <c r="K103" s="16" t="n"/>
      <c r="L103" s="43">
        <f>IF(OR(J103="",K103=""),"",J103*K103)</f>
        <v/>
      </c>
      <c r="M103" s="42" t="n"/>
      <c r="N103" s="19">
        <f>IF(OR(M103="",L103="",L103=0),"",IFERROR(M103/L103,""))</f>
        <v/>
      </c>
      <c r="O103" s="14" t="n"/>
      <c r="P103" s="14" t="n"/>
      <c r="Q103" s="14" t="n"/>
      <c r="R103" s="14" t="n"/>
      <c r="S103" s="12" t="n"/>
      <c r="T103" s="20">
        <f>IF(B103="","",IF(OR(A103="",C103="",D103="",E103="",F103="",G103="",H103="",I103="",J103="",K103="",M103="",S103=""),"",IF(S103="Item sob encomenda","Sob encomenda",IF(OR(S103="Espaço limitado",S103="Validade curta",S103="Pedido mínimo elevado"),"Mínimo-máximo",IF(OR(E103="Alta",D103="A",I103&gt;='Configurações'!$B$6,G103&gt;='Configurações'!$B$5,N103&gt;='Configurações'!$B$7,H103&gt;='Configurações'!$B$8,S103="Fornecedor irregular"),"Revisão contínua (Q)",IF(AND(D103="C",G103&lt;='Configurações'!$B$4),"Revisão periódica (P)","Mínimo-máximo"))))))</f>
        <v/>
      </c>
      <c r="U103" s="20">
        <f>IF(B103="","",IF(T103="","Preencha os campos obrigatórios para gerar a recomendação.",_xlfn.IFS(S103="Item sob encomenda","Restrição predominante: item atendido sob encomenda.",OR(S103="Espaço limitado",S103="Validade curta",S103="Pedido mínimo elevado"),"Restrição predominante favorece limites explícitos de estoque.",E103="Alta","Criticidade alta favorece acompanhamento contínuo.",D103="A","Classe A favorece acompanhamento contínuo.",I103&gt;='Configurações'!$B$6,"Nível de serviço alto favorece acompanhamento contínuo.",G103&gt;='Configurações'!$B$5,"Alta variabilidade favorece acompanhamento contínuo.",N103&gt;='Configurações'!$B$7,"Custo de falta relativamente alto favorece acompanhamento contínuo.",OR(H103&gt;='Configurações'!$B$8,S103="Fornecedor irregular"),"Reposição longa ou fornecedor irregular favorece acompanhamento contínuo.",AND(D103="C",G103&lt;='Configurações'!$B$4),"Classe C com baixa variabilidade favorece revisão periódica.",TRUE,"Condições intermediárias favorecem faixa mínimo-máximo.")))</f>
        <v/>
      </c>
      <c r="V103" s="21" t="n"/>
      <c r="W103" s="20">
        <f>IF(OR(B103="",T103="",V103="",I103="",X103=""),"",IF(OR(T103&lt;&gt;V103,ABS(I103-X103)&gt;0.000001),"Sim","Não"))</f>
        <v/>
      </c>
      <c r="X103" s="22" t="n"/>
      <c r="Y103" s="23" t="n"/>
      <c r="Z103" s="23" t="n"/>
      <c r="AA103" s="23" t="n"/>
      <c r="AB103" s="23" t="n"/>
      <c r="AC103" s="23" t="n"/>
      <c r="AD103" s="21" t="n"/>
      <c r="AE103" s="21" t="n"/>
      <c r="AF103" s="21" t="n"/>
      <c r="AG103" s="23" t="n"/>
      <c r="AH103" s="44" t="n"/>
      <c r="AI103" s="21" t="n"/>
      <c r="AJ103" s="44" t="n"/>
      <c r="AK103" s="21" t="n"/>
      <c r="AL103" s="20">
        <f>IF(B103="","",_xlfn.IFS(OR(A103="",C103="",D103="",E103="",F103="",G103="",H103="",I103="",J103="",K103="",M103="",S103=""),"PREENCHER ENTRADAS",V103="","ESCOLHER POLÍTICA",X103="","INFORMAR NÍVEL APROVADO",AD103="","INFORMAR EXCEÇÃO",AF103="","INFORMAR STATUS",AND(V103="Revisão contínua (Q)",OR(Y103="",Y103&lt;=0)),"INFORMAR LOTE",AND(V103="Mínimo-máximo",OR(Z103="",AA103="",Z103&lt;0,AA103&lt;=Z103)),"REVISAR MÍNIMO/MÁXIMO",AND(V103="Revisão periódica (P)",OR(AB103="",AB103&lt;=0,AC103="",AC103&lt;0)),"REVISAR CICLO/ALVO",AND(W103="Sim",OR(AD103&lt;&gt;"Sim",AE103="")),"JUSTIFICAR DIVERGÊNCIA",AND(AD103="Sim",AE103=""),"DESCREVER EXCEÇÃO",AND(AF103="Aprovada",OR(AG103="",AG103&lt;1,AH103="",AI103="",AJ103="",AK103="")),"COMPLETAR APROVAÇÃO",AND(AH103&lt;&gt;"",AJ103&lt;&gt;"",AJ103&lt;AH103),"REVISAR DATAS",AF103="Suspensa","SUSPENSA",AF103="Em revisão","EM REVISÃO",AF103="Em análise","PRONTO PARA APROVAÇÃO",AND(AF103="Aprovada",AJ103&lt;TODAY()),"REVISÃO VENCIDA",AND(AF103="Aprovada",AJ103&lt;=TODAY()+'Configurações'!$B$9),"REVISÃO PRÓXIMA",TRUE,"OK"))</f>
        <v/>
      </c>
    </row>
    <row r="104">
      <c r="A104" s="12" t="n"/>
      <c r="B104" s="12" t="n"/>
      <c r="C104" s="12" t="n"/>
      <c r="D104" s="13" t="n"/>
      <c r="E104" s="13" t="n"/>
      <c r="F104" s="14" t="n"/>
      <c r="G104" s="15" t="n"/>
      <c r="H104" s="14" t="n"/>
      <c r="I104" s="16" t="n"/>
      <c r="J104" s="42" t="n"/>
      <c r="K104" s="16" t="n"/>
      <c r="L104" s="43">
        <f>IF(OR(J104="",K104=""),"",J104*K104)</f>
        <v/>
      </c>
      <c r="M104" s="42" t="n"/>
      <c r="N104" s="19">
        <f>IF(OR(M104="",L104="",L104=0),"",IFERROR(M104/L104,""))</f>
        <v/>
      </c>
      <c r="O104" s="14" t="n"/>
      <c r="P104" s="14" t="n"/>
      <c r="Q104" s="14" t="n"/>
      <c r="R104" s="14" t="n"/>
      <c r="S104" s="12" t="n"/>
      <c r="T104" s="20">
        <f>IF(B104="","",IF(OR(A104="",C104="",D104="",E104="",F104="",G104="",H104="",I104="",J104="",K104="",M104="",S104=""),"",IF(S104="Item sob encomenda","Sob encomenda",IF(OR(S104="Espaço limitado",S104="Validade curta",S104="Pedido mínimo elevado"),"Mínimo-máximo",IF(OR(E104="Alta",D104="A",I104&gt;='Configurações'!$B$6,G104&gt;='Configurações'!$B$5,N104&gt;='Configurações'!$B$7,H104&gt;='Configurações'!$B$8,S104="Fornecedor irregular"),"Revisão contínua (Q)",IF(AND(D104="C",G104&lt;='Configurações'!$B$4),"Revisão periódica (P)","Mínimo-máximo"))))))</f>
        <v/>
      </c>
      <c r="U104" s="20">
        <f>IF(B104="","",IF(T104="","Preencha os campos obrigatórios para gerar a recomendação.",_xlfn.IFS(S104="Item sob encomenda","Restrição predominante: item atendido sob encomenda.",OR(S104="Espaço limitado",S104="Validade curta",S104="Pedido mínimo elevado"),"Restrição predominante favorece limites explícitos de estoque.",E104="Alta","Criticidade alta favorece acompanhamento contínuo.",D104="A","Classe A favorece acompanhamento contínuo.",I104&gt;='Configurações'!$B$6,"Nível de serviço alto favorece acompanhamento contínuo.",G104&gt;='Configurações'!$B$5,"Alta variabilidade favorece acompanhamento contínuo.",N104&gt;='Configurações'!$B$7,"Custo de falta relativamente alto favorece acompanhamento contínuo.",OR(H104&gt;='Configurações'!$B$8,S104="Fornecedor irregular"),"Reposição longa ou fornecedor irregular favorece acompanhamento contínuo.",AND(D104="C",G104&lt;='Configurações'!$B$4),"Classe C com baixa variabilidade favorece revisão periódica.",TRUE,"Condições intermediárias favorecem faixa mínimo-máximo.")))</f>
        <v/>
      </c>
      <c r="V104" s="21" t="n"/>
      <c r="W104" s="20">
        <f>IF(OR(B104="",T104="",V104="",I104="",X104=""),"",IF(OR(T104&lt;&gt;V104,ABS(I104-X104)&gt;0.000001),"Sim","Não"))</f>
        <v/>
      </c>
      <c r="X104" s="22" t="n"/>
      <c r="Y104" s="23" t="n"/>
      <c r="Z104" s="23" t="n"/>
      <c r="AA104" s="23" t="n"/>
      <c r="AB104" s="23" t="n"/>
      <c r="AC104" s="23" t="n"/>
      <c r="AD104" s="21" t="n"/>
      <c r="AE104" s="21" t="n"/>
      <c r="AF104" s="21" t="n"/>
      <c r="AG104" s="23" t="n"/>
      <c r="AH104" s="44" t="n"/>
      <c r="AI104" s="21" t="n"/>
      <c r="AJ104" s="44" t="n"/>
      <c r="AK104" s="21" t="n"/>
      <c r="AL104" s="20">
        <f>IF(B104="","",_xlfn.IFS(OR(A104="",C104="",D104="",E104="",F104="",G104="",H104="",I104="",J104="",K104="",M104="",S104=""),"PREENCHER ENTRADAS",V104="","ESCOLHER POLÍTICA",X104="","INFORMAR NÍVEL APROVADO",AD104="","INFORMAR EXCEÇÃO",AF104="","INFORMAR STATUS",AND(V104="Revisão contínua (Q)",OR(Y104="",Y104&lt;=0)),"INFORMAR LOTE",AND(V104="Mínimo-máximo",OR(Z104="",AA104="",Z104&lt;0,AA104&lt;=Z104)),"REVISAR MÍNIMO/MÁXIMO",AND(V104="Revisão periódica (P)",OR(AB104="",AB104&lt;=0,AC104="",AC104&lt;0)),"REVISAR CICLO/ALVO",AND(W104="Sim",OR(AD104&lt;&gt;"Sim",AE104="")),"JUSTIFICAR DIVERGÊNCIA",AND(AD104="Sim",AE104=""),"DESCREVER EXCEÇÃO",AND(AF104="Aprovada",OR(AG104="",AG104&lt;1,AH104="",AI104="",AJ104="",AK104="")),"COMPLETAR APROVAÇÃO",AND(AH104&lt;&gt;"",AJ104&lt;&gt;"",AJ104&lt;AH104),"REVISAR DATAS",AF104="Suspensa","SUSPENSA",AF104="Em revisão","EM REVISÃO",AF104="Em análise","PRONTO PARA APROVAÇÃO",AND(AF104="Aprovada",AJ104&lt;TODAY()),"REVISÃO VENCIDA",AND(AF104="Aprovada",AJ104&lt;=TODAY()+'Configurações'!$B$9),"REVISÃO PRÓXIMA",TRUE,"OK"))</f>
        <v/>
      </c>
    </row>
    <row r="105">
      <c r="A105" s="12" t="n"/>
      <c r="B105" s="12" t="n"/>
      <c r="C105" s="12" t="n"/>
      <c r="D105" s="13" t="n"/>
      <c r="E105" s="13" t="n"/>
      <c r="F105" s="14" t="n"/>
      <c r="G105" s="15" t="n"/>
      <c r="H105" s="14" t="n"/>
      <c r="I105" s="16" t="n"/>
      <c r="J105" s="42" t="n"/>
      <c r="K105" s="16" t="n"/>
      <c r="L105" s="43">
        <f>IF(OR(J105="",K105=""),"",J105*K105)</f>
        <v/>
      </c>
      <c r="M105" s="42" t="n"/>
      <c r="N105" s="19">
        <f>IF(OR(M105="",L105="",L105=0),"",IFERROR(M105/L105,""))</f>
        <v/>
      </c>
      <c r="O105" s="14" t="n"/>
      <c r="P105" s="14" t="n"/>
      <c r="Q105" s="14" t="n"/>
      <c r="R105" s="14" t="n"/>
      <c r="S105" s="12" t="n"/>
      <c r="T105" s="20">
        <f>IF(B105="","",IF(OR(A105="",C105="",D105="",E105="",F105="",G105="",H105="",I105="",J105="",K105="",M105="",S105=""),"",IF(S105="Item sob encomenda","Sob encomenda",IF(OR(S105="Espaço limitado",S105="Validade curta",S105="Pedido mínimo elevado"),"Mínimo-máximo",IF(OR(E105="Alta",D105="A",I105&gt;='Configurações'!$B$6,G105&gt;='Configurações'!$B$5,N105&gt;='Configurações'!$B$7,H105&gt;='Configurações'!$B$8,S105="Fornecedor irregular"),"Revisão contínua (Q)",IF(AND(D105="C",G105&lt;='Configurações'!$B$4),"Revisão periódica (P)","Mínimo-máximo"))))))</f>
        <v/>
      </c>
      <c r="U105" s="20">
        <f>IF(B105="","",IF(T105="","Preencha os campos obrigatórios para gerar a recomendação.",_xlfn.IFS(S105="Item sob encomenda","Restrição predominante: item atendido sob encomenda.",OR(S105="Espaço limitado",S105="Validade curta",S105="Pedido mínimo elevado"),"Restrição predominante favorece limites explícitos de estoque.",E105="Alta","Criticidade alta favorece acompanhamento contínuo.",D105="A","Classe A favorece acompanhamento contínuo.",I105&gt;='Configurações'!$B$6,"Nível de serviço alto favorece acompanhamento contínuo.",G105&gt;='Configurações'!$B$5,"Alta variabilidade favorece acompanhamento contínuo.",N105&gt;='Configurações'!$B$7,"Custo de falta relativamente alto favorece acompanhamento contínuo.",OR(H105&gt;='Configurações'!$B$8,S105="Fornecedor irregular"),"Reposição longa ou fornecedor irregular favorece acompanhamento contínuo.",AND(D105="C",G105&lt;='Configurações'!$B$4),"Classe C com baixa variabilidade favorece revisão periódica.",TRUE,"Condições intermediárias favorecem faixa mínimo-máximo.")))</f>
        <v/>
      </c>
      <c r="V105" s="21" t="n"/>
      <c r="W105" s="20">
        <f>IF(OR(B105="",T105="",V105="",I105="",X105=""),"",IF(OR(T105&lt;&gt;V105,ABS(I105-X105)&gt;0.000001),"Sim","Não"))</f>
        <v/>
      </c>
      <c r="X105" s="22" t="n"/>
      <c r="Y105" s="23" t="n"/>
      <c r="Z105" s="23" t="n"/>
      <c r="AA105" s="23" t="n"/>
      <c r="AB105" s="23" t="n"/>
      <c r="AC105" s="23" t="n"/>
      <c r="AD105" s="21" t="n"/>
      <c r="AE105" s="21" t="n"/>
      <c r="AF105" s="21" t="n"/>
      <c r="AG105" s="23" t="n"/>
      <c r="AH105" s="44" t="n"/>
      <c r="AI105" s="21" t="n"/>
      <c r="AJ105" s="44" t="n"/>
      <c r="AK105" s="21" t="n"/>
      <c r="AL105" s="20">
        <f>IF(B105="","",_xlfn.IFS(OR(A105="",C105="",D105="",E105="",F105="",G105="",H105="",I105="",J105="",K105="",M105="",S105=""),"PREENCHER ENTRADAS",V105="","ESCOLHER POLÍTICA",X105="","INFORMAR NÍVEL APROVADO",AD105="","INFORMAR EXCEÇÃO",AF105="","INFORMAR STATUS",AND(V105="Revisão contínua (Q)",OR(Y105="",Y105&lt;=0)),"INFORMAR LOTE",AND(V105="Mínimo-máximo",OR(Z105="",AA105="",Z105&lt;0,AA105&lt;=Z105)),"REVISAR MÍNIMO/MÁXIMO",AND(V105="Revisão periódica (P)",OR(AB105="",AB105&lt;=0,AC105="",AC105&lt;0)),"REVISAR CICLO/ALVO",AND(W105="Sim",OR(AD105&lt;&gt;"Sim",AE105="")),"JUSTIFICAR DIVERGÊNCIA",AND(AD105="Sim",AE105=""),"DESCREVER EXCEÇÃO",AND(AF105="Aprovada",OR(AG105="",AG105&lt;1,AH105="",AI105="",AJ105="",AK105="")),"COMPLETAR APROVAÇÃO",AND(AH105&lt;&gt;"",AJ105&lt;&gt;"",AJ105&lt;AH105),"REVISAR DATAS",AF105="Suspensa","SUSPENSA",AF105="Em revisão","EM REVISÃO",AF105="Em análise","PRONTO PARA APROVAÇÃO",AND(AF105="Aprovada",AJ105&lt;TODAY()),"REVISÃO VENCIDA",AND(AF105="Aprovada",AJ105&lt;=TODAY()+'Configurações'!$B$9),"REVISÃO PRÓXIMA",TRUE,"OK"))</f>
        <v/>
      </c>
    </row>
    <row r="106">
      <c r="A106" s="12" t="n"/>
      <c r="B106" s="12" t="n"/>
      <c r="C106" s="12" t="n"/>
      <c r="D106" s="13" t="n"/>
      <c r="E106" s="13" t="n"/>
      <c r="F106" s="14" t="n"/>
      <c r="G106" s="15" t="n"/>
      <c r="H106" s="14" t="n"/>
      <c r="I106" s="16" t="n"/>
      <c r="J106" s="42" t="n"/>
      <c r="K106" s="16" t="n"/>
      <c r="L106" s="43">
        <f>IF(OR(J106="",K106=""),"",J106*K106)</f>
        <v/>
      </c>
      <c r="M106" s="42" t="n"/>
      <c r="N106" s="19">
        <f>IF(OR(M106="",L106="",L106=0),"",IFERROR(M106/L106,""))</f>
        <v/>
      </c>
      <c r="O106" s="14" t="n"/>
      <c r="P106" s="14" t="n"/>
      <c r="Q106" s="14" t="n"/>
      <c r="R106" s="14" t="n"/>
      <c r="S106" s="12" t="n"/>
      <c r="T106" s="20">
        <f>IF(B106="","",IF(OR(A106="",C106="",D106="",E106="",F106="",G106="",H106="",I106="",J106="",K106="",M106="",S106=""),"",IF(S106="Item sob encomenda","Sob encomenda",IF(OR(S106="Espaço limitado",S106="Validade curta",S106="Pedido mínimo elevado"),"Mínimo-máximo",IF(OR(E106="Alta",D106="A",I106&gt;='Configurações'!$B$6,G106&gt;='Configurações'!$B$5,N106&gt;='Configurações'!$B$7,H106&gt;='Configurações'!$B$8,S106="Fornecedor irregular"),"Revisão contínua (Q)",IF(AND(D106="C",G106&lt;='Configurações'!$B$4),"Revisão periódica (P)","Mínimo-máximo"))))))</f>
        <v/>
      </c>
      <c r="U106" s="20">
        <f>IF(B106="","",IF(T106="","Preencha os campos obrigatórios para gerar a recomendação.",_xlfn.IFS(S106="Item sob encomenda","Restrição predominante: item atendido sob encomenda.",OR(S106="Espaço limitado",S106="Validade curta",S106="Pedido mínimo elevado"),"Restrição predominante favorece limites explícitos de estoque.",E106="Alta","Criticidade alta favorece acompanhamento contínuo.",D106="A","Classe A favorece acompanhamento contínuo.",I106&gt;='Configurações'!$B$6,"Nível de serviço alto favorece acompanhamento contínuo.",G106&gt;='Configurações'!$B$5,"Alta variabilidade favorece acompanhamento contínuo.",N106&gt;='Configurações'!$B$7,"Custo de falta relativamente alto favorece acompanhamento contínuo.",OR(H106&gt;='Configurações'!$B$8,S106="Fornecedor irregular"),"Reposição longa ou fornecedor irregular favorece acompanhamento contínuo.",AND(D106="C",G106&lt;='Configurações'!$B$4),"Classe C com baixa variabilidade favorece revisão periódica.",TRUE,"Condições intermediárias favorecem faixa mínimo-máximo.")))</f>
        <v/>
      </c>
      <c r="V106" s="21" t="n"/>
      <c r="W106" s="20">
        <f>IF(OR(B106="",T106="",V106="",I106="",X106=""),"",IF(OR(T106&lt;&gt;V106,ABS(I106-X106)&gt;0.000001),"Sim","Não"))</f>
        <v/>
      </c>
      <c r="X106" s="22" t="n"/>
      <c r="Y106" s="23" t="n"/>
      <c r="Z106" s="23" t="n"/>
      <c r="AA106" s="23" t="n"/>
      <c r="AB106" s="23" t="n"/>
      <c r="AC106" s="23" t="n"/>
      <c r="AD106" s="21" t="n"/>
      <c r="AE106" s="21" t="n"/>
      <c r="AF106" s="21" t="n"/>
      <c r="AG106" s="23" t="n"/>
      <c r="AH106" s="44" t="n"/>
      <c r="AI106" s="21" t="n"/>
      <c r="AJ106" s="44" t="n"/>
      <c r="AK106" s="21" t="n"/>
      <c r="AL106" s="20">
        <f>IF(B106="","",_xlfn.IFS(OR(A106="",C106="",D106="",E106="",F106="",G106="",H106="",I106="",J106="",K106="",M106="",S106=""),"PREENCHER ENTRADAS",V106="","ESCOLHER POLÍTICA",X106="","INFORMAR NÍVEL APROVADO",AD106="","INFORMAR EXCEÇÃO",AF106="","INFORMAR STATUS",AND(V106="Revisão contínua (Q)",OR(Y106="",Y106&lt;=0)),"INFORMAR LOTE",AND(V106="Mínimo-máximo",OR(Z106="",AA106="",Z106&lt;0,AA106&lt;=Z106)),"REVISAR MÍNIMO/MÁXIMO",AND(V106="Revisão periódica (P)",OR(AB106="",AB106&lt;=0,AC106="",AC106&lt;0)),"REVISAR CICLO/ALVO",AND(W106="Sim",OR(AD106&lt;&gt;"Sim",AE106="")),"JUSTIFICAR DIVERGÊNCIA",AND(AD106="Sim",AE106=""),"DESCREVER EXCEÇÃO",AND(AF106="Aprovada",OR(AG106="",AG106&lt;1,AH106="",AI106="",AJ106="",AK106="")),"COMPLETAR APROVAÇÃO",AND(AH106&lt;&gt;"",AJ106&lt;&gt;"",AJ106&lt;AH106),"REVISAR DATAS",AF106="Suspensa","SUSPENSA",AF106="Em revisão","EM REVISÃO",AF106="Em análise","PRONTO PARA APROVAÇÃO",AND(AF106="Aprovada",AJ106&lt;TODAY()),"REVISÃO VENCIDA",AND(AF106="Aprovada",AJ106&lt;=TODAY()+'Configurações'!$B$9),"REVISÃO PRÓXIMA",TRUE,"OK"))</f>
        <v/>
      </c>
    </row>
    <row r="107">
      <c r="A107" s="12" t="n"/>
      <c r="B107" s="12" t="n"/>
      <c r="C107" s="12" t="n"/>
      <c r="D107" s="13" t="n"/>
      <c r="E107" s="13" t="n"/>
      <c r="F107" s="14" t="n"/>
      <c r="G107" s="15" t="n"/>
      <c r="H107" s="14" t="n"/>
      <c r="I107" s="16" t="n"/>
      <c r="J107" s="42" t="n"/>
      <c r="K107" s="16" t="n"/>
      <c r="L107" s="43">
        <f>IF(OR(J107="",K107=""),"",J107*K107)</f>
        <v/>
      </c>
      <c r="M107" s="42" t="n"/>
      <c r="N107" s="19">
        <f>IF(OR(M107="",L107="",L107=0),"",IFERROR(M107/L107,""))</f>
        <v/>
      </c>
      <c r="O107" s="14" t="n"/>
      <c r="P107" s="14" t="n"/>
      <c r="Q107" s="14" t="n"/>
      <c r="R107" s="14" t="n"/>
      <c r="S107" s="12" t="n"/>
      <c r="T107" s="20">
        <f>IF(B107="","",IF(OR(A107="",C107="",D107="",E107="",F107="",G107="",H107="",I107="",J107="",K107="",M107="",S107=""),"",IF(S107="Item sob encomenda","Sob encomenda",IF(OR(S107="Espaço limitado",S107="Validade curta",S107="Pedido mínimo elevado"),"Mínimo-máximo",IF(OR(E107="Alta",D107="A",I107&gt;='Configurações'!$B$6,G107&gt;='Configurações'!$B$5,N107&gt;='Configurações'!$B$7,H107&gt;='Configurações'!$B$8,S107="Fornecedor irregular"),"Revisão contínua (Q)",IF(AND(D107="C",G107&lt;='Configurações'!$B$4),"Revisão periódica (P)","Mínimo-máximo"))))))</f>
        <v/>
      </c>
      <c r="U107" s="20">
        <f>IF(B107="","",IF(T107="","Preencha os campos obrigatórios para gerar a recomendação.",_xlfn.IFS(S107="Item sob encomenda","Restrição predominante: item atendido sob encomenda.",OR(S107="Espaço limitado",S107="Validade curta",S107="Pedido mínimo elevado"),"Restrição predominante favorece limites explícitos de estoque.",E107="Alta","Criticidade alta favorece acompanhamento contínuo.",D107="A","Classe A favorece acompanhamento contínuo.",I107&gt;='Configurações'!$B$6,"Nível de serviço alto favorece acompanhamento contínuo.",G107&gt;='Configurações'!$B$5,"Alta variabilidade favorece acompanhamento contínuo.",N107&gt;='Configurações'!$B$7,"Custo de falta relativamente alto favorece acompanhamento contínuo.",OR(H107&gt;='Configurações'!$B$8,S107="Fornecedor irregular"),"Reposição longa ou fornecedor irregular favorece acompanhamento contínuo.",AND(D107="C",G107&lt;='Configurações'!$B$4),"Classe C com baixa variabilidade favorece revisão periódica.",TRUE,"Condições intermediárias favorecem faixa mínimo-máximo.")))</f>
        <v/>
      </c>
      <c r="V107" s="21" t="n"/>
      <c r="W107" s="20">
        <f>IF(OR(B107="",T107="",V107="",I107="",X107=""),"",IF(OR(T107&lt;&gt;V107,ABS(I107-X107)&gt;0.000001),"Sim","Não"))</f>
        <v/>
      </c>
      <c r="X107" s="22" t="n"/>
      <c r="Y107" s="23" t="n"/>
      <c r="Z107" s="23" t="n"/>
      <c r="AA107" s="23" t="n"/>
      <c r="AB107" s="23" t="n"/>
      <c r="AC107" s="23" t="n"/>
      <c r="AD107" s="21" t="n"/>
      <c r="AE107" s="21" t="n"/>
      <c r="AF107" s="21" t="n"/>
      <c r="AG107" s="23" t="n"/>
      <c r="AH107" s="44" t="n"/>
      <c r="AI107" s="21" t="n"/>
      <c r="AJ107" s="44" t="n"/>
      <c r="AK107" s="21" t="n"/>
      <c r="AL107" s="20">
        <f>IF(B107="","",_xlfn.IFS(OR(A107="",C107="",D107="",E107="",F107="",G107="",H107="",I107="",J107="",K107="",M107="",S107=""),"PREENCHER ENTRADAS",V107="","ESCOLHER POLÍTICA",X107="","INFORMAR NÍVEL APROVADO",AD107="","INFORMAR EXCEÇÃO",AF107="","INFORMAR STATUS",AND(V107="Revisão contínua (Q)",OR(Y107="",Y107&lt;=0)),"INFORMAR LOTE",AND(V107="Mínimo-máximo",OR(Z107="",AA107="",Z107&lt;0,AA107&lt;=Z107)),"REVISAR MÍNIMO/MÁXIMO",AND(V107="Revisão periódica (P)",OR(AB107="",AB107&lt;=0,AC107="",AC107&lt;0)),"REVISAR CICLO/ALVO",AND(W107="Sim",OR(AD107&lt;&gt;"Sim",AE107="")),"JUSTIFICAR DIVERGÊNCIA",AND(AD107="Sim",AE107=""),"DESCREVER EXCEÇÃO",AND(AF107="Aprovada",OR(AG107="",AG107&lt;1,AH107="",AI107="",AJ107="",AK107="")),"COMPLETAR APROVAÇÃO",AND(AH107&lt;&gt;"",AJ107&lt;&gt;"",AJ107&lt;AH107),"REVISAR DATAS",AF107="Suspensa","SUSPENSA",AF107="Em revisão","EM REVISÃO",AF107="Em análise","PRONTO PARA APROVAÇÃO",AND(AF107="Aprovada",AJ107&lt;TODAY()),"REVISÃO VENCIDA",AND(AF107="Aprovada",AJ107&lt;=TODAY()+'Configurações'!$B$9),"REVISÃO PRÓXIMA",TRUE,"OK"))</f>
        <v/>
      </c>
    </row>
    <row r="108">
      <c r="A108" s="12" t="n"/>
      <c r="B108" s="12" t="n"/>
      <c r="C108" s="12" t="n"/>
      <c r="D108" s="13" t="n"/>
      <c r="E108" s="13" t="n"/>
      <c r="F108" s="14" t="n"/>
      <c r="G108" s="15" t="n"/>
      <c r="H108" s="14" t="n"/>
      <c r="I108" s="16" t="n"/>
      <c r="J108" s="42" t="n"/>
      <c r="K108" s="16" t="n"/>
      <c r="L108" s="43">
        <f>IF(OR(J108="",K108=""),"",J108*K108)</f>
        <v/>
      </c>
      <c r="M108" s="42" t="n"/>
      <c r="N108" s="19">
        <f>IF(OR(M108="",L108="",L108=0),"",IFERROR(M108/L108,""))</f>
        <v/>
      </c>
      <c r="O108" s="14" t="n"/>
      <c r="P108" s="14" t="n"/>
      <c r="Q108" s="14" t="n"/>
      <c r="R108" s="14" t="n"/>
      <c r="S108" s="12" t="n"/>
      <c r="T108" s="20">
        <f>IF(B108="","",IF(OR(A108="",C108="",D108="",E108="",F108="",G108="",H108="",I108="",J108="",K108="",M108="",S108=""),"",IF(S108="Item sob encomenda","Sob encomenda",IF(OR(S108="Espaço limitado",S108="Validade curta",S108="Pedido mínimo elevado"),"Mínimo-máximo",IF(OR(E108="Alta",D108="A",I108&gt;='Configurações'!$B$6,G108&gt;='Configurações'!$B$5,N108&gt;='Configurações'!$B$7,H108&gt;='Configurações'!$B$8,S108="Fornecedor irregular"),"Revisão contínua (Q)",IF(AND(D108="C",G108&lt;='Configurações'!$B$4),"Revisão periódica (P)","Mínimo-máximo"))))))</f>
        <v/>
      </c>
      <c r="U108" s="20">
        <f>IF(B108="","",IF(T108="","Preencha os campos obrigatórios para gerar a recomendação.",_xlfn.IFS(S108="Item sob encomenda","Restrição predominante: item atendido sob encomenda.",OR(S108="Espaço limitado",S108="Validade curta",S108="Pedido mínimo elevado"),"Restrição predominante favorece limites explícitos de estoque.",E108="Alta","Criticidade alta favorece acompanhamento contínuo.",D108="A","Classe A favorece acompanhamento contínuo.",I108&gt;='Configurações'!$B$6,"Nível de serviço alto favorece acompanhamento contínuo.",G108&gt;='Configurações'!$B$5,"Alta variabilidade favorece acompanhamento contínuo.",N108&gt;='Configurações'!$B$7,"Custo de falta relativamente alto favorece acompanhamento contínuo.",OR(H108&gt;='Configurações'!$B$8,S108="Fornecedor irregular"),"Reposição longa ou fornecedor irregular favorece acompanhamento contínuo.",AND(D108="C",G108&lt;='Configurações'!$B$4),"Classe C com baixa variabilidade favorece revisão periódica.",TRUE,"Condições intermediárias favorecem faixa mínimo-máximo.")))</f>
        <v/>
      </c>
      <c r="V108" s="21" t="n"/>
      <c r="W108" s="20">
        <f>IF(OR(B108="",T108="",V108="",I108="",X108=""),"",IF(OR(T108&lt;&gt;V108,ABS(I108-X108)&gt;0.000001),"Sim","Não"))</f>
        <v/>
      </c>
      <c r="X108" s="22" t="n"/>
      <c r="Y108" s="23" t="n"/>
      <c r="Z108" s="23" t="n"/>
      <c r="AA108" s="23" t="n"/>
      <c r="AB108" s="23" t="n"/>
      <c r="AC108" s="23" t="n"/>
      <c r="AD108" s="21" t="n"/>
      <c r="AE108" s="21" t="n"/>
      <c r="AF108" s="21" t="n"/>
      <c r="AG108" s="23" t="n"/>
      <c r="AH108" s="44" t="n"/>
      <c r="AI108" s="21" t="n"/>
      <c r="AJ108" s="44" t="n"/>
      <c r="AK108" s="21" t="n"/>
      <c r="AL108" s="20">
        <f>IF(B108="","",_xlfn.IFS(OR(A108="",C108="",D108="",E108="",F108="",G108="",H108="",I108="",J108="",K108="",M108="",S108=""),"PREENCHER ENTRADAS",V108="","ESCOLHER POLÍTICA",X108="","INFORMAR NÍVEL APROVADO",AD108="","INFORMAR EXCEÇÃO",AF108="","INFORMAR STATUS",AND(V108="Revisão contínua (Q)",OR(Y108="",Y108&lt;=0)),"INFORMAR LOTE",AND(V108="Mínimo-máximo",OR(Z108="",AA108="",Z108&lt;0,AA108&lt;=Z108)),"REVISAR MÍNIMO/MÁXIMO",AND(V108="Revisão periódica (P)",OR(AB108="",AB108&lt;=0,AC108="",AC108&lt;0)),"REVISAR CICLO/ALVO",AND(W108="Sim",OR(AD108&lt;&gt;"Sim",AE108="")),"JUSTIFICAR DIVERGÊNCIA",AND(AD108="Sim",AE108=""),"DESCREVER EXCEÇÃO",AND(AF108="Aprovada",OR(AG108="",AG108&lt;1,AH108="",AI108="",AJ108="",AK108="")),"COMPLETAR APROVAÇÃO",AND(AH108&lt;&gt;"",AJ108&lt;&gt;"",AJ108&lt;AH108),"REVISAR DATAS",AF108="Suspensa","SUSPENSA",AF108="Em revisão","EM REVISÃO",AF108="Em análise","PRONTO PARA APROVAÇÃO",AND(AF108="Aprovada",AJ108&lt;TODAY()),"REVISÃO VENCIDA",AND(AF108="Aprovada",AJ108&lt;=TODAY()+'Configurações'!$B$9),"REVISÃO PRÓXIMA",TRUE,"OK"))</f>
        <v/>
      </c>
    </row>
    <row r="109">
      <c r="A109" s="12" t="n"/>
      <c r="B109" s="12" t="n"/>
      <c r="C109" s="12" t="n"/>
      <c r="D109" s="13" t="n"/>
      <c r="E109" s="13" t="n"/>
      <c r="F109" s="14" t="n"/>
      <c r="G109" s="15" t="n"/>
      <c r="H109" s="14" t="n"/>
      <c r="I109" s="16" t="n"/>
      <c r="J109" s="42" t="n"/>
      <c r="K109" s="16" t="n"/>
      <c r="L109" s="43">
        <f>IF(OR(J109="",K109=""),"",J109*K109)</f>
        <v/>
      </c>
      <c r="M109" s="42" t="n"/>
      <c r="N109" s="19">
        <f>IF(OR(M109="",L109="",L109=0),"",IFERROR(M109/L109,""))</f>
        <v/>
      </c>
      <c r="O109" s="14" t="n"/>
      <c r="P109" s="14" t="n"/>
      <c r="Q109" s="14" t="n"/>
      <c r="R109" s="14" t="n"/>
      <c r="S109" s="12" t="n"/>
      <c r="T109" s="20">
        <f>IF(B109="","",IF(OR(A109="",C109="",D109="",E109="",F109="",G109="",H109="",I109="",J109="",K109="",M109="",S109=""),"",IF(S109="Item sob encomenda","Sob encomenda",IF(OR(S109="Espaço limitado",S109="Validade curta",S109="Pedido mínimo elevado"),"Mínimo-máximo",IF(OR(E109="Alta",D109="A",I109&gt;='Configurações'!$B$6,G109&gt;='Configurações'!$B$5,N109&gt;='Configurações'!$B$7,H109&gt;='Configurações'!$B$8,S109="Fornecedor irregular"),"Revisão contínua (Q)",IF(AND(D109="C",G109&lt;='Configurações'!$B$4),"Revisão periódica (P)","Mínimo-máximo"))))))</f>
        <v/>
      </c>
      <c r="U109" s="20">
        <f>IF(B109="","",IF(T109="","Preencha os campos obrigatórios para gerar a recomendação.",_xlfn.IFS(S109="Item sob encomenda","Restrição predominante: item atendido sob encomenda.",OR(S109="Espaço limitado",S109="Validade curta",S109="Pedido mínimo elevado"),"Restrição predominante favorece limites explícitos de estoque.",E109="Alta","Criticidade alta favorece acompanhamento contínuo.",D109="A","Classe A favorece acompanhamento contínuo.",I109&gt;='Configurações'!$B$6,"Nível de serviço alto favorece acompanhamento contínuo.",G109&gt;='Configurações'!$B$5,"Alta variabilidade favorece acompanhamento contínuo.",N109&gt;='Configurações'!$B$7,"Custo de falta relativamente alto favorece acompanhamento contínuo.",OR(H109&gt;='Configurações'!$B$8,S109="Fornecedor irregular"),"Reposição longa ou fornecedor irregular favorece acompanhamento contínuo.",AND(D109="C",G109&lt;='Configurações'!$B$4),"Classe C com baixa variabilidade favorece revisão periódica.",TRUE,"Condições intermediárias favorecem faixa mínimo-máximo.")))</f>
        <v/>
      </c>
      <c r="V109" s="21" t="n"/>
      <c r="W109" s="20">
        <f>IF(OR(B109="",T109="",V109="",I109="",X109=""),"",IF(OR(T109&lt;&gt;V109,ABS(I109-X109)&gt;0.000001),"Sim","Não"))</f>
        <v/>
      </c>
      <c r="X109" s="22" t="n"/>
      <c r="Y109" s="23" t="n"/>
      <c r="Z109" s="23" t="n"/>
      <c r="AA109" s="23" t="n"/>
      <c r="AB109" s="23" t="n"/>
      <c r="AC109" s="23" t="n"/>
      <c r="AD109" s="21" t="n"/>
      <c r="AE109" s="21" t="n"/>
      <c r="AF109" s="21" t="n"/>
      <c r="AG109" s="23" t="n"/>
      <c r="AH109" s="44" t="n"/>
      <c r="AI109" s="21" t="n"/>
      <c r="AJ109" s="44" t="n"/>
      <c r="AK109" s="21" t="n"/>
      <c r="AL109" s="20">
        <f>IF(B109="","",_xlfn.IFS(OR(A109="",C109="",D109="",E109="",F109="",G109="",H109="",I109="",J109="",K109="",M109="",S109=""),"PREENCHER ENTRADAS",V109="","ESCOLHER POLÍTICA",X109="","INFORMAR NÍVEL APROVADO",AD109="","INFORMAR EXCEÇÃO",AF109="","INFORMAR STATUS",AND(V109="Revisão contínua (Q)",OR(Y109="",Y109&lt;=0)),"INFORMAR LOTE",AND(V109="Mínimo-máximo",OR(Z109="",AA109="",Z109&lt;0,AA109&lt;=Z109)),"REVISAR MÍNIMO/MÁXIMO",AND(V109="Revisão periódica (P)",OR(AB109="",AB109&lt;=0,AC109="",AC109&lt;0)),"REVISAR CICLO/ALVO",AND(W109="Sim",OR(AD109&lt;&gt;"Sim",AE109="")),"JUSTIFICAR DIVERGÊNCIA",AND(AD109="Sim",AE109=""),"DESCREVER EXCEÇÃO",AND(AF109="Aprovada",OR(AG109="",AG109&lt;1,AH109="",AI109="",AJ109="",AK109="")),"COMPLETAR APROVAÇÃO",AND(AH109&lt;&gt;"",AJ109&lt;&gt;"",AJ109&lt;AH109),"REVISAR DATAS",AF109="Suspensa","SUSPENSA",AF109="Em revisão","EM REVISÃO",AF109="Em análise","PRONTO PARA APROVAÇÃO",AND(AF109="Aprovada",AJ109&lt;TODAY()),"REVISÃO VENCIDA",AND(AF109="Aprovada",AJ109&lt;=TODAY()+'Configurações'!$B$9),"REVISÃO PRÓXIMA",TRUE,"OK"))</f>
        <v/>
      </c>
    </row>
    <row r="110">
      <c r="A110" s="12" t="n"/>
      <c r="B110" s="12" t="n"/>
      <c r="C110" s="12" t="n"/>
      <c r="D110" s="13" t="n"/>
      <c r="E110" s="13" t="n"/>
      <c r="F110" s="14" t="n"/>
      <c r="G110" s="15" t="n"/>
      <c r="H110" s="14" t="n"/>
      <c r="I110" s="16" t="n"/>
      <c r="J110" s="42" t="n"/>
      <c r="K110" s="16" t="n"/>
      <c r="L110" s="43">
        <f>IF(OR(J110="",K110=""),"",J110*K110)</f>
        <v/>
      </c>
      <c r="M110" s="42" t="n"/>
      <c r="N110" s="19">
        <f>IF(OR(M110="",L110="",L110=0),"",IFERROR(M110/L110,""))</f>
        <v/>
      </c>
      <c r="O110" s="14" t="n"/>
      <c r="P110" s="14" t="n"/>
      <c r="Q110" s="14" t="n"/>
      <c r="R110" s="14" t="n"/>
      <c r="S110" s="12" t="n"/>
      <c r="T110" s="20">
        <f>IF(B110="","",IF(OR(A110="",C110="",D110="",E110="",F110="",G110="",H110="",I110="",J110="",K110="",M110="",S110=""),"",IF(S110="Item sob encomenda","Sob encomenda",IF(OR(S110="Espaço limitado",S110="Validade curta",S110="Pedido mínimo elevado"),"Mínimo-máximo",IF(OR(E110="Alta",D110="A",I110&gt;='Configurações'!$B$6,G110&gt;='Configurações'!$B$5,N110&gt;='Configurações'!$B$7,H110&gt;='Configurações'!$B$8,S110="Fornecedor irregular"),"Revisão contínua (Q)",IF(AND(D110="C",G110&lt;='Configurações'!$B$4),"Revisão periódica (P)","Mínimo-máximo"))))))</f>
        <v/>
      </c>
      <c r="U110" s="20">
        <f>IF(B110="","",IF(T110="","Preencha os campos obrigatórios para gerar a recomendação.",_xlfn.IFS(S110="Item sob encomenda","Restrição predominante: item atendido sob encomenda.",OR(S110="Espaço limitado",S110="Validade curta",S110="Pedido mínimo elevado"),"Restrição predominante favorece limites explícitos de estoque.",E110="Alta","Criticidade alta favorece acompanhamento contínuo.",D110="A","Classe A favorece acompanhamento contínuo.",I110&gt;='Configurações'!$B$6,"Nível de serviço alto favorece acompanhamento contínuo.",G110&gt;='Configurações'!$B$5,"Alta variabilidade favorece acompanhamento contínuo.",N110&gt;='Configurações'!$B$7,"Custo de falta relativamente alto favorece acompanhamento contínuo.",OR(H110&gt;='Configurações'!$B$8,S110="Fornecedor irregular"),"Reposição longa ou fornecedor irregular favorece acompanhamento contínuo.",AND(D110="C",G110&lt;='Configurações'!$B$4),"Classe C com baixa variabilidade favorece revisão periódica.",TRUE,"Condições intermediárias favorecem faixa mínimo-máximo.")))</f>
        <v/>
      </c>
      <c r="V110" s="21" t="n"/>
      <c r="W110" s="20">
        <f>IF(OR(B110="",T110="",V110="",I110="",X110=""),"",IF(OR(T110&lt;&gt;V110,ABS(I110-X110)&gt;0.000001),"Sim","Não"))</f>
        <v/>
      </c>
      <c r="X110" s="22" t="n"/>
      <c r="Y110" s="23" t="n"/>
      <c r="Z110" s="23" t="n"/>
      <c r="AA110" s="23" t="n"/>
      <c r="AB110" s="23" t="n"/>
      <c r="AC110" s="23" t="n"/>
      <c r="AD110" s="21" t="n"/>
      <c r="AE110" s="21" t="n"/>
      <c r="AF110" s="21" t="n"/>
      <c r="AG110" s="23" t="n"/>
      <c r="AH110" s="44" t="n"/>
      <c r="AI110" s="21" t="n"/>
      <c r="AJ110" s="44" t="n"/>
      <c r="AK110" s="21" t="n"/>
      <c r="AL110" s="20">
        <f>IF(B110="","",_xlfn.IFS(OR(A110="",C110="",D110="",E110="",F110="",G110="",H110="",I110="",J110="",K110="",M110="",S110=""),"PREENCHER ENTRADAS",V110="","ESCOLHER POLÍTICA",X110="","INFORMAR NÍVEL APROVADO",AD110="","INFORMAR EXCEÇÃO",AF110="","INFORMAR STATUS",AND(V110="Revisão contínua (Q)",OR(Y110="",Y110&lt;=0)),"INFORMAR LOTE",AND(V110="Mínimo-máximo",OR(Z110="",AA110="",Z110&lt;0,AA110&lt;=Z110)),"REVISAR MÍNIMO/MÁXIMO",AND(V110="Revisão periódica (P)",OR(AB110="",AB110&lt;=0,AC110="",AC110&lt;0)),"REVISAR CICLO/ALVO",AND(W110="Sim",OR(AD110&lt;&gt;"Sim",AE110="")),"JUSTIFICAR DIVERGÊNCIA",AND(AD110="Sim",AE110=""),"DESCREVER EXCEÇÃO",AND(AF110="Aprovada",OR(AG110="",AG110&lt;1,AH110="",AI110="",AJ110="",AK110="")),"COMPLETAR APROVAÇÃO",AND(AH110&lt;&gt;"",AJ110&lt;&gt;"",AJ110&lt;AH110),"REVISAR DATAS",AF110="Suspensa","SUSPENSA",AF110="Em revisão","EM REVISÃO",AF110="Em análise","PRONTO PARA APROVAÇÃO",AND(AF110="Aprovada",AJ110&lt;TODAY()),"REVISÃO VENCIDA",AND(AF110="Aprovada",AJ110&lt;=TODAY()+'Configurações'!$B$9),"REVISÃO PRÓXIMA",TRUE,"OK"))</f>
        <v/>
      </c>
    </row>
    <row r="111">
      <c r="A111" s="12" t="n"/>
      <c r="B111" s="12" t="n"/>
      <c r="C111" s="12" t="n"/>
      <c r="D111" s="13" t="n"/>
      <c r="E111" s="13" t="n"/>
      <c r="F111" s="14" t="n"/>
      <c r="G111" s="15" t="n"/>
      <c r="H111" s="14" t="n"/>
      <c r="I111" s="16" t="n"/>
      <c r="J111" s="42" t="n"/>
      <c r="K111" s="16" t="n"/>
      <c r="L111" s="43">
        <f>IF(OR(J111="",K111=""),"",J111*K111)</f>
        <v/>
      </c>
      <c r="M111" s="42" t="n"/>
      <c r="N111" s="19">
        <f>IF(OR(M111="",L111="",L111=0),"",IFERROR(M111/L111,""))</f>
        <v/>
      </c>
      <c r="O111" s="14" t="n"/>
      <c r="P111" s="14" t="n"/>
      <c r="Q111" s="14" t="n"/>
      <c r="R111" s="14" t="n"/>
      <c r="S111" s="12" t="n"/>
      <c r="T111" s="20">
        <f>IF(B111="","",IF(OR(A111="",C111="",D111="",E111="",F111="",G111="",H111="",I111="",J111="",K111="",M111="",S111=""),"",IF(S111="Item sob encomenda","Sob encomenda",IF(OR(S111="Espaço limitado",S111="Validade curta",S111="Pedido mínimo elevado"),"Mínimo-máximo",IF(OR(E111="Alta",D111="A",I111&gt;='Configurações'!$B$6,G111&gt;='Configurações'!$B$5,N111&gt;='Configurações'!$B$7,H111&gt;='Configurações'!$B$8,S111="Fornecedor irregular"),"Revisão contínua (Q)",IF(AND(D111="C",G111&lt;='Configurações'!$B$4),"Revisão periódica (P)","Mínimo-máximo"))))))</f>
        <v/>
      </c>
      <c r="U111" s="20">
        <f>IF(B111="","",IF(T111="","Preencha os campos obrigatórios para gerar a recomendação.",_xlfn.IFS(S111="Item sob encomenda","Restrição predominante: item atendido sob encomenda.",OR(S111="Espaço limitado",S111="Validade curta",S111="Pedido mínimo elevado"),"Restrição predominante favorece limites explícitos de estoque.",E111="Alta","Criticidade alta favorece acompanhamento contínuo.",D111="A","Classe A favorece acompanhamento contínuo.",I111&gt;='Configurações'!$B$6,"Nível de serviço alto favorece acompanhamento contínuo.",G111&gt;='Configurações'!$B$5,"Alta variabilidade favorece acompanhamento contínuo.",N111&gt;='Configurações'!$B$7,"Custo de falta relativamente alto favorece acompanhamento contínuo.",OR(H111&gt;='Configurações'!$B$8,S111="Fornecedor irregular"),"Reposição longa ou fornecedor irregular favorece acompanhamento contínuo.",AND(D111="C",G111&lt;='Configurações'!$B$4),"Classe C com baixa variabilidade favorece revisão periódica.",TRUE,"Condições intermediárias favorecem faixa mínimo-máximo.")))</f>
        <v/>
      </c>
      <c r="V111" s="21" t="n"/>
      <c r="W111" s="20">
        <f>IF(OR(B111="",T111="",V111="",I111="",X111=""),"",IF(OR(T111&lt;&gt;V111,ABS(I111-X111)&gt;0.000001),"Sim","Não"))</f>
        <v/>
      </c>
      <c r="X111" s="22" t="n"/>
      <c r="Y111" s="23" t="n"/>
      <c r="Z111" s="23" t="n"/>
      <c r="AA111" s="23" t="n"/>
      <c r="AB111" s="23" t="n"/>
      <c r="AC111" s="23" t="n"/>
      <c r="AD111" s="21" t="n"/>
      <c r="AE111" s="21" t="n"/>
      <c r="AF111" s="21" t="n"/>
      <c r="AG111" s="23" t="n"/>
      <c r="AH111" s="44" t="n"/>
      <c r="AI111" s="21" t="n"/>
      <c r="AJ111" s="44" t="n"/>
      <c r="AK111" s="21" t="n"/>
      <c r="AL111" s="20">
        <f>IF(B111="","",_xlfn.IFS(OR(A111="",C111="",D111="",E111="",F111="",G111="",H111="",I111="",J111="",K111="",M111="",S111=""),"PREENCHER ENTRADAS",V111="","ESCOLHER POLÍTICA",X111="","INFORMAR NÍVEL APROVADO",AD111="","INFORMAR EXCEÇÃO",AF111="","INFORMAR STATUS",AND(V111="Revisão contínua (Q)",OR(Y111="",Y111&lt;=0)),"INFORMAR LOTE",AND(V111="Mínimo-máximo",OR(Z111="",AA111="",Z111&lt;0,AA111&lt;=Z111)),"REVISAR MÍNIMO/MÁXIMO",AND(V111="Revisão periódica (P)",OR(AB111="",AB111&lt;=0,AC111="",AC111&lt;0)),"REVISAR CICLO/ALVO",AND(W111="Sim",OR(AD111&lt;&gt;"Sim",AE111="")),"JUSTIFICAR DIVERGÊNCIA",AND(AD111="Sim",AE111=""),"DESCREVER EXCEÇÃO",AND(AF111="Aprovada",OR(AG111="",AG111&lt;1,AH111="",AI111="",AJ111="",AK111="")),"COMPLETAR APROVAÇÃO",AND(AH111&lt;&gt;"",AJ111&lt;&gt;"",AJ111&lt;AH111),"REVISAR DATAS",AF111="Suspensa","SUSPENSA",AF111="Em revisão","EM REVISÃO",AF111="Em análise","PRONTO PARA APROVAÇÃO",AND(AF111="Aprovada",AJ111&lt;TODAY()),"REVISÃO VENCIDA",AND(AF111="Aprovada",AJ111&lt;=TODAY()+'Configurações'!$B$9),"REVISÃO PRÓXIMA",TRUE,"OK"))</f>
        <v/>
      </c>
    </row>
    <row r="112">
      <c r="A112" s="12" t="n"/>
      <c r="B112" s="12" t="n"/>
      <c r="C112" s="12" t="n"/>
      <c r="D112" s="13" t="n"/>
      <c r="E112" s="13" t="n"/>
      <c r="F112" s="14" t="n"/>
      <c r="G112" s="15" t="n"/>
      <c r="H112" s="14" t="n"/>
      <c r="I112" s="16" t="n"/>
      <c r="J112" s="42" t="n"/>
      <c r="K112" s="16" t="n"/>
      <c r="L112" s="43">
        <f>IF(OR(J112="",K112=""),"",J112*K112)</f>
        <v/>
      </c>
      <c r="M112" s="42" t="n"/>
      <c r="N112" s="19">
        <f>IF(OR(M112="",L112="",L112=0),"",IFERROR(M112/L112,""))</f>
        <v/>
      </c>
      <c r="O112" s="14" t="n"/>
      <c r="P112" s="14" t="n"/>
      <c r="Q112" s="14" t="n"/>
      <c r="R112" s="14" t="n"/>
      <c r="S112" s="12" t="n"/>
      <c r="T112" s="20">
        <f>IF(B112="","",IF(OR(A112="",C112="",D112="",E112="",F112="",G112="",H112="",I112="",J112="",K112="",M112="",S112=""),"",IF(S112="Item sob encomenda","Sob encomenda",IF(OR(S112="Espaço limitado",S112="Validade curta",S112="Pedido mínimo elevado"),"Mínimo-máximo",IF(OR(E112="Alta",D112="A",I112&gt;='Configurações'!$B$6,G112&gt;='Configurações'!$B$5,N112&gt;='Configurações'!$B$7,H112&gt;='Configurações'!$B$8,S112="Fornecedor irregular"),"Revisão contínua (Q)",IF(AND(D112="C",G112&lt;='Configurações'!$B$4),"Revisão periódica (P)","Mínimo-máximo"))))))</f>
        <v/>
      </c>
      <c r="U112" s="20">
        <f>IF(B112="","",IF(T112="","Preencha os campos obrigatórios para gerar a recomendação.",_xlfn.IFS(S112="Item sob encomenda","Restrição predominante: item atendido sob encomenda.",OR(S112="Espaço limitado",S112="Validade curta",S112="Pedido mínimo elevado"),"Restrição predominante favorece limites explícitos de estoque.",E112="Alta","Criticidade alta favorece acompanhamento contínuo.",D112="A","Classe A favorece acompanhamento contínuo.",I112&gt;='Configurações'!$B$6,"Nível de serviço alto favorece acompanhamento contínuo.",G112&gt;='Configurações'!$B$5,"Alta variabilidade favorece acompanhamento contínuo.",N112&gt;='Configurações'!$B$7,"Custo de falta relativamente alto favorece acompanhamento contínuo.",OR(H112&gt;='Configurações'!$B$8,S112="Fornecedor irregular"),"Reposição longa ou fornecedor irregular favorece acompanhamento contínuo.",AND(D112="C",G112&lt;='Configurações'!$B$4),"Classe C com baixa variabilidade favorece revisão periódica.",TRUE,"Condições intermediárias favorecem faixa mínimo-máximo.")))</f>
        <v/>
      </c>
      <c r="V112" s="21" t="n"/>
      <c r="W112" s="20">
        <f>IF(OR(B112="",T112="",V112="",I112="",X112=""),"",IF(OR(T112&lt;&gt;V112,ABS(I112-X112)&gt;0.000001),"Sim","Não"))</f>
        <v/>
      </c>
      <c r="X112" s="22" t="n"/>
      <c r="Y112" s="23" t="n"/>
      <c r="Z112" s="23" t="n"/>
      <c r="AA112" s="23" t="n"/>
      <c r="AB112" s="23" t="n"/>
      <c r="AC112" s="23" t="n"/>
      <c r="AD112" s="21" t="n"/>
      <c r="AE112" s="21" t="n"/>
      <c r="AF112" s="21" t="n"/>
      <c r="AG112" s="23" t="n"/>
      <c r="AH112" s="44" t="n"/>
      <c r="AI112" s="21" t="n"/>
      <c r="AJ112" s="44" t="n"/>
      <c r="AK112" s="21" t="n"/>
      <c r="AL112" s="20">
        <f>IF(B112="","",_xlfn.IFS(OR(A112="",C112="",D112="",E112="",F112="",G112="",H112="",I112="",J112="",K112="",M112="",S112=""),"PREENCHER ENTRADAS",V112="","ESCOLHER POLÍTICA",X112="","INFORMAR NÍVEL APROVADO",AD112="","INFORMAR EXCEÇÃO",AF112="","INFORMAR STATUS",AND(V112="Revisão contínua (Q)",OR(Y112="",Y112&lt;=0)),"INFORMAR LOTE",AND(V112="Mínimo-máximo",OR(Z112="",AA112="",Z112&lt;0,AA112&lt;=Z112)),"REVISAR MÍNIMO/MÁXIMO",AND(V112="Revisão periódica (P)",OR(AB112="",AB112&lt;=0,AC112="",AC112&lt;0)),"REVISAR CICLO/ALVO",AND(W112="Sim",OR(AD112&lt;&gt;"Sim",AE112="")),"JUSTIFICAR DIVERGÊNCIA",AND(AD112="Sim",AE112=""),"DESCREVER EXCEÇÃO",AND(AF112="Aprovada",OR(AG112="",AG112&lt;1,AH112="",AI112="",AJ112="",AK112="")),"COMPLETAR APROVAÇÃO",AND(AH112&lt;&gt;"",AJ112&lt;&gt;"",AJ112&lt;AH112),"REVISAR DATAS",AF112="Suspensa","SUSPENSA",AF112="Em revisão","EM REVISÃO",AF112="Em análise","PRONTO PARA APROVAÇÃO",AND(AF112="Aprovada",AJ112&lt;TODAY()),"REVISÃO VENCIDA",AND(AF112="Aprovada",AJ112&lt;=TODAY()+'Configurações'!$B$9),"REVISÃO PRÓXIMA",TRUE,"OK"))</f>
        <v/>
      </c>
    </row>
    <row r="113">
      <c r="A113" s="12" t="n"/>
      <c r="B113" s="12" t="n"/>
      <c r="C113" s="12" t="n"/>
      <c r="D113" s="13" t="n"/>
      <c r="E113" s="13" t="n"/>
      <c r="F113" s="14" t="n"/>
      <c r="G113" s="15" t="n"/>
      <c r="H113" s="14" t="n"/>
      <c r="I113" s="16" t="n"/>
      <c r="J113" s="42" t="n"/>
      <c r="K113" s="16" t="n"/>
      <c r="L113" s="43">
        <f>IF(OR(J113="",K113=""),"",J113*K113)</f>
        <v/>
      </c>
      <c r="M113" s="42" t="n"/>
      <c r="N113" s="19">
        <f>IF(OR(M113="",L113="",L113=0),"",IFERROR(M113/L113,""))</f>
        <v/>
      </c>
      <c r="O113" s="14" t="n"/>
      <c r="P113" s="14" t="n"/>
      <c r="Q113" s="14" t="n"/>
      <c r="R113" s="14" t="n"/>
      <c r="S113" s="12" t="n"/>
      <c r="T113" s="20">
        <f>IF(B113="","",IF(OR(A113="",C113="",D113="",E113="",F113="",G113="",H113="",I113="",J113="",K113="",M113="",S113=""),"",IF(S113="Item sob encomenda","Sob encomenda",IF(OR(S113="Espaço limitado",S113="Validade curta",S113="Pedido mínimo elevado"),"Mínimo-máximo",IF(OR(E113="Alta",D113="A",I113&gt;='Configurações'!$B$6,G113&gt;='Configurações'!$B$5,N113&gt;='Configurações'!$B$7,H113&gt;='Configurações'!$B$8,S113="Fornecedor irregular"),"Revisão contínua (Q)",IF(AND(D113="C",G113&lt;='Configurações'!$B$4),"Revisão periódica (P)","Mínimo-máximo"))))))</f>
        <v/>
      </c>
      <c r="U113" s="20">
        <f>IF(B113="","",IF(T113="","Preencha os campos obrigatórios para gerar a recomendação.",_xlfn.IFS(S113="Item sob encomenda","Restrição predominante: item atendido sob encomenda.",OR(S113="Espaço limitado",S113="Validade curta",S113="Pedido mínimo elevado"),"Restrição predominante favorece limites explícitos de estoque.",E113="Alta","Criticidade alta favorece acompanhamento contínuo.",D113="A","Classe A favorece acompanhamento contínuo.",I113&gt;='Configurações'!$B$6,"Nível de serviço alto favorece acompanhamento contínuo.",G113&gt;='Configurações'!$B$5,"Alta variabilidade favorece acompanhamento contínuo.",N113&gt;='Configurações'!$B$7,"Custo de falta relativamente alto favorece acompanhamento contínuo.",OR(H113&gt;='Configurações'!$B$8,S113="Fornecedor irregular"),"Reposição longa ou fornecedor irregular favorece acompanhamento contínuo.",AND(D113="C",G113&lt;='Configurações'!$B$4),"Classe C com baixa variabilidade favorece revisão periódica.",TRUE,"Condições intermediárias favorecem faixa mínimo-máximo.")))</f>
        <v/>
      </c>
      <c r="V113" s="21" t="n"/>
      <c r="W113" s="20">
        <f>IF(OR(B113="",T113="",V113="",I113="",X113=""),"",IF(OR(T113&lt;&gt;V113,ABS(I113-X113)&gt;0.000001),"Sim","Não"))</f>
        <v/>
      </c>
      <c r="X113" s="22" t="n"/>
      <c r="Y113" s="23" t="n"/>
      <c r="Z113" s="23" t="n"/>
      <c r="AA113" s="23" t="n"/>
      <c r="AB113" s="23" t="n"/>
      <c r="AC113" s="23" t="n"/>
      <c r="AD113" s="21" t="n"/>
      <c r="AE113" s="21" t="n"/>
      <c r="AF113" s="21" t="n"/>
      <c r="AG113" s="23" t="n"/>
      <c r="AH113" s="44" t="n"/>
      <c r="AI113" s="21" t="n"/>
      <c r="AJ113" s="44" t="n"/>
      <c r="AK113" s="21" t="n"/>
      <c r="AL113" s="20">
        <f>IF(B113="","",_xlfn.IFS(OR(A113="",C113="",D113="",E113="",F113="",G113="",H113="",I113="",J113="",K113="",M113="",S113=""),"PREENCHER ENTRADAS",V113="","ESCOLHER POLÍTICA",X113="","INFORMAR NÍVEL APROVADO",AD113="","INFORMAR EXCEÇÃO",AF113="","INFORMAR STATUS",AND(V113="Revisão contínua (Q)",OR(Y113="",Y113&lt;=0)),"INFORMAR LOTE",AND(V113="Mínimo-máximo",OR(Z113="",AA113="",Z113&lt;0,AA113&lt;=Z113)),"REVISAR MÍNIMO/MÁXIMO",AND(V113="Revisão periódica (P)",OR(AB113="",AB113&lt;=0,AC113="",AC113&lt;0)),"REVISAR CICLO/ALVO",AND(W113="Sim",OR(AD113&lt;&gt;"Sim",AE113="")),"JUSTIFICAR DIVERGÊNCIA",AND(AD113="Sim",AE113=""),"DESCREVER EXCEÇÃO",AND(AF113="Aprovada",OR(AG113="",AG113&lt;1,AH113="",AI113="",AJ113="",AK113="")),"COMPLETAR APROVAÇÃO",AND(AH113&lt;&gt;"",AJ113&lt;&gt;"",AJ113&lt;AH113),"REVISAR DATAS",AF113="Suspensa","SUSPENSA",AF113="Em revisão","EM REVISÃO",AF113="Em análise","PRONTO PARA APROVAÇÃO",AND(AF113="Aprovada",AJ113&lt;TODAY()),"REVISÃO VENCIDA",AND(AF113="Aprovada",AJ113&lt;=TODAY()+'Configurações'!$B$9),"REVISÃO PRÓXIMA",TRUE,"OK"))</f>
        <v/>
      </c>
    </row>
    <row r="114">
      <c r="A114" s="12" t="n"/>
      <c r="B114" s="12" t="n"/>
      <c r="C114" s="12" t="n"/>
      <c r="D114" s="13" t="n"/>
      <c r="E114" s="13" t="n"/>
      <c r="F114" s="14" t="n"/>
      <c r="G114" s="15" t="n"/>
      <c r="H114" s="14" t="n"/>
      <c r="I114" s="16" t="n"/>
      <c r="J114" s="42" t="n"/>
      <c r="K114" s="16" t="n"/>
      <c r="L114" s="43">
        <f>IF(OR(J114="",K114=""),"",J114*K114)</f>
        <v/>
      </c>
      <c r="M114" s="42" t="n"/>
      <c r="N114" s="19">
        <f>IF(OR(M114="",L114="",L114=0),"",IFERROR(M114/L114,""))</f>
        <v/>
      </c>
      <c r="O114" s="14" t="n"/>
      <c r="P114" s="14" t="n"/>
      <c r="Q114" s="14" t="n"/>
      <c r="R114" s="14" t="n"/>
      <c r="S114" s="12" t="n"/>
      <c r="T114" s="20">
        <f>IF(B114="","",IF(OR(A114="",C114="",D114="",E114="",F114="",G114="",H114="",I114="",J114="",K114="",M114="",S114=""),"",IF(S114="Item sob encomenda","Sob encomenda",IF(OR(S114="Espaço limitado",S114="Validade curta",S114="Pedido mínimo elevado"),"Mínimo-máximo",IF(OR(E114="Alta",D114="A",I114&gt;='Configurações'!$B$6,G114&gt;='Configurações'!$B$5,N114&gt;='Configurações'!$B$7,H114&gt;='Configurações'!$B$8,S114="Fornecedor irregular"),"Revisão contínua (Q)",IF(AND(D114="C",G114&lt;='Configurações'!$B$4),"Revisão periódica (P)","Mínimo-máximo"))))))</f>
        <v/>
      </c>
      <c r="U114" s="20">
        <f>IF(B114="","",IF(T114="","Preencha os campos obrigatórios para gerar a recomendação.",_xlfn.IFS(S114="Item sob encomenda","Restrição predominante: item atendido sob encomenda.",OR(S114="Espaço limitado",S114="Validade curta",S114="Pedido mínimo elevado"),"Restrição predominante favorece limites explícitos de estoque.",E114="Alta","Criticidade alta favorece acompanhamento contínuo.",D114="A","Classe A favorece acompanhamento contínuo.",I114&gt;='Configurações'!$B$6,"Nível de serviço alto favorece acompanhamento contínuo.",G114&gt;='Configurações'!$B$5,"Alta variabilidade favorece acompanhamento contínuo.",N114&gt;='Configurações'!$B$7,"Custo de falta relativamente alto favorece acompanhamento contínuo.",OR(H114&gt;='Configurações'!$B$8,S114="Fornecedor irregular"),"Reposição longa ou fornecedor irregular favorece acompanhamento contínuo.",AND(D114="C",G114&lt;='Configurações'!$B$4),"Classe C com baixa variabilidade favorece revisão periódica.",TRUE,"Condições intermediárias favorecem faixa mínimo-máximo.")))</f>
        <v/>
      </c>
      <c r="V114" s="21" t="n"/>
      <c r="W114" s="20">
        <f>IF(OR(B114="",T114="",V114="",I114="",X114=""),"",IF(OR(T114&lt;&gt;V114,ABS(I114-X114)&gt;0.000001),"Sim","Não"))</f>
        <v/>
      </c>
      <c r="X114" s="22" t="n"/>
      <c r="Y114" s="23" t="n"/>
      <c r="Z114" s="23" t="n"/>
      <c r="AA114" s="23" t="n"/>
      <c r="AB114" s="23" t="n"/>
      <c r="AC114" s="23" t="n"/>
      <c r="AD114" s="21" t="n"/>
      <c r="AE114" s="21" t="n"/>
      <c r="AF114" s="21" t="n"/>
      <c r="AG114" s="23" t="n"/>
      <c r="AH114" s="44" t="n"/>
      <c r="AI114" s="21" t="n"/>
      <c r="AJ114" s="44" t="n"/>
      <c r="AK114" s="21" t="n"/>
      <c r="AL114" s="20">
        <f>IF(B114="","",_xlfn.IFS(OR(A114="",C114="",D114="",E114="",F114="",G114="",H114="",I114="",J114="",K114="",M114="",S114=""),"PREENCHER ENTRADAS",V114="","ESCOLHER POLÍTICA",X114="","INFORMAR NÍVEL APROVADO",AD114="","INFORMAR EXCEÇÃO",AF114="","INFORMAR STATUS",AND(V114="Revisão contínua (Q)",OR(Y114="",Y114&lt;=0)),"INFORMAR LOTE",AND(V114="Mínimo-máximo",OR(Z114="",AA114="",Z114&lt;0,AA114&lt;=Z114)),"REVISAR MÍNIMO/MÁXIMO",AND(V114="Revisão periódica (P)",OR(AB114="",AB114&lt;=0,AC114="",AC114&lt;0)),"REVISAR CICLO/ALVO",AND(W114="Sim",OR(AD114&lt;&gt;"Sim",AE114="")),"JUSTIFICAR DIVERGÊNCIA",AND(AD114="Sim",AE114=""),"DESCREVER EXCEÇÃO",AND(AF114="Aprovada",OR(AG114="",AG114&lt;1,AH114="",AI114="",AJ114="",AK114="")),"COMPLETAR APROVAÇÃO",AND(AH114&lt;&gt;"",AJ114&lt;&gt;"",AJ114&lt;AH114),"REVISAR DATAS",AF114="Suspensa","SUSPENSA",AF114="Em revisão","EM REVISÃO",AF114="Em análise","PRONTO PARA APROVAÇÃO",AND(AF114="Aprovada",AJ114&lt;TODAY()),"REVISÃO VENCIDA",AND(AF114="Aprovada",AJ114&lt;=TODAY()+'Configurações'!$B$9),"REVISÃO PRÓXIMA",TRUE,"OK"))</f>
        <v/>
      </c>
    </row>
    <row r="115">
      <c r="A115" s="12" t="n"/>
      <c r="B115" s="12" t="n"/>
      <c r="C115" s="12" t="n"/>
      <c r="D115" s="13" t="n"/>
      <c r="E115" s="13" t="n"/>
      <c r="F115" s="14" t="n"/>
      <c r="G115" s="15" t="n"/>
      <c r="H115" s="14" t="n"/>
      <c r="I115" s="16" t="n"/>
      <c r="J115" s="42" t="n"/>
      <c r="K115" s="16" t="n"/>
      <c r="L115" s="43">
        <f>IF(OR(J115="",K115=""),"",J115*K115)</f>
        <v/>
      </c>
      <c r="M115" s="42" t="n"/>
      <c r="N115" s="19">
        <f>IF(OR(M115="",L115="",L115=0),"",IFERROR(M115/L115,""))</f>
        <v/>
      </c>
      <c r="O115" s="14" t="n"/>
      <c r="P115" s="14" t="n"/>
      <c r="Q115" s="14" t="n"/>
      <c r="R115" s="14" t="n"/>
      <c r="S115" s="12" t="n"/>
      <c r="T115" s="20">
        <f>IF(B115="","",IF(OR(A115="",C115="",D115="",E115="",F115="",G115="",H115="",I115="",J115="",K115="",M115="",S115=""),"",IF(S115="Item sob encomenda","Sob encomenda",IF(OR(S115="Espaço limitado",S115="Validade curta",S115="Pedido mínimo elevado"),"Mínimo-máximo",IF(OR(E115="Alta",D115="A",I115&gt;='Configurações'!$B$6,G115&gt;='Configurações'!$B$5,N115&gt;='Configurações'!$B$7,H115&gt;='Configurações'!$B$8,S115="Fornecedor irregular"),"Revisão contínua (Q)",IF(AND(D115="C",G115&lt;='Configurações'!$B$4),"Revisão periódica (P)","Mínimo-máximo"))))))</f>
        <v/>
      </c>
      <c r="U115" s="20">
        <f>IF(B115="","",IF(T115="","Preencha os campos obrigatórios para gerar a recomendação.",_xlfn.IFS(S115="Item sob encomenda","Restrição predominante: item atendido sob encomenda.",OR(S115="Espaço limitado",S115="Validade curta",S115="Pedido mínimo elevado"),"Restrição predominante favorece limites explícitos de estoque.",E115="Alta","Criticidade alta favorece acompanhamento contínuo.",D115="A","Classe A favorece acompanhamento contínuo.",I115&gt;='Configurações'!$B$6,"Nível de serviço alto favorece acompanhamento contínuo.",G115&gt;='Configurações'!$B$5,"Alta variabilidade favorece acompanhamento contínuo.",N115&gt;='Configurações'!$B$7,"Custo de falta relativamente alto favorece acompanhamento contínuo.",OR(H115&gt;='Configurações'!$B$8,S115="Fornecedor irregular"),"Reposição longa ou fornecedor irregular favorece acompanhamento contínuo.",AND(D115="C",G115&lt;='Configurações'!$B$4),"Classe C com baixa variabilidade favorece revisão periódica.",TRUE,"Condições intermediárias favorecem faixa mínimo-máximo.")))</f>
        <v/>
      </c>
      <c r="V115" s="21" t="n"/>
      <c r="W115" s="20">
        <f>IF(OR(B115="",T115="",V115="",I115="",X115=""),"",IF(OR(T115&lt;&gt;V115,ABS(I115-X115)&gt;0.000001),"Sim","Não"))</f>
        <v/>
      </c>
      <c r="X115" s="22" t="n"/>
      <c r="Y115" s="23" t="n"/>
      <c r="Z115" s="23" t="n"/>
      <c r="AA115" s="23" t="n"/>
      <c r="AB115" s="23" t="n"/>
      <c r="AC115" s="23" t="n"/>
      <c r="AD115" s="21" t="n"/>
      <c r="AE115" s="21" t="n"/>
      <c r="AF115" s="21" t="n"/>
      <c r="AG115" s="23" t="n"/>
      <c r="AH115" s="44" t="n"/>
      <c r="AI115" s="21" t="n"/>
      <c r="AJ115" s="44" t="n"/>
      <c r="AK115" s="21" t="n"/>
      <c r="AL115" s="20">
        <f>IF(B115="","",_xlfn.IFS(OR(A115="",C115="",D115="",E115="",F115="",G115="",H115="",I115="",J115="",K115="",M115="",S115=""),"PREENCHER ENTRADAS",V115="","ESCOLHER POLÍTICA",X115="","INFORMAR NÍVEL APROVADO",AD115="","INFORMAR EXCEÇÃO",AF115="","INFORMAR STATUS",AND(V115="Revisão contínua (Q)",OR(Y115="",Y115&lt;=0)),"INFORMAR LOTE",AND(V115="Mínimo-máximo",OR(Z115="",AA115="",Z115&lt;0,AA115&lt;=Z115)),"REVISAR MÍNIMO/MÁXIMO",AND(V115="Revisão periódica (P)",OR(AB115="",AB115&lt;=0,AC115="",AC115&lt;0)),"REVISAR CICLO/ALVO",AND(W115="Sim",OR(AD115&lt;&gt;"Sim",AE115="")),"JUSTIFICAR DIVERGÊNCIA",AND(AD115="Sim",AE115=""),"DESCREVER EXCEÇÃO",AND(AF115="Aprovada",OR(AG115="",AG115&lt;1,AH115="",AI115="",AJ115="",AK115="")),"COMPLETAR APROVAÇÃO",AND(AH115&lt;&gt;"",AJ115&lt;&gt;"",AJ115&lt;AH115),"REVISAR DATAS",AF115="Suspensa","SUSPENSA",AF115="Em revisão","EM REVISÃO",AF115="Em análise","PRONTO PARA APROVAÇÃO",AND(AF115="Aprovada",AJ115&lt;TODAY()),"REVISÃO VENCIDA",AND(AF115="Aprovada",AJ115&lt;=TODAY()+'Configurações'!$B$9),"REVISÃO PRÓXIMA",TRUE,"OK"))</f>
        <v/>
      </c>
    </row>
    <row r="116">
      <c r="A116" s="12" t="n"/>
      <c r="B116" s="12" t="n"/>
      <c r="C116" s="12" t="n"/>
      <c r="D116" s="13" t="n"/>
      <c r="E116" s="13" t="n"/>
      <c r="F116" s="14" t="n"/>
      <c r="G116" s="15" t="n"/>
      <c r="H116" s="14" t="n"/>
      <c r="I116" s="16" t="n"/>
      <c r="J116" s="42" t="n"/>
      <c r="K116" s="16" t="n"/>
      <c r="L116" s="43">
        <f>IF(OR(J116="",K116=""),"",J116*K116)</f>
        <v/>
      </c>
      <c r="M116" s="42" t="n"/>
      <c r="N116" s="19">
        <f>IF(OR(M116="",L116="",L116=0),"",IFERROR(M116/L116,""))</f>
        <v/>
      </c>
      <c r="O116" s="14" t="n"/>
      <c r="P116" s="14" t="n"/>
      <c r="Q116" s="14" t="n"/>
      <c r="R116" s="14" t="n"/>
      <c r="S116" s="12" t="n"/>
      <c r="T116" s="20">
        <f>IF(B116="","",IF(OR(A116="",C116="",D116="",E116="",F116="",G116="",H116="",I116="",J116="",K116="",M116="",S116=""),"",IF(S116="Item sob encomenda","Sob encomenda",IF(OR(S116="Espaço limitado",S116="Validade curta",S116="Pedido mínimo elevado"),"Mínimo-máximo",IF(OR(E116="Alta",D116="A",I116&gt;='Configurações'!$B$6,G116&gt;='Configurações'!$B$5,N116&gt;='Configurações'!$B$7,H116&gt;='Configurações'!$B$8,S116="Fornecedor irregular"),"Revisão contínua (Q)",IF(AND(D116="C",G116&lt;='Configurações'!$B$4),"Revisão periódica (P)","Mínimo-máximo"))))))</f>
        <v/>
      </c>
      <c r="U116" s="20">
        <f>IF(B116="","",IF(T116="","Preencha os campos obrigatórios para gerar a recomendação.",_xlfn.IFS(S116="Item sob encomenda","Restrição predominante: item atendido sob encomenda.",OR(S116="Espaço limitado",S116="Validade curta",S116="Pedido mínimo elevado"),"Restrição predominante favorece limites explícitos de estoque.",E116="Alta","Criticidade alta favorece acompanhamento contínuo.",D116="A","Classe A favorece acompanhamento contínuo.",I116&gt;='Configurações'!$B$6,"Nível de serviço alto favorece acompanhamento contínuo.",G116&gt;='Configurações'!$B$5,"Alta variabilidade favorece acompanhamento contínuo.",N116&gt;='Configurações'!$B$7,"Custo de falta relativamente alto favorece acompanhamento contínuo.",OR(H116&gt;='Configurações'!$B$8,S116="Fornecedor irregular"),"Reposição longa ou fornecedor irregular favorece acompanhamento contínuo.",AND(D116="C",G116&lt;='Configurações'!$B$4),"Classe C com baixa variabilidade favorece revisão periódica.",TRUE,"Condições intermediárias favorecem faixa mínimo-máximo.")))</f>
        <v/>
      </c>
      <c r="V116" s="21" t="n"/>
      <c r="W116" s="20">
        <f>IF(OR(B116="",T116="",V116="",I116="",X116=""),"",IF(OR(T116&lt;&gt;V116,ABS(I116-X116)&gt;0.000001),"Sim","Não"))</f>
        <v/>
      </c>
      <c r="X116" s="22" t="n"/>
      <c r="Y116" s="23" t="n"/>
      <c r="Z116" s="23" t="n"/>
      <c r="AA116" s="23" t="n"/>
      <c r="AB116" s="23" t="n"/>
      <c r="AC116" s="23" t="n"/>
      <c r="AD116" s="21" t="n"/>
      <c r="AE116" s="21" t="n"/>
      <c r="AF116" s="21" t="n"/>
      <c r="AG116" s="23" t="n"/>
      <c r="AH116" s="44" t="n"/>
      <c r="AI116" s="21" t="n"/>
      <c r="AJ116" s="44" t="n"/>
      <c r="AK116" s="21" t="n"/>
      <c r="AL116" s="20">
        <f>IF(B116="","",_xlfn.IFS(OR(A116="",C116="",D116="",E116="",F116="",G116="",H116="",I116="",J116="",K116="",M116="",S116=""),"PREENCHER ENTRADAS",V116="","ESCOLHER POLÍTICA",X116="","INFORMAR NÍVEL APROVADO",AD116="","INFORMAR EXCEÇÃO",AF116="","INFORMAR STATUS",AND(V116="Revisão contínua (Q)",OR(Y116="",Y116&lt;=0)),"INFORMAR LOTE",AND(V116="Mínimo-máximo",OR(Z116="",AA116="",Z116&lt;0,AA116&lt;=Z116)),"REVISAR MÍNIMO/MÁXIMO",AND(V116="Revisão periódica (P)",OR(AB116="",AB116&lt;=0,AC116="",AC116&lt;0)),"REVISAR CICLO/ALVO",AND(W116="Sim",OR(AD116&lt;&gt;"Sim",AE116="")),"JUSTIFICAR DIVERGÊNCIA",AND(AD116="Sim",AE116=""),"DESCREVER EXCEÇÃO",AND(AF116="Aprovada",OR(AG116="",AG116&lt;1,AH116="",AI116="",AJ116="",AK116="")),"COMPLETAR APROVAÇÃO",AND(AH116&lt;&gt;"",AJ116&lt;&gt;"",AJ116&lt;AH116),"REVISAR DATAS",AF116="Suspensa","SUSPENSA",AF116="Em revisão","EM REVISÃO",AF116="Em análise","PRONTO PARA APROVAÇÃO",AND(AF116="Aprovada",AJ116&lt;TODAY()),"REVISÃO VENCIDA",AND(AF116="Aprovada",AJ116&lt;=TODAY()+'Configurações'!$B$9),"REVISÃO PRÓXIMA",TRUE,"OK"))</f>
        <v/>
      </c>
    </row>
    <row r="117">
      <c r="A117" s="12" t="n"/>
      <c r="B117" s="12" t="n"/>
      <c r="C117" s="12" t="n"/>
      <c r="D117" s="13" t="n"/>
      <c r="E117" s="13" t="n"/>
      <c r="F117" s="14" t="n"/>
      <c r="G117" s="15" t="n"/>
      <c r="H117" s="14" t="n"/>
      <c r="I117" s="16" t="n"/>
      <c r="J117" s="42" t="n"/>
      <c r="K117" s="16" t="n"/>
      <c r="L117" s="43">
        <f>IF(OR(J117="",K117=""),"",J117*K117)</f>
        <v/>
      </c>
      <c r="M117" s="42" t="n"/>
      <c r="N117" s="19">
        <f>IF(OR(M117="",L117="",L117=0),"",IFERROR(M117/L117,""))</f>
        <v/>
      </c>
      <c r="O117" s="14" t="n"/>
      <c r="P117" s="14" t="n"/>
      <c r="Q117" s="14" t="n"/>
      <c r="R117" s="14" t="n"/>
      <c r="S117" s="12" t="n"/>
      <c r="T117" s="20">
        <f>IF(B117="","",IF(OR(A117="",C117="",D117="",E117="",F117="",G117="",H117="",I117="",J117="",K117="",M117="",S117=""),"",IF(S117="Item sob encomenda","Sob encomenda",IF(OR(S117="Espaço limitado",S117="Validade curta",S117="Pedido mínimo elevado"),"Mínimo-máximo",IF(OR(E117="Alta",D117="A",I117&gt;='Configurações'!$B$6,G117&gt;='Configurações'!$B$5,N117&gt;='Configurações'!$B$7,H117&gt;='Configurações'!$B$8,S117="Fornecedor irregular"),"Revisão contínua (Q)",IF(AND(D117="C",G117&lt;='Configurações'!$B$4),"Revisão periódica (P)","Mínimo-máximo"))))))</f>
        <v/>
      </c>
      <c r="U117" s="20">
        <f>IF(B117="","",IF(T117="","Preencha os campos obrigatórios para gerar a recomendação.",_xlfn.IFS(S117="Item sob encomenda","Restrição predominante: item atendido sob encomenda.",OR(S117="Espaço limitado",S117="Validade curta",S117="Pedido mínimo elevado"),"Restrição predominante favorece limites explícitos de estoque.",E117="Alta","Criticidade alta favorece acompanhamento contínuo.",D117="A","Classe A favorece acompanhamento contínuo.",I117&gt;='Configurações'!$B$6,"Nível de serviço alto favorece acompanhamento contínuo.",G117&gt;='Configurações'!$B$5,"Alta variabilidade favorece acompanhamento contínuo.",N117&gt;='Configurações'!$B$7,"Custo de falta relativamente alto favorece acompanhamento contínuo.",OR(H117&gt;='Configurações'!$B$8,S117="Fornecedor irregular"),"Reposição longa ou fornecedor irregular favorece acompanhamento contínuo.",AND(D117="C",G117&lt;='Configurações'!$B$4),"Classe C com baixa variabilidade favorece revisão periódica.",TRUE,"Condições intermediárias favorecem faixa mínimo-máximo.")))</f>
        <v/>
      </c>
      <c r="V117" s="21" t="n"/>
      <c r="W117" s="20">
        <f>IF(OR(B117="",T117="",V117="",I117="",X117=""),"",IF(OR(T117&lt;&gt;V117,ABS(I117-X117)&gt;0.000001),"Sim","Não"))</f>
        <v/>
      </c>
      <c r="X117" s="22" t="n"/>
      <c r="Y117" s="23" t="n"/>
      <c r="Z117" s="23" t="n"/>
      <c r="AA117" s="23" t="n"/>
      <c r="AB117" s="23" t="n"/>
      <c r="AC117" s="23" t="n"/>
      <c r="AD117" s="21" t="n"/>
      <c r="AE117" s="21" t="n"/>
      <c r="AF117" s="21" t="n"/>
      <c r="AG117" s="23" t="n"/>
      <c r="AH117" s="44" t="n"/>
      <c r="AI117" s="21" t="n"/>
      <c r="AJ117" s="44" t="n"/>
      <c r="AK117" s="21" t="n"/>
      <c r="AL117" s="20">
        <f>IF(B117="","",_xlfn.IFS(OR(A117="",C117="",D117="",E117="",F117="",G117="",H117="",I117="",J117="",K117="",M117="",S117=""),"PREENCHER ENTRADAS",V117="","ESCOLHER POLÍTICA",X117="","INFORMAR NÍVEL APROVADO",AD117="","INFORMAR EXCEÇÃO",AF117="","INFORMAR STATUS",AND(V117="Revisão contínua (Q)",OR(Y117="",Y117&lt;=0)),"INFORMAR LOTE",AND(V117="Mínimo-máximo",OR(Z117="",AA117="",Z117&lt;0,AA117&lt;=Z117)),"REVISAR MÍNIMO/MÁXIMO",AND(V117="Revisão periódica (P)",OR(AB117="",AB117&lt;=0,AC117="",AC117&lt;0)),"REVISAR CICLO/ALVO",AND(W117="Sim",OR(AD117&lt;&gt;"Sim",AE117="")),"JUSTIFICAR DIVERGÊNCIA",AND(AD117="Sim",AE117=""),"DESCREVER EXCEÇÃO",AND(AF117="Aprovada",OR(AG117="",AG117&lt;1,AH117="",AI117="",AJ117="",AK117="")),"COMPLETAR APROVAÇÃO",AND(AH117&lt;&gt;"",AJ117&lt;&gt;"",AJ117&lt;AH117),"REVISAR DATAS",AF117="Suspensa","SUSPENSA",AF117="Em revisão","EM REVISÃO",AF117="Em análise","PRONTO PARA APROVAÇÃO",AND(AF117="Aprovada",AJ117&lt;TODAY()),"REVISÃO VENCIDA",AND(AF117="Aprovada",AJ117&lt;=TODAY()+'Configurações'!$B$9),"REVISÃO PRÓXIMA",TRUE,"OK"))</f>
        <v/>
      </c>
    </row>
    <row r="118">
      <c r="A118" s="12" t="n"/>
      <c r="B118" s="12" t="n"/>
      <c r="C118" s="12" t="n"/>
      <c r="D118" s="13" t="n"/>
      <c r="E118" s="13" t="n"/>
      <c r="F118" s="14" t="n"/>
      <c r="G118" s="15" t="n"/>
      <c r="H118" s="14" t="n"/>
      <c r="I118" s="16" t="n"/>
      <c r="J118" s="42" t="n"/>
      <c r="K118" s="16" t="n"/>
      <c r="L118" s="43">
        <f>IF(OR(J118="",K118=""),"",J118*K118)</f>
        <v/>
      </c>
      <c r="M118" s="42" t="n"/>
      <c r="N118" s="19">
        <f>IF(OR(M118="",L118="",L118=0),"",IFERROR(M118/L118,""))</f>
        <v/>
      </c>
      <c r="O118" s="14" t="n"/>
      <c r="P118" s="14" t="n"/>
      <c r="Q118" s="14" t="n"/>
      <c r="R118" s="14" t="n"/>
      <c r="S118" s="12" t="n"/>
      <c r="T118" s="20">
        <f>IF(B118="","",IF(OR(A118="",C118="",D118="",E118="",F118="",G118="",H118="",I118="",J118="",K118="",M118="",S118=""),"",IF(S118="Item sob encomenda","Sob encomenda",IF(OR(S118="Espaço limitado",S118="Validade curta",S118="Pedido mínimo elevado"),"Mínimo-máximo",IF(OR(E118="Alta",D118="A",I118&gt;='Configurações'!$B$6,G118&gt;='Configurações'!$B$5,N118&gt;='Configurações'!$B$7,H118&gt;='Configurações'!$B$8,S118="Fornecedor irregular"),"Revisão contínua (Q)",IF(AND(D118="C",G118&lt;='Configurações'!$B$4),"Revisão periódica (P)","Mínimo-máximo"))))))</f>
        <v/>
      </c>
      <c r="U118" s="20">
        <f>IF(B118="","",IF(T118="","Preencha os campos obrigatórios para gerar a recomendação.",_xlfn.IFS(S118="Item sob encomenda","Restrição predominante: item atendido sob encomenda.",OR(S118="Espaço limitado",S118="Validade curta",S118="Pedido mínimo elevado"),"Restrição predominante favorece limites explícitos de estoque.",E118="Alta","Criticidade alta favorece acompanhamento contínuo.",D118="A","Classe A favorece acompanhamento contínuo.",I118&gt;='Configurações'!$B$6,"Nível de serviço alto favorece acompanhamento contínuo.",G118&gt;='Configurações'!$B$5,"Alta variabilidade favorece acompanhamento contínuo.",N118&gt;='Configurações'!$B$7,"Custo de falta relativamente alto favorece acompanhamento contínuo.",OR(H118&gt;='Configurações'!$B$8,S118="Fornecedor irregular"),"Reposição longa ou fornecedor irregular favorece acompanhamento contínuo.",AND(D118="C",G118&lt;='Configurações'!$B$4),"Classe C com baixa variabilidade favorece revisão periódica.",TRUE,"Condições intermediárias favorecem faixa mínimo-máximo.")))</f>
        <v/>
      </c>
      <c r="V118" s="21" t="n"/>
      <c r="W118" s="20">
        <f>IF(OR(B118="",T118="",V118="",I118="",X118=""),"",IF(OR(T118&lt;&gt;V118,ABS(I118-X118)&gt;0.000001),"Sim","Não"))</f>
        <v/>
      </c>
      <c r="X118" s="22" t="n"/>
      <c r="Y118" s="23" t="n"/>
      <c r="Z118" s="23" t="n"/>
      <c r="AA118" s="23" t="n"/>
      <c r="AB118" s="23" t="n"/>
      <c r="AC118" s="23" t="n"/>
      <c r="AD118" s="21" t="n"/>
      <c r="AE118" s="21" t="n"/>
      <c r="AF118" s="21" t="n"/>
      <c r="AG118" s="23" t="n"/>
      <c r="AH118" s="44" t="n"/>
      <c r="AI118" s="21" t="n"/>
      <c r="AJ118" s="44" t="n"/>
      <c r="AK118" s="21" t="n"/>
      <c r="AL118" s="20">
        <f>IF(B118="","",_xlfn.IFS(OR(A118="",C118="",D118="",E118="",F118="",G118="",H118="",I118="",J118="",K118="",M118="",S118=""),"PREENCHER ENTRADAS",V118="","ESCOLHER POLÍTICA",X118="","INFORMAR NÍVEL APROVADO",AD118="","INFORMAR EXCEÇÃO",AF118="","INFORMAR STATUS",AND(V118="Revisão contínua (Q)",OR(Y118="",Y118&lt;=0)),"INFORMAR LOTE",AND(V118="Mínimo-máximo",OR(Z118="",AA118="",Z118&lt;0,AA118&lt;=Z118)),"REVISAR MÍNIMO/MÁXIMO",AND(V118="Revisão periódica (P)",OR(AB118="",AB118&lt;=0,AC118="",AC118&lt;0)),"REVISAR CICLO/ALVO",AND(W118="Sim",OR(AD118&lt;&gt;"Sim",AE118="")),"JUSTIFICAR DIVERGÊNCIA",AND(AD118="Sim",AE118=""),"DESCREVER EXCEÇÃO",AND(AF118="Aprovada",OR(AG118="",AG118&lt;1,AH118="",AI118="",AJ118="",AK118="")),"COMPLETAR APROVAÇÃO",AND(AH118&lt;&gt;"",AJ118&lt;&gt;"",AJ118&lt;AH118),"REVISAR DATAS",AF118="Suspensa","SUSPENSA",AF118="Em revisão","EM REVISÃO",AF118="Em análise","PRONTO PARA APROVAÇÃO",AND(AF118="Aprovada",AJ118&lt;TODAY()),"REVISÃO VENCIDA",AND(AF118="Aprovada",AJ118&lt;=TODAY()+'Configurações'!$B$9),"REVISÃO PRÓXIMA",TRUE,"OK"))</f>
        <v/>
      </c>
    </row>
    <row r="119">
      <c r="A119" s="12" t="n"/>
      <c r="B119" s="12" t="n"/>
      <c r="C119" s="12" t="n"/>
      <c r="D119" s="13" t="n"/>
      <c r="E119" s="13" t="n"/>
      <c r="F119" s="14" t="n"/>
      <c r="G119" s="15" t="n"/>
      <c r="H119" s="14" t="n"/>
      <c r="I119" s="16" t="n"/>
      <c r="J119" s="42" t="n"/>
      <c r="K119" s="16" t="n"/>
      <c r="L119" s="43">
        <f>IF(OR(J119="",K119=""),"",J119*K119)</f>
        <v/>
      </c>
      <c r="M119" s="42" t="n"/>
      <c r="N119" s="19">
        <f>IF(OR(M119="",L119="",L119=0),"",IFERROR(M119/L119,""))</f>
        <v/>
      </c>
      <c r="O119" s="14" t="n"/>
      <c r="P119" s="14" t="n"/>
      <c r="Q119" s="14" t="n"/>
      <c r="R119" s="14" t="n"/>
      <c r="S119" s="12" t="n"/>
      <c r="T119" s="20">
        <f>IF(B119="","",IF(OR(A119="",C119="",D119="",E119="",F119="",G119="",H119="",I119="",J119="",K119="",M119="",S119=""),"",IF(S119="Item sob encomenda","Sob encomenda",IF(OR(S119="Espaço limitado",S119="Validade curta",S119="Pedido mínimo elevado"),"Mínimo-máximo",IF(OR(E119="Alta",D119="A",I119&gt;='Configurações'!$B$6,G119&gt;='Configurações'!$B$5,N119&gt;='Configurações'!$B$7,H119&gt;='Configurações'!$B$8,S119="Fornecedor irregular"),"Revisão contínua (Q)",IF(AND(D119="C",G119&lt;='Configurações'!$B$4),"Revisão periódica (P)","Mínimo-máximo"))))))</f>
        <v/>
      </c>
      <c r="U119" s="20">
        <f>IF(B119="","",IF(T119="","Preencha os campos obrigatórios para gerar a recomendação.",_xlfn.IFS(S119="Item sob encomenda","Restrição predominante: item atendido sob encomenda.",OR(S119="Espaço limitado",S119="Validade curta",S119="Pedido mínimo elevado"),"Restrição predominante favorece limites explícitos de estoque.",E119="Alta","Criticidade alta favorece acompanhamento contínuo.",D119="A","Classe A favorece acompanhamento contínuo.",I119&gt;='Configurações'!$B$6,"Nível de serviço alto favorece acompanhamento contínuo.",G119&gt;='Configurações'!$B$5,"Alta variabilidade favorece acompanhamento contínuo.",N119&gt;='Configurações'!$B$7,"Custo de falta relativamente alto favorece acompanhamento contínuo.",OR(H119&gt;='Configurações'!$B$8,S119="Fornecedor irregular"),"Reposição longa ou fornecedor irregular favorece acompanhamento contínuo.",AND(D119="C",G119&lt;='Configurações'!$B$4),"Classe C com baixa variabilidade favorece revisão periódica.",TRUE,"Condições intermediárias favorecem faixa mínimo-máximo.")))</f>
        <v/>
      </c>
      <c r="V119" s="21" t="n"/>
      <c r="W119" s="20">
        <f>IF(OR(B119="",T119="",V119="",I119="",X119=""),"",IF(OR(T119&lt;&gt;V119,ABS(I119-X119)&gt;0.000001),"Sim","Não"))</f>
        <v/>
      </c>
      <c r="X119" s="22" t="n"/>
      <c r="Y119" s="23" t="n"/>
      <c r="Z119" s="23" t="n"/>
      <c r="AA119" s="23" t="n"/>
      <c r="AB119" s="23" t="n"/>
      <c r="AC119" s="23" t="n"/>
      <c r="AD119" s="21" t="n"/>
      <c r="AE119" s="21" t="n"/>
      <c r="AF119" s="21" t="n"/>
      <c r="AG119" s="23" t="n"/>
      <c r="AH119" s="44" t="n"/>
      <c r="AI119" s="21" t="n"/>
      <c r="AJ119" s="44" t="n"/>
      <c r="AK119" s="21" t="n"/>
      <c r="AL119" s="20">
        <f>IF(B119="","",_xlfn.IFS(OR(A119="",C119="",D119="",E119="",F119="",G119="",H119="",I119="",J119="",K119="",M119="",S119=""),"PREENCHER ENTRADAS",V119="","ESCOLHER POLÍTICA",X119="","INFORMAR NÍVEL APROVADO",AD119="","INFORMAR EXCEÇÃO",AF119="","INFORMAR STATUS",AND(V119="Revisão contínua (Q)",OR(Y119="",Y119&lt;=0)),"INFORMAR LOTE",AND(V119="Mínimo-máximo",OR(Z119="",AA119="",Z119&lt;0,AA119&lt;=Z119)),"REVISAR MÍNIMO/MÁXIMO",AND(V119="Revisão periódica (P)",OR(AB119="",AB119&lt;=0,AC119="",AC119&lt;0)),"REVISAR CICLO/ALVO",AND(W119="Sim",OR(AD119&lt;&gt;"Sim",AE119="")),"JUSTIFICAR DIVERGÊNCIA",AND(AD119="Sim",AE119=""),"DESCREVER EXCEÇÃO",AND(AF119="Aprovada",OR(AG119="",AG119&lt;1,AH119="",AI119="",AJ119="",AK119="")),"COMPLETAR APROVAÇÃO",AND(AH119&lt;&gt;"",AJ119&lt;&gt;"",AJ119&lt;AH119),"REVISAR DATAS",AF119="Suspensa","SUSPENSA",AF119="Em revisão","EM REVISÃO",AF119="Em análise","PRONTO PARA APROVAÇÃO",AND(AF119="Aprovada",AJ119&lt;TODAY()),"REVISÃO VENCIDA",AND(AF119="Aprovada",AJ119&lt;=TODAY()+'Configurações'!$B$9),"REVISÃO PRÓXIMA",TRUE,"OK"))</f>
        <v/>
      </c>
    </row>
    <row r="120">
      <c r="A120" s="12" t="n"/>
      <c r="B120" s="12" t="n"/>
      <c r="C120" s="12" t="n"/>
      <c r="D120" s="13" t="n"/>
      <c r="E120" s="13" t="n"/>
      <c r="F120" s="14" t="n"/>
      <c r="G120" s="15" t="n"/>
      <c r="H120" s="14" t="n"/>
      <c r="I120" s="16" t="n"/>
      <c r="J120" s="42" t="n"/>
      <c r="K120" s="16" t="n"/>
      <c r="L120" s="43">
        <f>IF(OR(J120="",K120=""),"",J120*K120)</f>
        <v/>
      </c>
      <c r="M120" s="42" t="n"/>
      <c r="N120" s="19">
        <f>IF(OR(M120="",L120="",L120=0),"",IFERROR(M120/L120,""))</f>
        <v/>
      </c>
      <c r="O120" s="14" t="n"/>
      <c r="P120" s="14" t="n"/>
      <c r="Q120" s="14" t="n"/>
      <c r="R120" s="14" t="n"/>
      <c r="S120" s="12" t="n"/>
      <c r="T120" s="20">
        <f>IF(B120="","",IF(OR(A120="",C120="",D120="",E120="",F120="",G120="",H120="",I120="",J120="",K120="",M120="",S120=""),"",IF(S120="Item sob encomenda","Sob encomenda",IF(OR(S120="Espaço limitado",S120="Validade curta",S120="Pedido mínimo elevado"),"Mínimo-máximo",IF(OR(E120="Alta",D120="A",I120&gt;='Configurações'!$B$6,G120&gt;='Configurações'!$B$5,N120&gt;='Configurações'!$B$7,H120&gt;='Configurações'!$B$8,S120="Fornecedor irregular"),"Revisão contínua (Q)",IF(AND(D120="C",G120&lt;='Configurações'!$B$4),"Revisão periódica (P)","Mínimo-máximo"))))))</f>
        <v/>
      </c>
      <c r="U120" s="20">
        <f>IF(B120="","",IF(T120="","Preencha os campos obrigatórios para gerar a recomendação.",_xlfn.IFS(S120="Item sob encomenda","Restrição predominante: item atendido sob encomenda.",OR(S120="Espaço limitado",S120="Validade curta",S120="Pedido mínimo elevado"),"Restrição predominante favorece limites explícitos de estoque.",E120="Alta","Criticidade alta favorece acompanhamento contínuo.",D120="A","Classe A favorece acompanhamento contínuo.",I120&gt;='Configurações'!$B$6,"Nível de serviço alto favorece acompanhamento contínuo.",G120&gt;='Configurações'!$B$5,"Alta variabilidade favorece acompanhamento contínuo.",N120&gt;='Configurações'!$B$7,"Custo de falta relativamente alto favorece acompanhamento contínuo.",OR(H120&gt;='Configurações'!$B$8,S120="Fornecedor irregular"),"Reposição longa ou fornecedor irregular favorece acompanhamento contínuo.",AND(D120="C",G120&lt;='Configurações'!$B$4),"Classe C com baixa variabilidade favorece revisão periódica.",TRUE,"Condições intermediárias favorecem faixa mínimo-máximo.")))</f>
        <v/>
      </c>
      <c r="V120" s="21" t="n"/>
      <c r="W120" s="20">
        <f>IF(OR(B120="",T120="",V120="",I120="",X120=""),"",IF(OR(T120&lt;&gt;V120,ABS(I120-X120)&gt;0.000001),"Sim","Não"))</f>
        <v/>
      </c>
      <c r="X120" s="22" t="n"/>
      <c r="Y120" s="23" t="n"/>
      <c r="Z120" s="23" t="n"/>
      <c r="AA120" s="23" t="n"/>
      <c r="AB120" s="23" t="n"/>
      <c r="AC120" s="23" t="n"/>
      <c r="AD120" s="21" t="n"/>
      <c r="AE120" s="21" t="n"/>
      <c r="AF120" s="21" t="n"/>
      <c r="AG120" s="23" t="n"/>
      <c r="AH120" s="44" t="n"/>
      <c r="AI120" s="21" t="n"/>
      <c r="AJ120" s="44" t="n"/>
      <c r="AK120" s="21" t="n"/>
      <c r="AL120" s="20">
        <f>IF(B120="","",_xlfn.IFS(OR(A120="",C120="",D120="",E120="",F120="",G120="",H120="",I120="",J120="",K120="",M120="",S120=""),"PREENCHER ENTRADAS",V120="","ESCOLHER POLÍTICA",X120="","INFORMAR NÍVEL APROVADO",AD120="","INFORMAR EXCEÇÃO",AF120="","INFORMAR STATUS",AND(V120="Revisão contínua (Q)",OR(Y120="",Y120&lt;=0)),"INFORMAR LOTE",AND(V120="Mínimo-máximo",OR(Z120="",AA120="",Z120&lt;0,AA120&lt;=Z120)),"REVISAR MÍNIMO/MÁXIMO",AND(V120="Revisão periódica (P)",OR(AB120="",AB120&lt;=0,AC120="",AC120&lt;0)),"REVISAR CICLO/ALVO",AND(W120="Sim",OR(AD120&lt;&gt;"Sim",AE120="")),"JUSTIFICAR DIVERGÊNCIA",AND(AD120="Sim",AE120=""),"DESCREVER EXCEÇÃO",AND(AF120="Aprovada",OR(AG120="",AG120&lt;1,AH120="",AI120="",AJ120="",AK120="")),"COMPLETAR APROVAÇÃO",AND(AH120&lt;&gt;"",AJ120&lt;&gt;"",AJ120&lt;AH120),"REVISAR DATAS",AF120="Suspensa","SUSPENSA",AF120="Em revisão","EM REVISÃO",AF120="Em análise","PRONTO PARA APROVAÇÃO",AND(AF120="Aprovada",AJ120&lt;TODAY()),"REVISÃO VENCIDA",AND(AF120="Aprovada",AJ120&lt;=TODAY()+'Configurações'!$B$9),"REVISÃO PRÓXIMA",TRUE,"OK"))</f>
        <v/>
      </c>
    </row>
    <row r="121">
      <c r="A121" s="12" t="n"/>
      <c r="B121" s="12" t="n"/>
      <c r="C121" s="12" t="n"/>
      <c r="D121" s="13" t="n"/>
      <c r="E121" s="13" t="n"/>
      <c r="F121" s="14" t="n"/>
      <c r="G121" s="15" t="n"/>
      <c r="H121" s="14" t="n"/>
      <c r="I121" s="16" t="n"/>
      <c r="J121" s="42" t="n"/>
      <c r="K121" s="16" t="n"/>
      <c r="L121" s="43">
        <f>IF(OR(J121="",K121=""),"",J121*K121)</f>
        <v/>
      </c>
      <c r="M121" s="42" t="n"/>
      <c r="N121" s="19">
        <f>IF(OR(M121="",L121="",L121=0),"",IFERROR(M121/L121,""))</f>
        <v/>
      </c>
      <c r="O121" s="14" t="n"/>
      <c r="P121" s="14" t="n"/>
      <c r="Q121" s="14" t="n"/>
      <c r="R121" s="14" t="n"/>
      <c r="S121" s="12" t="n"/>
      <c r="T121" s="20">
        <f>IF(B121="","",IF(OR(A121="",C121="",D121="",E121="",F121="",G121="",H121="",I121="",J121="",K121="",M121="",S121=""),"",IF(S121="Item sob encomenda","Sob encomenda",IF(OR(S121="Espaço limitado",S121="Validade curta",S121="Pedido mínimo elevado"),"Mínimo-máximo",IF(OR(E121="Alta",D121="A",I121&gt;='Configurações'!$B$6,G121&gt;='Configurações'!$B$5,N121&gt;='Configurações'!$B$7,H121&gt;='Configurações'!$B$8,S121="Fornecedor irregular"),"Revisão contínua (Q)",IF(AND(D121="C",G121&lt;='Configurações'!$B$4),"Revisão periódica (P)","Mínimo-máximo"))))))</f>
        <v/>
      </c>
      <c r="U121" s="20">
        <f>IF(B121="","",IF(T121="","Preencha os campos obrigatórios para gerar a recomendação.",_xlfn.IFS(S121="Item sob encomenda","Restrição predominante: item atendido sob encomenda.",OR(S121="Espaço limitado",S121="Validade curta",S121="Pedido mínimo elevado"),"Restrição predominante favorece limites explícitos de estoque.",E121="Alta","Criticidade alta favorece acompanhamento contínuo.",D121="A","Classe A favorece acompanhamento contínuo.",I121&gt;='Configurações'!$B$6,"Nível de serviço alto favorece acompanhamento contínuo.",G121&gt;='Configurações'!$B$5,"Alta variabilidade favorece acompanhamento contínuo.",N121&gt;='Configurações'!$B$7,"Custo de falta relativamente alto favorece acompanhamento contínuo.",OR(H121&gt;='Configurações'!$B$8,S121="Fornecedor irregular"),"Reposição longa ou fornecedor irregular favorece acompanhamento contínuo.",AND(D121="C",G121&lt;='Configurações'!$B$4),"Classe C com baixa variabilidade favorece revisão periódica.",TRUE,"Condições intermediárias favorecem faixa mínimo-máximo.")))</f>
        <v/>
      </c>
      <c r="V121" s="21" t="n"/>
      <c r="W121" s="20">
        <f>IF(OR(B121="",T121="",V121="",I121="",X121=""),"",IF(OR(T121&lt;&gt;V121,ABS(I121-X121)&gt;0.000001),"Sim","Não"))</f>
        <v/>
      </c>
      <c r="X121" s="22" t="n"/>
      <c r="Y121" s="23" t="n"/>
      <c r="Z121" s="23" t="n"/>
      <c r="AA121" s="23" t="n"/>
      <c r="AB121" s="23" t="n"/>
      <c r="AC121" s="23" t="n"/>
      <c r="AD121" s="21" t="n"/>
      <c r="AE121" s="21" t="n"/>
      <c r="AF121" s="21" t="n"/>
      <c r="AG121" s="23" t="n"/>
      <c r="AH121" s="44" t="n"/>
      <c r="AI121" s="21" t="n"/>
      <c r="AJ121" s="44" t="n"/>
      <c r="AK121" s="21" t="n"/>
      <c r="AL121" s="20">
        <f>IF(B121="","",_xlfn.IFS(OR(A121="",C121="",D121="",E121="",F121="",G121="",H121="",I121="",J121="",K121="",M121="",S121=""),"PREENCHER ENTRADAS",V121="","ESCOLHER POLÍTICA",X121="","INFORMAR NÍVEL APROVADO",AD121="","INFORMAR EXCEÇÃO",AF121="","INFORMAR STATUS",AND(V121="Revisão contínua (Q)",OR(Y121="",Y121&lt;=0)),"INFORMAR LOTE",AND(V121="Mínimo-máximo",OR(Z121="",AA121="",Z121&lt;0,AA121&lt;=Z121)),"REVISAR MÍNIMO/MÁXIMO",AND(V121="Revisão periódica (P)",OR(AB121="",AB121&lt;=0,AC121="",AC121&lt;0)),"REVISAR CICLO/ALVO",AND(W121="Sim",OR(AD121&lt;&gt;"Sim",AE121="")),"JUSTIFICAR DIVERGÊNCIA",AND(AD121="Sim",AE121=""),"DESCREVER EXCEÇÃO",AND(AF121="Aprovada",OR(AG121="",AG121&lt;1,AH121="",AI121="",AJ121="",AK121="")),"COMPLETAR APROVAÇÃO",AND(AH121&lt;&gt;"",AJ121&lt;&gt;"",AJ121&lt;AH121),"REVISAR DATAS",AF121="Suspensa","SUSPENSA",AF121="Em revisão","EM REVISÃO",AF121="Em análise","PRONTO PARA APROVAÇÃO",AND(AF121="Aprovada",AJ121&lt;TODAY()),"REVISÃO VENCIDA",AND(AF121="Aprovada",AJ121&lt;=TODAY()+'Configurações'!$B$9),"REVISÃO PRÓXIMA",TRUE,"OK"))</f>
        <v/>
      </c>
    </row>
    <row r="122">
      <c r="A122" s="12" t="n"/>
      <c r="B122" s="12" t="n"/>
      <c r="C122" s="12" t="n"/>
      <c r="D122" s="13" t="n"/>
      <c r="E122" s="13" t="n"/>
      <c r="F122" s="14" t="n"/>
      <c r="G122" s="15" t="n"/>
      <c r="H122" s="14" t="n"/>
      <c r="I122" s="16" t="n"/>
      <c r="J122" s="42" t="n"/>
      <c r="K122" s="16" t="n"/>
      <c r="L122" s="43">
        <f>IF(OR(J122="",K122=""),"",J122*K122)</f>
        <v/>
      </c>
      <c r="M122" s="42" t="n"/>
      <c r="N122" s="19">
        <f>IF(OR(M122="",L122="",L122=0),"",IFERROR(M122/L122,""))</f>
        <v/>
      </c>
      <c r="O122" s="14" t="n"/>
      <c r="P122" s="14" t="n"/>
      <c r="Q122" s="14" t="n"/>
      <c r="R122" s="14" t="n"/>
      <c r="S122" s="12" t="n"/>
      <c r="T122" s="20">
        <f>IF(B122="","",IF(OR(A122="",C122="",D122="",E122="",F122="",G122="",H122="",I122="",J122="",K122="",M122="",S122=""),"",IF(S122="Item sob encomenda","Sob encomenda",IF(OR(S122="Espaço limitado",S122="Validade curta",S122="Pedido mínimo elevado"),"Mínimo-máximo",IF(OR(E122="Alta",D122="A",I122&gt;='Configurações'!$B$6,G122&gt;='Configurações'!$B$5,N122&gt;='Configurações'!$B$7,H122&gt;='Configurações'!$B$8,S122="Fornecedor irregular"),"Revisão contínua (Q)",IF(AND(D122="C",G122&lt;='Configurações'!$B$4),"Revisão periódica (P)","Mínimo-máximo"))))))</f>
        <v/>
      </c>
      <c r="U122" s="20">
        <f>IF(B122="","",IF(T122="","Preencha os campos obrigatórios para gerar a recomendação.",_xlfn.IFS(S122="Item sob encomenda","Restrição predominante: item atendido sob encomenda.",OR(S122="Espaço limitado",S122="Validade curta",S122="Pedido mínimo elevado"),"Restrição predominante favorece limites explícitos de estoque.",E122="Alta","Criticidade alta favorece acompanhamento contínuo.",D122="A","Classe A favorece acompanhamento contínuo.",I122&gt;='Configurações'!$B$6,"Nível de serviço alto favorece acompanhamento contínuo.",G122&gt;='Configurações'!$B$5,"Alta variabilidade favorece acompanhamento contínuo.",N122&gt;='Configurações'!$B$7,"Custo de falta relativamente alto favorece acompanhamento contínuo.",OR(H122&gt;='Configurações'!$B$8,S122="Fornecedor irregular"),"Reposição longa ou fornecedor irregular favorece acompanhamento contínuo.",AND(D122="C",G122&lt;='Configurações'!$B$4),"Classe C com baixa variabilidade favorece revisão periódica.",TRUE,"Condições intermediárias favorecem faixa mínimo-máximo.")))</f>
        <v/>
      </c>
      <c r="V122" s="21" t="n"/>
      <c r="W122" s="20">
        <f>IF(OR(B122="",T122="",V122="",I122="",X122=""),"",IF(OR(T122&lt;&gt;V122,ABS(I122-X122)&gt;0.000001),"Sim","Não"))</f>
        <v/>
      </c>
      <c r="X122" s="22" t="n"/>
      <c r="Y122" s="23" t="n"/>
      <c r="Z122" s="23" t="n"/>
      <c r="AA122" s="23" t="n"/>
      <c r="AB122" s="23" t="n"/>
      <c r="AC122" s="23" t="n"/>
      <c r="AD122" s="21" t="n"/>
      <c r="AE122" s="21" t="n"/>
      <c r="AF122" s="21" t="n"/>
      <c r="AG122" s="23" t="n"/>
      <c r="AH122" s="44" t="n"/>
      <c r="AI122" s="21" t="n"/>
      <c r="AJ122" s="44" t="n"/>
      <c r="AK122" s="21" t="n"/>
      <c r="AL122" s="20">
        <f>IF(B122="","",_xlfn.IFS(OR(A122="",C122="",D122="",E122="",F122="",G122="",H122="",I122="",J122="",K122="",M122="",S122=""),"PREENCHER ENTRADAS",V122="","ESCOLHER POLÍTICA",X122="","INFORMAR NÍVEL APROVADO",AD122="","INFORMAR EXCEÇÃO",AF122="","INFORMAR STATUS",AND(V122="Revisão contínua (Q)",OR(Y122="",Y122&lt;=0)),"INFORMAR LOTE",AND(V122="Mínimo-máximo",OR(Z122="",AA122="",Z122&lt;0,AA122&lt;=Z122)),"REVISAR MÍNIMO/MÁXIMO",AND(V122="Revisão periódica (P)",OR(AB122="",AB122&lt;=0,AC122="",AC122&lt;0)),"REVISAR CICLO/ALVO",AND(W122="Sim",OR(AD122&lt;&gt;"Sim",AE122="")),"JUSTIFICAR DIVERGÊNCIA",AND(AD122="Sim",AE122=""),"DESCREVER EXCEÇÃO",AND(AF122="Aprovada",OR(AG122="",AG122&lt;1,AH122="",AI122="",AJ122="",AK122="")),"COMPLETAR APROVAÇÃO",AND(AH122&lt;&gt;"",AJ122&lt;&gt;"",AJ122&lt;AH122),"REVISAR DATAS",AF122="Suspensa","SUSPENSA",AF122="Em revisão","EM REVISÃO",AF122="Em análise","PRONTO PARA APROVAÇÃO",AND(AF122="Aprovada",AJ122&lt;TODAY()),"REVISÃO VENCIDA",AND(AF122="Aprovada",AJ122&lt;=TODAY()+'Configurações'!$B$9),"REVISÃO PRÓXIMA",TRUE,"OK"))</f>
        <v/>
      </c>
    </row>
    <row r="123">
      <c r="A123" s="12" t="n"/>
      <c r="B123" s="12" t="n"/>
      <c r="C123" s="12" t="n"/>
      <c r="D123" s="13" t="n"/>
      <c r="E123" s="13" t="n"/>
      <c r="F123" s="14" t="n"/>
      <c r="G123" s="15" t="n"/>
      <c r="H123" s="14" t="n"/>
      <c r="I123" s="16" t="n"/>
      <c r="J123" s="42" t="n"/>
      <c r="K123" s="16" t="n"/>
      <c r="L123" s="43">
        <f>IF(OR(J123="",K123=""),"",J123*K123)</f>
        <v/>
      </c>
      <c r="M123" s="42" t="n"/>
      <c r="N123" s="19">
        <f>IF(OR(M123="",L123="",L123=0),"",IFERROR(M123/L123,""))</f>
        <v/>
      </c>
      <c r="O123" s="14" t="n"/>
      <c r="P123" s="14" t="n"/>
      <c r="Q123" s="14" t="n"/>
      <c r="R123" s="14" t="n"/>
      <c r="S123" s="12" t="n"/>
      <c r="T123" s="20">
        <f>IF(B123="","",IF(OR(A123="",C123="",D123="",E123="",F123="",G123="",H123="",I123="",J123="",K123="",M123="",S123=""),"",IF(S123="Item sob encomenda","Sob encomenda",IF(OR(S123="Espaço limitado",S123="Validade curta",S123="Pedido mínimo elevado"),"Mínimo-máximo",IF(OR(E123="Alta",D123="A",I123&gt;='Configurações'!$B$6,G123&gt;='Configurações'!$B$5,N123&gt;='Configurações'!$B$7,H123&gt;='Configurações'!$B$8,S123="Fornecedor irregular"),"Revisão contínua (Q)",IF(AND(D123="C",G123&lt;='Configurações'!$B$4),"Revisão periódica (P)","Mínimo-máximo"))))))</f>
        <v/>
      </c>
      <c r="U123" s="20">
        <f>IF(B123="","",IF(T123="","Preencha os campos obrigatórios para gerar a recomendação.",_xlfn.IFS(S123="Item sob encomenda","Restrição predominante: item atendido sob encomenda.",OR(S123="Espaço limitado",S123="Validade curta",S123="Pedido mínimo elevado"),"Restrição predominante favorece limites explícitos de estoque.",E123="Alta","Criticidade alta favorece acompanhamento contínuo.",D123="A","Classe A favorece acompanhamento contínuo.",I123&gt;='Configurações'!$B$6,"Nível de serviço alto favorece acompanhamento contínuo.",G123&gt;='Configurações'!$B$5,"Alta variabilidade favorece acompanhamento contínuo.",N123&gt;='Configurações'!$B$7,"Custo de falta relativamente alto favorece acompanhamento contínuo.",OR(H123&gt;='Configurações'!$B$8,S123="Fornecedor irregular"),"Reposição longa ou fornecedor irregular favorece acompanhamento contínuo.",AND(D123="C",G123&lt;='Configurações'!$B$4),"Classe C com baixa variabilidade favorece revisão periódica.",TRUE,"Condições intermediárias favorecem faixa mínimo-máximo.")))</f>
        <v/>
      </c>
      <c r="V123" s="21" t="n"/>
      <c r="W123" s="20">
        <f>IF(OR(B123="",T123="",V123="",I123="",X123=""),"",IF(OR(T123&lt;&gt;V123,ABS(I123-X123)&gt;0.000001),"Sim","Não"))</f>
        <v/>
      </c>
      <c r="X123" s="22" t="n"/>
      <c r="Y123" s="23" t="n"/>
      <c r="Z123" s="23" t="n"/>
      <c r="AA123" s="23" t="n"/>
      <c r="AB123" s="23" t="n"/>
      <c r="AC123" s="23" t="n"/>
      <c r="AD123" s="21" t="n"/>
      <c r="AE123" s="21" t="n"/>
      <c r="AF123" s="21" t="n"/>
      <c r="AG123" s="23" t="n"/>
      <c r="AH123" s="44" t="n"/>
      <c r="AI123" s="21" t="n"/>
      <c r="AJ123" s="44" t="n"/>
      <c r="AK123" s="21" t="n"/>
      <c r="AL123" s="20">
        <f>IF(B123="","",_xlfn.IFS(OR(A123="",C123="",D123="",E123="",F123="",G123="",H123="",I123="",J123="",K123="",M123="",S123=""),"PREENCHER ENTRADAS",V123="","ESCOLHER POLÍTICA",X123="","INFORMAR NÍVEL APROVADO",AD123="","INFORMAR EXCEÇÃO",AF123="","INFORMAR STATUS",AND(V123="Revisão contínua (Q)",OR(Y123="",Y123&lt;=0)),"INFORMAR LOTE",AND(V123="Mínimo-máximo",OR(Z123="",AA123="",Z123&lt;0,AA123&lt;=Z123)),"REVISAR MÍNIMO/MÁXIMO",AND(V123="Revisão periódica (P)",OR(AB123="",AB123&lt;=0,AC123="",AC123&lt;0)),"REVISAR CICLO/ALVO",AND(W123="Sim",OR(AD123&lt;&gt;"Sim",AE123="")),"JUSTIFICAR DIVERGÊNCIA",AND(AD123="Sim",AE123=""),"DESCREVER EXCEÇÃO",AND(AF123="Aprovada",OR(AG123="",AG123&lt;1,AH123="",AI123="",AJ123="",AK123="")),"COMPLETAR APROVAÇÃO",AND(AH123&lt;&gt;"",AJ123&lt;&gt;"",AJ123&lt;AH123),"REVISAR DATAS",AF123="Suspensa","SUSPENSA",AF123="Em revisão","EM REVISÃO",AF123="Em análise","PRONTO PARA APROVAÇÃO",AND(AF123="Aprovada",AJ123&lt;TODAY()),"REVISÃO VENCIDA",AND(AF123="Aprovada",AJ123&lt;=TODAY()+'Configurações'!$B$9),"REVISÃO PRÓXIMA",TRUE,"OK"))</f>
        <v/>
      </c>
    </row>
    <row r="124">
      <c r="A124" s="12" t="n"/>
      <c r="B124" s="12" t="n"/>
      <c r="C124" s="12" t="n"/>
      <c r="D124" s="13" t="n"/>
      <c r="E124" s="13" t="n"/>
      <c r="F124" s="14" t="n"/>
      <c r="G124" s="15" t="n"/>
      <c r="H124" s="14" t="n"/>
      <c r="I124" s="16" t="n"/>
      <c r="J124" s="42" t="n"/>
      <c r="K124" s="16" t="n"/>
      <c r="L124" s="43">
        <f>IF(OR(J124="",K124=""),"",J124*K124)</f>
        <v/>
      </c>
      <c r="M124" s="42" t="n"/>
      <c r="N124" s="19">
        <f>IF(OR(M124="",L124="",L124=0),"",IFERROR(M124/L124,""))</f>
        <v/>
      </c>
      <c r="O124" s="14" t="n"/>
      <c r="P124" s="14" t="n"/>
      <c r="Q124" s="14" t="n"/>
      <c r="R124" s="14" t="n"/>
      <c r="S124" s="12" t="n"/>
      <c r="T124" s="20">
        <f>IF(B124="","",IF(OR(A124="",C124="",D124="",E124="",F124="",G124="",H124="",I124="",J124="",K124="",M124="",S124=""),"",IF(S124="Item sob encomenda","Sob encomenda",IF(OR(S124="Espaço limitado",S124="Validade curta",S124="Pedido mínimo elevado"),"Mínimo-máximo",IF(OR(E124="Alta",D124="A",I124&gt;='Configurações'!$B$6,G124&gt;='Configurações'!$B$5,N124&gt;='Configurações'!$B$7,H124&gt;='Configurações'!$B$8,S124="Fornecedor irregular"),"Revisão contínua (Q)",IF(AND(D124="C",G124&lt;='Configurações'!$B$4),"Revisão periódica (P)","Mínimo-máximo"))))))</f>
        <v/>
      </c>
      <c r="U124" s="20">
        <f>IF(B124="","",IF(T124="","Preencha os campos obrigatórios para gerar a recomendação.",_xlfn.IFS(S124="Item sob encomenda","Restrição predominante: item atendido sob encomenda.",OR(S124="Espaço limitado",S124="Validade curta",S124="Pedido mínimo elevado"),"Restrição predominante favorece limites explícitos de estoque.",E124="Alta","Criticidade alta favorece acompanhamento contínuo.",D124="A","Classe A favorece acompanhamento contínuo.",I124&gt;='Configurações'!$B$6,"Nível de serviço alto favorece acompanhamento contínuo.",G124&gt;='Configurações'!$B$5,"Alta variabilidade favorece acompanhamento contínuo.",N124&gt;='Configurações'!$B$7,"Custo de falta relativamente alto favorece acompanhamento contínuo.",OR(H124&gt;='Configurações'!$B$8,S124="Fornecedor irregular"),"Reposição longa ou fornecedor irregular favorece acompanhamento contínuo.",AND(D124="C",G124&lt;='Configurações'!$B$4),"Classe C com baixa variabilidade favorece revisão periódica.",TRUE,"Condições intermediárias favorecem faixa mínimo-máximo.")))</f>
        <v/>
      </c>
      <c r="V124" s="21" t="n"/>
      <c r="W124" s="20">
        <f>IF(OR(B124="",T124="",V124="",I124="",X124=""),"",IF(OR(T124&lt;&gt;V124,ABS(I124-X124)&gt;0.000001),"Sim","Não"))</f>
        <v/>
      </c>
      <c r="X124" s="22" t="n"/>
      <c r="Y124" s="23" t="n"/>
      <c r="Z124" s="23" t="n"/>
      <c r="AA124" s="23" t="n"/>
      <c r="AB124" s="23" t="n"/>
      <c r="AC124" s="23" t="n"/>
      <c r="AD124" s="21" t="n"/>
      <c r="AE124" s="21" t="n"/>
      <c r="AF124" s="21" t="n"/>
      <c r="AG124" s="23" t="n"/>
      <c r="AH124" s="44" t="n"/>
      <c r="AI124" s="21" t="n"/>
      <c r="AJ124" s="44" t="n"/>
      <c r="AK124" s="21" t="n"/>
      <c r="AL124" s="20">
        <f>IF(B124="","",_xlfn.IFS(OR(A124="",C124="",D124="",E124="",F124="",G124="",H124="",I124="",J124="",K124="",M124="",S124=""),"PREENCHER ENTRADAS",V124="","ESCOLHER POLÍTICA",X124="","INFORMAR NÍVEL APROVADO",AD124="","INFORMAR EXCEÇÃO",AF124="","INFORMAR STATUS",AND(V124="Revisão contínua (Q)",OR(Y124="",Y124&lt;=0)),"INFORMAR LOTE",AND(V124="Mínimo-máximo",OR(Z124="",AA124="",Z124&lt;0,AA124&lt;=Z124)),"REVISAR MÍNIMO/MÁXIMO",AND(V124="Revisão periódica (P)",OR(AB124="",AB124&lt;=0,AC124="",AC124&lt;0)),"REVISAR CICLO/ALVO",AND(W124="Sim",OR(AD124&lt;&gt;"Sim",AE124="")),"JUSTIFICAR DIVERGÊNCIA",AND(AD124="Sim",AE124=""),"DESCREVER EXCEÇÃO",AND(AF124="Aprovada",OR(AG124="",AG124&lt;1,AH124="",AI124="",AJ124="",AK124="")),"COMPLETAR APROVAÇÃO",AND(AH124&lt;&gt;"",AJ124&lt;&gt;"",AJ124&lt;AH124),"REVISAR DATAS",AF124="Suspensa","SUSPENSA",AF124="Em revisão","EM REVISÃO",AF124="Em análise","PRONTO PARA APROVAÇÃO",AND(AF124="Aprovada",AJ124&lt;TODAY()),"REVISÃO VENCIDA",AND(AF124="Aprovada",AJ124&lt;=TODAY()+'Configurações'!$B$9),"REVISÃO PRÓXIMA",TRUE,"OK"))</f>
        <v/>
      </c>
    </row>
    <row r="125">
      <c r="A125" s="12" t="n"/>
      <c r="B125" s="12" t="n"/>
      <c r="C125" s="12" t="n"/>
      <c r="D125" s="13" t="n"/>
      <c r="E125" s="13" t="n"/>
      <c r="F125" s="14" t="n"/>
      <c r="G125" s="15" t="n"/>
      <c r="H125" s="14" t="n"/>
      <c r="I125" s="16" t="n"/>
      <c r="J125" s="42" t="n"/>
      <c r="K125" s="16" t="n"/>
      <c r="L125" s="43">
        <f>IF(OR(J125="",K125=""),"",J125*K125)</f>
        <v/>
      </c>
      <c r="M125" s="42" t="n"/>
      <c r="N125" s="19">
        <f>IF(OR(M125="",L125="",L125=0),"",IFERROR(M125/L125,""))</f>
        <v/>
      </c>
      <c r="O125" s="14" t="n"/>
      <c r="P125" s="14" t="n"/>
      <c r="Q125" s="14" t="n"/>
      <c r="R125" s="14" t="n"/>
      <c r="S125" s="12" t="n"/>
      <c r="T125" s="20">
        <f>IF(B125="","",IF(OR(A125="",C125="",D125="",E125="",F125="",G125="",H125="",I125="",J125="",K125="",M125="",S125=""),"",IF(S125="Item sob encomenda","Sob encomenda",IF(OR(S125="Espaço limitado",S125="Validade curta",S125="Pedido mínimo elevado"),"Mínimo-máximo",IF(OR(E125="Alta",D125="A",I125&gt;='Configurações'!$B$6,G125&gt;='Configurações'!$B$5,N125&gt;='Configurações'!$B$7,H125&gt;='Configurações'!$B$8,S125="Fornecedor irregular"),"Revisão contínua (Q)",IF(AND(D125="C",G125&lt;='Configurações'!$B$4),"Revisão periódica (P)","Mínimo-máximo"))))))</f>
        <v/>
      </c>
      <c r="U125" s="20">
        <f>IF(B125="","",IF(T125="","Preencha os campos obrigatórios para gerar a recomendação.",_xlfn.IFS(S125="Item sob encomenda","Restrição predominante: item atendido sob encomenda.",OR(S125="Espaço limitado",S125="Validade curta",S125="Pedido mínimo elevado"),"Restrição predominante favorece limites explícitos de estoque.",E125="Alta","Criticidade alta favorece acompanhamento contínuo.",D125="A","Classe A favorece acompanhamento contínuo.",I125&gt;='Configurações'!$B$6,"Nível de serviço alto favorece acompanhamento contínuo.",G125&gt;='Configurações'!$B$5,"Alta variabilidade favorece acompanhamento contínuo.",N125&gt;='Configurações'!$B$7,"Custo de falta relativamente alto favorece acompanhamento contínuo.",OR(H125&gt;='Configurações'!$B$8,S125="Fornecedor irregular"),"Reposição longa ou fornecedor irregular favorece acompanhamento contínuo.",AND(D125="C",G125&lt;='Configurações'!$B$4),"Classe C com baixa variabilidade favorece revisão periódica.",TRUE,"Condições intermediárias favorecem faixa mínimo-máximo.")))</f>
        <v/>
      </c>
      <c r="V125" s="21" t="n"/>
      <c r="W125" s="20">
        <f>IF(OR(B125="",T125="",V125="",I125="",X125=""),"",IF(OR(T125&lt;&gt;V125,ABS(I125-X125)&gt;0.000001),"Sim","Não"))</f>
        <v/>
      </c>
      <c r="X125" s="22" t="n"/>
      <c r="Y125" s="23" t="n"/>
      <c r="Z125" s="23" t="n"/>
      <c r="AA125" s="23" t="n"/>
      <c r="AB125" s="23" t="n"/>
      <c r="AC125" s="23" t="n"/>
      <c r="AD125" s="21" t="n"/>
      <c r="AE125" s="21" t="n"/>
      <c r="AF125" s="21" t="n"/>
      <c r="AG125" s="23" t="n"/>
      <c r="AH125" s="44" t="n"/>
      <c r="AI125" s="21" t="n"/>
      <c r="AJ125" s="44" t="n"/>
      <c r="AK125" s="21" t="n"/>
      <c r="AL125" s="20">
        <f>IF(B125="","",_xlfn.IFS(OR(A125="",C125="",D125="",E125="",F125="",G125="",H125="",I125="",J125="",K125="",M125="",S125=""),"PREENCHER ENTRADAS",V125="","ESCOLHER POLÍTICA",X125="","INFORMAR NÍVEL APROVADO",AD125="","INFORMAR EXCEÇÃO",AF125="","INFORMAR STATUS",AND(V125="Revisão contínua (Q)",OR(Y125="",Y125&lt;=0)),"INFORMAR LOTE",AND(V125="Mínimo-máximo",OR(Z125="",AA125="",Z125&lt;0,AA125&lt;=Z125)),"REVISAR MÍNIMO/MÁXIMO",AND(V125="Revisão periódica (P)",OR(AB125="",AB125&lt;=0,AC125="",AC125&lt;0)),"REVISAR CICLO/ALVO",AND(W125="Sim",OR(AD125&lt;&gt;"Sim",AE125="")),"JUSTIFICAR DIVERGÊNCIA",AND(AD125="Sim",AE125=""),"DESCREVER EXCEÇÃO",AND(AF125="Aprovada",OR(AG125="",AG125&lt;1,AH125="",AI125="",AJ125="",AK125="")),"COMPLETAR APROVAÇÃO",AND(AH125&lt;&gt;"",AJ125&lt;&gt;"",AJ125&lt;AH125),"REVISAR DATAS",AF125="Suspensa","SUSPENSA",AF125="Em revisão","EM REVISÃO",AF125="Em análise","PRONTO PARA APROVAÇÃO",AND(AF125="Aprovada",AJ125&lt;TODAY()),"REVISÃO VENCIDA",AND(AF125="Aprovada",AJ125&lt;=TODAY()+'Configurações'!$B$9),"REVISÃO PRÓXIMA",TRUE,"OK"))</f>
        <v/>
      </c>
    </row>
    <row r="126">
      <c r="A126" s="12" t="n"/>
      <c r="B126" s="12" t="n"/>
      <c r="C126" s="12" t="n"/>
      <c r="D126" s="13" t="n"/>
      <c r="E126" s="13" t="n"/>
      <c r="F126" s="14" t="n"/>
      <c r="G126" s="15" t="n"/>
      <c r="H126" s="14" t="n"/>
      <c r="I126" s="16" t="n"/>
      <c r="J126" s="42" t="n"/>
      <c r="K126" s="16" t="n"/>
      <c r="L126" s="43">
        <f>IF(OR(J126="",K126=""),"",J126*K126)</f>
        <v/>
      </c>
      <c r="M126" s="42" t="n"/>
      <c r="N126" s="19">
        <f>IF(OR(M126="",L126="",L126=0),"",IFERROR(M126/L126,""))</f>
        <v/>
      </c>
      <c r="O126" s="14" t="n"/>
      <c r="P126" s="14" t="n"/>
      <c r="Q126" s="14" t="n"/>
      <c r="R126" s="14" t="n"/>
      <c r="S126" s="12" t="n"/>
      <c r="T126" s="20">
        <f>IF(B126="","",IF(OR(A126="",C126="",D126="",E126="",F126="",G126="",H126="",I126="",J126="",K126="",M126="",S126=""),"",IF(S126="Item sob encomenda","Sob encomenda",IF(OR(S126="Espaço limitado",S126="Validade curta",S126="Pedido mínimo elevado"),"Mínimo-máximo",IF(OR(E126="Alta",D126="A",I126&gt;='Configurações'!$B$6,G126&gt;='Configurações'!$B$5,N126&gt;='Configurações'!$B$7,H126&gt;='Configurações'!$B$8,S126="Fornecedor irregular"),"Revisão contínua (Q)",IF(AND(D126="C",G126&lt;='Configurações'!$B$4),"Revisão periódica (P)","Mínimo-máximo"))))))</f>
        <v/>
      </c>
      <c r="U126" s="20">
        <f>IF(B126="","",IF(T126="","Preencha os campos obrigatórios para gerar a recomendação.",_xlfn.IFS(S126="Item sob encomenda","Restrição predominante: item atendido sob encomenda.",OR(S126="Espaço limitado",S126="Validade curta",S126="Pedido mínimo elevado"),"Restrição predominante favorece limites explícitos de estoque.",E126="Alta","Criticidade alta favorece acompanhamento contínuo.",D126="A","Classe A favorece acompanhamento contínuo.",I126&gt;='Configurações'!$B$6,"Nível de serviço alto favorece acompanhamento contínuo.",G126&gt;='Configurações'!$B$5,"Alta variabilidade favorece acompanhamento contínuo.",N126&gt;='Configurações'!$B$7,"Custo de falta relativamente alto favorece acompanhamento contínuo.",OR(H126&gt;='Configurações'!$B$8,S126="Fornecedor irregular"),"Reposição longa ou fornecedor irregular favorece acompanhamento contínuo.",AND(D126="C",G126&lt;='Configurações'!$B$4),"Classe C com baixa variabilidade favorece revisão periódica.",TRUE,"Condições intermediárias favorecem faixa mínimo-máximo.")))</f>
        <v/>
      </c>
      <c r="V126" s="21" t="n"/>
      <c r="W126" s="20">
        <f>IF(OR(B126="",T126="",V126="",I126="",X126=""),"",IF(OR(T126&lt;&gt;V126,ABS(I126-X126)&gt;0.000001),"Sim","Não"))</f>
        <v/>
      </c>
      <c r="X126" s="22" t="n"/>
      <c r="Y126" s="23" t="n"/>
      <c r="Z126" s="23" t="n"/>
      <c r="AA126" s="23" t="n"/>
      <c r="AB126" s="23" t="n"/>
      <c r="AC126" s="23" t="n"/>
      <c r="AD126" s="21" t="n"/>
      <c r="AE126" s="21" t="n"/>
      <c r="AF126" s="21" t="n"/>
      <c r="AG126" s="23" t="n"/>
      <c r="AH126" s="44" t="n"/>
      <c r="AI126" s="21" t="n"/>
      <c r="AJ126" s="44" t="n"/>
      <c r="AK126" s="21" t="n"/>
      <c r="AL126" s="20">
        <f>IF(B126="","",_xlfn.IFS(OR(A126="",C126="",D126="",E126="",F126="",G126="",H126="",I126="",J126="",K126="",M126="",S126=""),"PREENCHER ENTRADAS",V126="","ESCOLHER POLÍTICA",X126="","INFORMAR NÍVEL APROVADO",AD126="","INFORMAR EXCEÇÃO",AF126="","INFORMAR STATUS",AND(V126="Revisão contínua (Q)",OR(Y126="",Y126&lt;=0)),"INFORMAR LOTE",AND(V126="Mínimo-máximo",OR(Z126="",AA126="",Z126&lt;0,AA126&lt;=Z126)),"REVISAR MÍNIMO/MÁXIMO",AND(V126="Revisão periódica (P)",OR(AB126="",AB126&lt;=0,AC126="",AC126&lt;0)),"REVISAR CICLO/ALVO",AND(W126="Sim",OR(AD126&lt;&gt;"Sim",AE126="")),"JUSTIFICAR DIVERGÊNCIA",AND(AD126="Sim",AE126=""),"DESCREVER EXCEÇÃO",AND(AF126="Aprovada",OR(AG126="",AG126&lt;1,AH126="",AI126="",AJ126="",AK126="")),"COMPLETAR APROVAÇÃO",AND(AH126&lt;&gt;"",AJ126&lt;&gt;"",AJ126&lt;AH126),"REVISAR DATAS",AF126="Suspensa","SUSPENSA",AF126="Em revisão","EM REVISÃO",AF126="Em análise","PRONTO PARA APROVAÇÃO",AND(AF126="Aprovada",AJ126&lt;TODAY()),"REVISÃO VENCIDA",AND(AF126="Aprovada",AJ126&lt;=TODAY()+'Configurações'!$B$9),"REVISÃO PRÓXIMA",TRUE,"OK"))</f>
        <v/>
      </c>
    </row>
  </sheetData>
  <mergeCells count="1">
    <mergeCell ref="A1:AL1"/>
  </mergeCells>
  <conditionalFormatting sqref="A7:A126">
    <cfRule type="expression" priority="1" dxfId="0">
      <formula>AND(A7&lt;&gt;"",COUNTIF($A$7:$A$126,A7)&gt;1)</formula>
    </cfRule>
  </conditionalFormatting>
  <conditionalFormatting sqref="B7:B126">
    <cfRule type="expression" priority="2" dxfId="0">
      <formula>AND(B7&lt;&gt;"",COUNTIF($B$7:$B$126,B7)&gt;1)</formula>
    </cfRule>
  </conditionalFormatting>
  <conditionalFormatting sqref="W7:W126">
    <cfRule type="expression" priority="3" dxfId="2">
      <formula>W7="Sim"</formula>
    </cfRule>
  </conditionalFormatting>
  <conditionalFormatting sqref="AJ7:AJ126">
    <cfRule type="expression" priority="4" dxfId="0">
      <formula>AND($B7&lt;&gt;"",$AF7="Aprovada",$AJ7&lt;TODAY())</formula>
    </cfRule>
    <cfRule type="expression" priority="5" dxfId="1">
      <formula>AND($B7&lt;&gt;"",$AF7="Aprovada",$AJ7&gt;=TODAY(),$AJ7&lt;=TODAY()+'Configurações'!$B$9)</formula>
    </cfRule>
  </conditionalFormatting>
  <conditionalFormatting sqref="AL7:AL126">
    <cfRule type="expression" priority="6" dxfId="3" stopIfTrue="1">
      <formula>AL7="OK"</formula>
    </cfRule>
    <cfRule type="expression" priority="7" dxfId="1" stopIfTrue="1">
      <formula>AL7="REVISÃO PRÓXIMA"</formula>
    </cfRule>
    <cfRule type="expression" priority="8" dxfId="0" stopIfTrue="1">
      <formula>AL7="REVISÃO VENCIDA"</formula>
    </cfRule>
    <cfRule type="expression" priority="9" dxfId="4" stopIfTrue="1">
      <formula>AL7="PRONTO PARA APROVAÇÃO"</formula>
    </cfRule>
    <cfRule type="expression" priority="10" dxfId="2" stopIfTrue="1">
      <formula>AL7="EM REVISÃO"</formula>
    </cfRule>
    <cfRule type="expression" priority="11" dxfId="5" stopIfTrue="1">
      <formula>AL7="SUSPENSA"</formula>
    </cfRule>
    <cfRule type="expression" priority="12" dxfId="0">
      <formula>AL7&lt;&gt;""</formula>
    </cfRule>
  </conditionalFormatting>
  <dataValidations count="22">
    <dataValidation sqref="A7:A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custom">
      <formula1>OR(A7="",COUNTIF($A$7:$A$126,A7)=1)</formula1>
    </dataValidation>
    <dataValidation sqref="B7:B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custom">
      <formula1>OR(B7="",COUNTIF($B$7:$B$126,B7)=1)</formula1>
    </dataValidation>
    <dataValidation sqref="D7:D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INDIRECT("'Configurações'!$F$4:$F$6")</formula1>
    </dataValidation>
    <dataValidation sqref="E7:E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INDIRECT("'Configurações'!$G$4:$G$6")</formula1>
    </dataValidation>
    <dataValidation sqref="F7:F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0</formula1>
      <formula2>100000000</formula2>
    </dataValidation>
    <dataValidation sqref="G7:G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</formula1>
      <formula2>5</formula2>
    </dataValidation>
    <dataValidation sqref="H7:H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0</formula1>
      <formula2>3650</formula2>
    </dataValidation>
    <dataValidation sqref="I7:I126 X7:X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0.5</formula1>
      <formula2>0.9999</formula2>
    </dataValidation>
    <dataValidation sqref="J7:J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0.01</formula1>
      <formula2>1000000000</formula2>
    </dataValidation>
    <dataValidation sqref="K7:K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0.0001</formula1>
      <formula2>2</formula2>
    </dataValidation>
    <dataValidation sqref="M7:M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</formula1>
      <formula2>1000000000</formula2>
    </dataValidation>
    <dataValidation sqref="O7:P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1</formula1>
      <formula2>1000000000</formula2>
    </dataValidation>
    <dataValidation sqref="Q7:R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0</formula1>
      <formula2>1000000000</formula2>
    </dataValidation>
    <dataValidation sqref="S7:S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INDIRECT("'Configurações'!$H$4:$H$9")</formula1>
    </dataValidation>
    <dataValidation sqref="V7:V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INDIRECT("'Configurações'!$I$4:$I$7")</formula1>
    </dataValidation>
    <dataValidation sqref="Y7:AC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0</formula1>
      <formula2>1000000000</formula2>
    </dataValidation>
    <dataValidation sqref="AD7:AD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INDIRECT("'Configurações'!$K$4:$K$5")</formula1>
    </dataValidation>
    <dataValidation sqref="AE7:AE126 AK7:AK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textLength" operator="lessThanOrEqual">
      <formula1>250</formula1>
    </dataValidation>
    <dataValidation sqref="AF7:AF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INDIRECT("'Configurações'!$J$4:$J$7")</formula1>
    </dataValidation>
    <dataValidation sqref="AG7:AG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1</formula1>
      <formula2>999</formula2>
    </dataValidation>
    <dataValidation sqref="AH7:AH126 AJ7:AJ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ate" operator="between">
      <formula1>DATE(2020,1,1)</formula1>
      <formula2>DATE(2100,12,31)</formula2>
    </dataValidation>
    <dataValidation sqref="AI7:AI12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INDIRECT("'Configurações'!$L$4:$L$8")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T105"/>
  <sheetViews>
    <sheetView showGridLines="0" zoomScale="90"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16" customWidth="1" min="3" max="3"/>
    <col width="34" customWidth="1" min="4" max="4"/>
    <col width="10" customWidth="1" min="5" max="5"/>
    <col width="15" customWidth="1" min="6" max="6"/>
    <col width="24" customWidth="1" min="7" max="7"/>
    <col width="16" customWidth="1" min="8" max="8"/>
    <col width="15" customWidth="1" min="9" max="9"/>
    <col width="17" customWidth="1" min="10" max="10"/>
    <col width="17" customWidth="1" min="11" max="11"/>
    <col width="18" customWidth="1" min="12" max="12"/>
    <col width="17" customWidth="1" min="13" max="13"/>
    <col width="12" customWidth="1" min="14" max="14"/>
    <col width="38" customWidth="1" min="15" max="15"/>
    <col width="40" customWidth="1" min="16" max="16"/>
    <col width="28" customWidth="1" min="17" max="17"/>
    <col width="15" customWidth="1" min="18" max="18"/>
    <col width="16" customWidth="1" min="19" max="19"/>
    <col width="24" customWidth="1" min="20" max="20"/>
  </cols>
  <sheetData>
    <row r="1" ht="28" customHeight="1">
      <c r="A1" s="1" t="inlineStr">
        <is>
          <t>Histórico de revisões da política de estoque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0" t="n"/>
      <c r="T1" s="41" t="n"/>
    </row>
    <row r="2">
      <c r="A2" s="2" t="inlineStr">
        <is>
          <t>Copie como valores a versão anterior antes de alterar uma decisão aprovada.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</row>
    <row r="3"/>
    <row r="4"/>
    <row r="5" ht="50" customHeight="1">
      <c r="A5" s="7" t="inlineStr">
        <is>
          <t>ID da revisão</t>
        </is>
      </c>
      <c r="B5" s="7" t="inlineStr">
        <is>
          <t>ID da análise</t>
        </is>
      </c>
      <c r="C5" s="7" t="inlineStr">
        <is>
          <t>SKU</t>
        </is>
      </c>
      <c r="D5" s="7" t="inlineStr">
        <is>
          <t>Produto</t>
        </is>
      </c>
      <c r="E5" s="7" t="inlineStr">
        <is>
          <t>Versão</t>
        </is>
      </c>
      <c r="F5" s="7" t="inlineStr">
        <is>
          <t>Data da decisão</t>
        </is>
      </c>
      <c r="G5" s="7" t="inlineStr">
        <is>
          <t>Política registrada</t>
        </is>
      </c>
      <c r="H5" s="7" t="inlineStr">
        <is>
          <t>Nível de serviço aprovado</t>
        </is>
      </c>
      <c r="I5" s="7" t="inlineStr">
        <is>
          <t>Lote aprovado (un.)</t>
        </is>
      </c>
      <c r="J5" s="7" t="inlineStr">
        <is>
          <t>Estoque mínimo aprovado (un.)</t>
        </is>
      </c>
      <c r="K5" s="7" t="inlineStr">
        <is>
          <t>Estoque máximo aprovado (un.)</t>
        </is>
      </c>
      <c r="L5" s="7" t="inlineStr">
        <is>
          <t>Ciclo de revisão aprovado (dias)</t>
        </is>
      </c>
      <c r="M5" s="7" t="inlineStr">
        <is>
          <t>Estoque-alvo aprovado (un.)</t>
        </is>
      </c>
      <c r="N5" s="7" t="inlineStr">
        <is>
          <t>Há exceção?</t>
        </is>
      </c>
      <c r="O5" s="7" t="inlineStr">
        <is>
          <t>Exceção ou observação</t>
        </is>
      </c>
      <c r="P5" s="7" t="inlineStr">
        <is>
          <t>Motivo da versão/alteração</t>
        </is>
      </c>
      <c r="Q5" s="7" t="inlineStr">
        <is>
          <t>Responsável pela aprovação</t>
        </is>
      </c>
      <c r="R5" s="7" t="inlineStr">
        <is>
          <t>Próxima revisão</t>
        </is>
      </c>
      <c r="S5" s="7" t="inlineStr">
        <is>
          <t>Situação do registro</t>
        </is>
      </c>
      <c r="T5" s="7" t="inlineStr">
        <is>
          <t>Verificação</t>
        </is>
      </c>
    </row>
    <row r="6">
      <c r="A6" s="12" t="inlineStr">
        <is>
          <t>REV-FIC-001</t>
        </is>
      </c>
      <c r="B6" s="12" t="inlineStr">
        <is>
          <t>POL-FIC-001</t>
        </is>
      </c>
      <c r="C6" s="12" t="inlineStr">
        <is>
          <t>SKU-FIC-001</t>
        </is>
      </c>
      <c r="D6" s="12" t="inlineStr">
        <is>
          <t>Garrafa Térmica Aurora FIC 500 ml</t>
        </is>
      </c>
      <c r="E6" s="14" t="n">
        <v>1</v>
      </c>
      <c r="F6" s="45" t="n">
        <v>46157</v>
      </c>
      <c r="G6" s="12" t="inlineStr">
        <is>
          <t>Revisão contínua (Q)</t>
        </is>
      </c>
      <c r="H6" s="16" t="n">
        <v>0.98</v>
      </c>
      <c r="I6" s="14" t="n">
        <v>180</v>
      </c>
      <c r="J6" s="14" t="n"/>
      <c r="K6" s="14" t="n"/>
      <c r="L6" s="14" t="n"/>
      <c r="M6" s="14" t="n"/>
      <c r="N6" s="12" t="inlineStr">
        <is>
          <t>Não</t>
        </is>
      </c>
      <c r="O6" s="12" t="n"/>
      <c r="P6" s="12" t="inlineStr">
        <is>
          <t>Implantação inicial da política.</t>
        </is>
      </c>
      <c r="Q6" s="12" t="inlineStr">
        <is>
          <t>Comitê de Estoque</t>
        </is>
      </c>
      <c r="R6" s="45" t="n">
        <v>46249</v>
      </c>
      <c r="S6" s="12" t="inlineStr">
        <is>
          <t>Substituída</t>
        </is>
      </c>
      <c r="T6" s="20">
        <f>IF(C6="","",_xlfn.IFS(OR(A6="",B6="",D6="",E6="",F6="",G6="",H6="",N6="",P6="",Q6="",R6="",S6=""),"INCOMPLETO",AND(G6="Revisão contínua (Q)",OR(I6="",I6&lt;=0)),"REVISAR LOTE",AND(G6="Mínimo-máximo",OR(J6="",K6="",J6&lt;0,K6&lt;=J6)),"REVISAR MÍNIMO/MÁXIMO",AND(G6="Revisão periódica (P)",OR(L6="",L6&lt;=0,M6="",M6&lt;0)),"REVISAR CICLO/ALVO",AND(N6="Sim",O6=""),"DESCREVER EXCEÇÃO",R6&lt;F6,"REVISAR DATAS",AND(S6="Vigente",R6&lt;TODAY()),"REVISÃO VENCIDA",TRUE,"OK"))</f>
        <v/>
      </c>
    </row>
    <row r="7">
      <c r="A7" s="12" t="inlineStr">
        <is>
          <t>REV-FIC-002</t>
        </is>
      </c>
      <c r="B7" s="12" t="inlineStr">
        <is>
          <t>POL-FIC-004</t>
        </is>
      </c>
      <c r="C7" s="12" t="inlineStr">
        <is>
          <t>SKU-FIC-004</t>
        </is>
      </c>
      <c r="D7" s="12" t="inlineStr">
        <is>
          <t>Refil Aromático Nébula FIC</t>
        </is>
      </c>
      <c r="E7" s="14" t="n">
        <v>1</v>
      </c>
      <c r="F7" s="45" t="n">
        <v>46167</v>
      </c>
      <c r="G7" s="12" t="inlineStr">
        <is>
          <t>Revisão contínua (Q)</t>
        </is>
      </c>
      <c r="H7" s="16" t="n">
        <v>0.96</v>
      </c>
      <c r="I7" s="14" t="n">
        <v>120</v>
      </c>
      <c r="J7" s="14" t="n"/>
      <c r="K7" s="14" t="n"/>
      <c r="L7" s="14" t="n"/>
      <c r="M7" s="14" t="n"/>
      <c r="N7" s="12" t="inlineStr">
        <is>
          <t>Não</t>
        </is>
      </c>
      <c r="O7" s="12" t="n"/>
      <c r="P7" s="12" t="inlineStr">
        <is>
          <t>Implantação inicial da política.</t>
        </is>
      </c>
      <c r="Q7" s="12" t="inlineStr">
        <is>
          <t>Planejamento de Demanda</t>
        </is>
      </c>
      <c r="R7" s="45" t="n">
        <v>46259</v>
      </c>
      <c r="S7" s="12" t="inlineStr">
        <is>
          <t>Substituída</t>
        </is>
      </c>
      <c r="T7" s="20">
        <f>IF(C7="","",_xlfn.IFS(OR(A7="",B7="",D7="",E7="",F7="",G7="",H7="",N7="",P7="",Q7="",R7="",S7=""),"INCOMPLETO",AND(G7="Revisão contínua (Q)",OR(I7="",I7&lt;=0)),"REVISAR LOTE",AND(G7="Mínimo-máximo",OR(J7="",K7="",J7&lt;0,K7&lt;=J7)),"REVISAR MÍNIMO/MÁXIMO",AND(G7="Revisão periódica (P)",OR(L7="",L7&lt;=0,M7="",M7&lt;0)),"REVISAR CICLO/ALVO",AND(N7="Sim",O7=""),"DESCREVER EXCEÇÃO",R7&lt;F7,"REVISAR DATAS",AND(S7="Vigente",R7&lt;TODAY()),"REVISÃO VENCIDA",TRUE,"OK"))</f>
        <v/>
      </c>
    </row>
    <row r="8">
      <c r="A8" s="12" t="n"/>
      <c r="B8" s="12" t="n"/>
      <c r="C8" s="12" t="n"/>
      <c r="D8" s="12" t="n"/>
      <c r="E8" s="14" t="n"/>
      <c r="F8" s="45" t="n"/>
      <c r="G8" s="12" t="n"/>
      <c r="H8" s="16" t="n"/>
      <c r="I8" s="14" t="n"/>
      <c r="J8" s="14" t="n"/>
      <c r="K8" s="14" t="n"/>
      <c r="L8" s="14" t="n"/>
      <c r="M8" s="14" t="n"/>
      <c r="N8" s="12" t="n"/>
      <c r="O8" s="12" t="n"/>
      <c r="P8" s="12" t="n"/>
      <c r="Q8" s="12" t="n"/>
      <c r="R8" s="45" t="n"/>
      <c r="S8" s="12" t="n"/>
      <c r="T8" s="20">
        <f>IF(C8="","",_xlfn.IFS(OR(A8="",B8="",D8="",E8="",F8="",G8="",H8="",N8="",P8="",Q8="",R8="",S8=""),"INCOMPLETO",AND(G8="Revisão contínua (Q)",OR(I8="",I8&lt;=0)),"REVISAR LOTE",AND(G8="Mínimo-máximo",OR(J8="",K8="",J8&lt;0,K8&lt;=J8)),"REVISAR MÍNIMO/MÁXIMO",AND(G8="Revisão periódica (P)",OR(L8="",L8&lt;=0,M8="",M8&lt;0)),"REVISAR CICLO/ALVO",AND(N8="Sim",O8=""),"DESCREVER EXCEÇÃO",R8&lt;F8,"REVISAR DATAS",AND(S8="Vigente",R8&lt;TODAY()),"REVISÃO VENCIDA",TRUE,"OK"))</f>
        <v/>
      </c>
    </row>
    <row r="9">
      <c r="A9" s="12" t="n"/>
      <c r="B9" s="12" t="n"/>
      <c r="C9" s="12" t="n"/>
      <c r="D9" s="12" t="n"/>
      <c r="E9" s="14" t="n"/>
      <c r="F9" s="45" t="n"/>
      <c r="G9" s="12" t="n"/>
      <c r="H9" s="16" t="n"/>
      <c r="I9" s="14" t="n"/>
      <c r="J9" s="14" t="n"/>
      <c r="K9" s="14" t="n"/>
      <c r="L9" s="14" t="n"/>
      <c r="M9" s="14" t="n"/>
      <c r="N9" s="12" t="n"/>
      <c r="O9" s="12" t="n"/>
      <c r="P9" s="12" t="n"/>
      <c r="Q9" s="12" t="n"/>
      <c r="R9" s="45" t="n"/>
      <c r="S9" s="12" t="n"/>
      <c r="T9" s="20">
        <f>IF(C9="","",_xlfn.IFS(OR(A9="",B9="",D9="",E9="",F9="",G9="",H9="",N9="",P9="",Q9="",R9="",S9=""),"INCOMPLETO",AND(G9="Revisão contínua (Q)",OR(I9="",I9&lt;=0)),"REVISAR LOTE",AND(G9="Mínimo-máximo",OR(J9="",K9="",J9&lt;0,K9&lt;=J9)),"REVISAR MÍNIMO/MÁXIMO",AND(G9="Revisão periódica (P)",OR(L9="",L9&lt;=0,M9="",M9&lt;0)),"REVISAR CICLO/ALVO",AND(N9="Sim",O9=""),"DESCREVER EXCEÇÃO",R9&lt;F9,"REVISAR DATAS",AND(S9="Vigente",R9&lt;TODAY()),"REVISÃO VENCIDA",TRUE,"OK"))</f>
        <v/>
      </c>
    </row>
    <row r="10">
      <c r="A10" s="12" t="n"/>
      <c r="B10" s="12" t="n"/>
      <c r="C10" s="12" t="n"/>
      <c r="D10" s="12" t="n"/>
      <c r="E10" s="14" t="n"/>
      <c r="F10" s="45" t="n"/>
      <c r="G10" s="12" t="n"/>
      <c r="H10" s="16" t="n"/>
      <c r="I10" s="14" t="n"/>
      <c r="J10" s="14" t="n"/>
      <c r="K10" s="14" t="n"/>
      <c r="L10" s="14" t="n"/>
      <c r="M10" s="14" t="n"/>
      <c r="N10" s="12" t="n"/>
      <c r="O10" s="12" t="n"/>
      <c r="P10" s="12" t="n"/>
      <c r="Q10" s="12" t="n"/>
      <c r="R10" s="45" t="n"/>
      <c r="S10" s="12" t="n"/>
      <c r="T10" s="20">
        <f>IF(C10="","",_xlfn.IFS(OR(A10="",B10="",D10="",E10="",F10="",G10="",H10="",N10="",P10="",Q10="",R10="",S10=""),"INCOMPLETO",AND(G10="Revisão contínua (Q)",OR(I10="",I10&lt;=0)),"REVISAR LOTE",AND(G10="Mínimo-máximo",OR(J10="",K10="",J10&lt;0,K10&lt;=J10)),"REVISAR MÍNIMO/MÁXIMO",AND(G10="Revisão periódica (P)",OR(L10="",L10&lt;=0,M10="",M10&lt;0)),"REVISAR CICLO/ALVO",AND(N10="Sim",O10=""),"DESCREVER EXCEÇÃO",R10&lt;F10,"REVISAR DATAS",AND(S10="Vigente",R10&lt;TODAY()),"REVISÃO VENCIDA",TRUE,"OK"))</f>
        <v/>
      </c>
    </row>
    <row r="11">
      <c r="A11" s="12" t="n"/>
      <c r="B11" s="12" t="n"/>
      <c r="C11" s="12" t="n"/>
      <c r="D11" s="12" t="n"/>
      <c r="E11" s="14" t="n"/>
      <c r="F11" s="45" t="n"/>
      <c r="G11" s="12" t="n"/>
      <c r="H11" s="16" t="n"/>
      <c r="I11" s="14" t="n"/>
      <c r="J11" s="14" t="n"/>
      <c r="K11" s="14" t="n"/>
      <c r="L11" s="14" t="n"/>
      <c r="M11" s="14" t="n"/>
      <c r="N11" s="12" t="n"/>
      <c r="O11" s="12" t="n"/>
      <c r="P11" s="12" t="n"/>
      <c r="Q11" s="12" t="n"/>
      <c r="R11" s="45" t="n"/>
      <c r="S11" s="12" t="n"/>
      <c r="T11" s="20">
        <f>IF(C11="","",_xlfn.IFS(OR(A11="",B11="",D11="",E11="",F11="",G11="",H11="",N11="",P11="",Q11="",R11="",S11=""),"INCOMPLETO",AND(G11="Revisão contínua (Q)",OR(I11="",I11&lt;=0)),"REVISAR LOTE",AND(G11="Mínimo-máximo",OR(J11="",K11="",J11&lt;0,K11&lt;=J11)),"REVISAR MÍNIMO/MÁXIMO",AND(G11="Revisão periódica (P)",OR(L11="",L11&lt;=0,M11="",M11&lt;0)),"REVISAR CICLO/ALVO",AND(N11="Sim",O11=""),"DESCREVER EXCEÇÃO",R11&lt;F11,"REVISAR DATAS",AND(S11="Vigente",R11&lt;TODAY()),"REVISÃO VENCIDA",TRUE,"OK"))</f>
        <v/>
      </c>
    </row>
    <row r="12">
      <c r="A12" s="12" t="n"/>
      <c r="B12" s="12" t="n"/>
      <c r="C12" s="12" t="n"/>
      <c r="D12" s="12" t="n"/>
      <c r="E12" s="14" t="n"/>
      <c r="F12" s="45" t="n"/>
      <c r="G12" s="12" t="n"/>
      <c r="H12" s="16" t="n"/>
      <c r="I12" s="14" t="n"/>
      <c r="J12" s="14" t="n"/>
      <c r="K12" s="14" t="n"/>
      <c r="L12" s="14" t="n"/>
      <c r="M12" s="14" t="n"/>
      <c r="N12" s="12" t="n"/>
      <c r="O12" s="12" t="n"/>
      <c r="P12" s="12" t="n"/>
      <c r="Q12" s="12" t="n"/>
      <c r="R12" s="45" t="n"/>
      <c r="S12" s="12" t="n"/>
      <c r="T12" s="20">
        <f>IF(C12="","",_xlfn.IFS(OR(A12="",B12="",D12="",E12="",F12="",G12="",H12="",N12="",P12="",Q12="",R12="",S12=""),"INCOMPLETO",AND(G12="Revisão contínua (Q)",OR(I12="",I12&lt;=0)),"REVISAR LOTE",AND(G12="Mínimo-máximo",OR(J12="",K12="",J12&lt;0,K12&lt;=J12)),"REVISAR MÍNIMO/MÁXIMO",AND(G12="Revisão periódica (P)",OR(L12="",L12&lt;=0,M12="",M12&lt;0)),"REVISAR CICLO/ALVO",AND(N12="Sim",O12=""),"DESCREVER EXCEÇÃO",R12&lt;F12,"REVISAR DATAS",AND(S12="Vigente",R12&lt;TODAY()),"REVISÃO VENCIDA",TRUE,"OK"))</f>
        <v/>
      </c>
    </row>
    <row r="13">
      <c r="A13" s="12" t="n"/>
      <c r="B13" s="12" t="n"/>
      <c r="C13" s="12" t="n"/>
      <c r="D13" s="12" t="n"/>
      <c r="E13" s="14" t="n"/>
      <c r="F13" s="45" t="n"/>
      <c r="G13" s="12" t="n"/>
      <c r="H13" s="16" t="n"/>
      <c r="I13" s="14" t="n"/>
      <c r="J13" s="14" t="n"/>
      <c r="K13" s="14" t="n"/>
      <c r="L13" s="14" t="n"/>
      <c r="M13" s="14" t="n"/>
      <c r="N13" s="12" t="n"/>
      <c r="O13" s="12" t="n"/>
      <c r="P13" s="12" t="n"/>
      <c r="Q13" s="12" t="n"/>
      <c r="R13" s="45" t="n"/>
      <c r="S13" s="12" t="n"/>
      <c r="T13" s="20">
        <f>IF(C13="","",_xlfn.IFS(OR(A13="",B13="",D13="",E13="",F13="",G13="",H13="",N13="",P13="",Q13="",R13="",S13=""),"INCOMPLETO",AND(G13="Revisão contínua (Q)",OR(I13="",I13&lt;=0)),"REVISAR LOTE",AND(G13="Mínimo-máximo",OR(J13="",K13="",J13&lt;0,K13&lt;=J13)),"REVISAR MÍNIMO/MÁXIMO",AND(G13="Revisão periódica (P)",OR(L13="",L13&lt;=0,M13="",M13&lt;0)),"REVISAR CICLO/ALVO",AND(N13="Sim",O13=""),"DESCREVER EXCEÇÃO",R13&lt;F13,"REVISAR DATAS",AND(S13="Vigente",R13&lt;TODAY()),"REVISÃO VENCIDA",TRUE,"OK"))</f>
        <v/>
      </c>
    </row>
    <row r="14">
      <c r="A14" s="12" t="n"/>
      <c r="B14" s="12" t="n"/>
      <c r="C14" s="12" t="n"/>
      <c r="D14" s="12" t="n"/>
      <c r="E14" s="14" t="n"/>
      <c r="F14" s="45" t="n"/>
      <c r="G14" s="12" t="n"/>
      <c r="H14" s="16" t="n"/>
      <c r="I14" s="14" t="n"/>
      <c r="J14" s="14" t="n"/>
      <c r="K14" s="14" t="n"/>
      <c r="L14" s="14" t="n"/>
      <c r="M14" s="14" t="n"/>
      <c r="N14" s="12" t="n"/>
      <c r="O14" s="12" t="n"/>
      <c r="P14" s="12" t="n"/>
      <c r="Q14" s="12" t="n"/>
      <c r="R14" s="45" t="n"/>
      <c r="S14" s="12" t="n"/>
      <c r="T14" s="20">
        <f>IF(C14="","",_xlfn.IFS(OR(A14="",B14="",D14="",E14="",F14="",G14="",H14="",N14="",P14="",Q14="",R14="",S14=""),"INCOMPLETO",AND(G14="Revisão contínua (Q)",OR(I14="",I14&lt;=0)),"REVISAR LOTE",AND(G14="Mínimo-máximo",OR(J14="",K14="",J14&lt;0,K14&lt;=J14)),"REVISAR MÍNIMO/MÁXIMO",AND(G14="Revisão periódica (P)",OR(L14="",L14&lt;=0,M14="",M14&lt;0)),"REVISAR CICLO/ALVO",AND(N14="Sim",O14=""),"DESCREVER EXCEÇÃO",R14&lt;F14,"REVISAR DATAS",AND(S14="Vigente",R14&lt;TODAY()),"REVISÃO VENCIDA",TRUE,"OK"))</f>
        <v/>
      </c>
    </row>
    <row r="15">
      <c r="A15" s="12" t="n"/>
      <c r="B15" s="12" t="n"/>
      <c r="C15" s="12" t="n"/>
      <c r="D15" s="12" t="n"/>
      <c r="E15" s="14" t="n"/>
      <c r="F15" s="45" t="n"/>
      <c r="G15" s="12" t="n"/>
      <c r="H15" s="16" t="n"/>
      <c r="I15" s="14" t="n"/>
      <c r="J15" s="14" t="n"/>
      <c r="K15" s="14" t="n"/>
      <c r="L15" s="14" t="n"/>
      <c r="M15" s="14" t="n"/>
      <c r="N15" s="12" t="n"/>
      <c r="O15" s="12" t="n"/>
      <c r="P15" s="12" t="n"/>
      <c r="Q15" s="12" t="n"/>
      <c r="R15" s="45" t="n"/>
      <c r="S15" s="12" t="n"/>
      <c r="T15" s="20">
        <f>IF(C15="","",_xlfn.IFS(OR(A15="",B15="",D15="",E15="",F15="",G15="",H15="",N15="",P15="",Q15="",R15="",S15=""),"INCOMPLETO",AND(G15="Revisão contínua (Q)",OR(I15="",I15&lt;=0)),"REVISAR LOTE",AND(G15="Mínimo-máximo",OR(J15="",K15="",J15&lt;0,K15&lt;=J15)),"REVISAR MÍNIMO/MÁXIMO",AND(G15="Revisão periódica (P)",OR(L15="",L15&lt;=0,M15="",M15&lt;0)),"REVISAR CICLO/ALVO",AND(N15="Sim",O15=""),"DESCREVER EXCEÇÃO",R15&lt;F15,"REVISAR DATAS",AND(S15="Vigente",R15&lt;TODAY()),"REVISÃO VENCIDA",TRUE,"OK"))</f>
        <v/>
      </c>
    </row>
    <row r="16">
      <c r="A16" s="12" t="n"/>
      <c r="B16" s="12" t="n"/>
      <c r="C16" s="12" t="n"/>
      <c r="D16" s="12" t="n"/>
      <c r="E16" s="14" t="n"/>
      <c r="F16" s="45" t="n"/>
      <c r="G16" s="12" t="n"/>
      <c r="H16" s="16" t="n"/>
      <c r="I16" s="14" t="n"/>
      <c r="J16" s="14" t="n"/>
      <c r="K16" s="14" t="n"/>
      <c r="L16" s="14" t="n"/>
      <c r="M16" s="14" t="n"/>
      <c r="N16" s="12" t="n"/>
      <c r="O16" s="12" t="n"/>
      <c r="P16" s="12" t="n"/>
      <c r="Q16" s="12" t="n"/>
      <c r="R16" s="45" t="n"/>
      <c r="S16" s="12" t="n"/>
      <c r="T16" s="20">
        <f>IF(C16="","",_xlfn.IFS(OR(A16="",B16="",D16="",E16="",F16="",G16="",H16="",N16="",P16="",Q16="",R16="",S16=""),"INCOMPLETO",AND(G16="Revisão contínua (Q)",OR(I16="",I16&lt;=0)),"REVISAR LOTE",AND(G16="Mínimo-máximo",OR(J16="",K16="",J16&lt;0,K16&lt;=J16)),"REVISAR MÍNIMO/MÁXIMO",AND(G16="Revisão periódica (P)",OR(L16="",L16&lt;=0,M16="",M16&lt;0)),"REVISAR CICLO/ALVO",AND(N16="Sim",O16=""),"DESCREVER EXCEÇÃO",R16&lt;F16,"REVISAR DATAS",AND(S16="Vigente",R16&lt;TODAY()),"REVISÃO VENCIDA",TRUE,"OK"))</f>
        <v/>
      </c>
    </row>
    <row r="17">
      <c r="A17" s="12" t="n"/>
      <c r="B17" s="12" t="n"/>
      <c r="C17" s="12" t="n"/>
      <c r="D17" s="12" t="n"/>
      <c r="E17" s="14" t="n"/>
      <c r="F17" s="45" t="n"/>
      <c r="G17" s="12" t="n"/>
      <c r="H17" s="16" t="n"/>
      <c r="I17" s="14" t="n"/>
      <c r="J17" s="14" t="n"/>
      <c r="K17" s="14" t="n"/>
      <c r="L17" s="14" t="n"/>
      <c r="M17" s="14" t="n"/>
      <c r="N17" s="12" t="n"/>
      <c r="O17" s="12" t="n"/>
      <c r="P17" s="12" t="n"/>
      <c r="Q17" s="12" t="n"/>
      <c r="R17" s="45" t="n"/>
      <c r="S17" s="12" t="n"/>
      <c r="T17" s="20">
        <f>IF(C17="","",_xlfn.IFS(OR(A17="",B17="",D17="",E17="",F17="",G17="",H17="",N17="",P17="",Q17="",R17="",S17=""),"INCOMPLETO",AND(G17="Revisão contínua (Q)",OR(I17="",I17&lt;=0)),"REVISAR LOTE",AND(G17="Mínimo-máximo",OR(J17="",K17="",J17&lt;0,K17&lt;=J17)),"REVISAR MÍNIMO/MÁXIMO",AND(G17="Revisão periódica (P)",OR(L17="",L17&lt;=0,M17="",M17&lt;0)),"REVISAR CICLO/ALVO",AND(N17="Sim",O17=""),"DESCREVER EXCEÇÃO",R17&lt;F17,"REVISAR DATAS",AND(S17="Vigente",R17&lt;TODAY()),"REVISÃO VENCIDA",TRUE,"OK"))</f>
        <v/>
      </c>
    </row>
    <row r="18">
      <c r="A18" s="12" t="n"/>
      <c r="B18" s="12" t="n"/>
      <c r="C18" s="12" t="n"/>
      <c r="D18" s="12" t="n"/>
      <c r="E18" s="14" t="n"/>
      <c r="F18" s="45" t="n"/>
      <c r="G18" s="12" t="n"/>
      <c r="H18" s="16" t="n"/>
      <c r="I18" s="14" t="n"/>
      <c r="J18" s="14" t="n"/>
      <c r="K18" s="14" t="n"/>
      <c r="L18" s="14" t="n"/>
      <c r="M18" s="14" t="n"/>
      <c r="N18" s="12" t="n"/>
      <c r="O18" s="12" t="n"/>
      <c r="P18" s="12" t="n"/>
      <c r="Q18" s="12" t="n"/>
      <c r="R18" s="45" t="n"/>
      <c r="S18" s="12" t="n"/>
      <c r="T18" s="20">
        <f>IF(C18="","",_xlfn.IFS(OR(A18="",B18="",D18="",E18="",F18="",G18="",H18="",N18="",P18="",Q18="",R18="",S18=""),"INCOMPLETO",AND(G18="Revisão contínua (Q)",OR(I18="",I18&lt;=0)),"REVISAR LOTE",AND(G18="Mínimo-máximo",OR(J18="",K18="",J18&lt;0,K18&lt;=J18)),"REVISAR MÍNIMO/MÁXIMO",AND(G18="Revisão periódica (P)",OR(L18="",L18&lt;=0,M18="",M18&lt;0)),"REVISAR CICLO/ALVO",AND(N18="Sim",O18=""),"DESCREVER EXCEÇÃO",R18&lt;F18,"REVISAR DATAS",AND(S18="Vigente",R18&lt;TODAY()),"REVISÃO VENCIDA",TRUE,"OK"))</f>
        <v/>
      </c>
    </row>
    <row r="19">
      <c r="A19" s="12" t="n"/>
      <c r="B19" s="12" t="n"/>
      <c r="C19" s="12" t="n"/>
      <c r="D19" s="12" t="n"/>
      <c r="E19" s="14" t="n"/>
      <c r="F19" s="45" t="n"/>
      <c r="G19" s="12" t="n"/>
      <c r="H19" s="16" t="n"/>
      <c r="I19" s="14" t="n"/>
      <c r="J19" s="14" t="n"/>
      <c r="K19" s="14" t="n"/>
      <c r="L19" s="14" t="n"/>
      <c r="M19" s="14" t="n"/>
      <c r="N19" s="12" t="n"/>
      <c r="O19" s="12" t="n"/>
      <c r="P19" s="12" t="n"/>
      <c r="Q19" s="12" t="n"/>
      <c r="R19" s="45" t="n"/>
      <c r="S19" s="12" t="n"/>
      <c r="T19" s="20">
        <f>IF(C19="","",_xlfn.IFS(OR(A19="",B19="",D19="",E19="",F19="",G19="",H19="",N19="",P19="",Q19="",R19="",S19=""),"INCOMPLETO",AND(G19="Revisão contínua (Q)",OR(I19="",I19&lt;=0)),"REVISAR LOTE",AND(G19="Mínimo-máximo",OR(J19="",K19="",J19&lt;0,K19&lt;=J19)),"REVISAR MÍNIMO/MÁXIMO",AND(G19="Revisão periódica (P)",OR(L19="",L19&lt;=0,M19="",M19&lt;0)),"REVISAR CICLO/ALVO",AND(N19="Sim",O19=""),"DESCREVER EXCEÇÃO",R19&lt;F19,"REVISAR DATAS",AND(S19="Vigente",R19&lt;TODAY()),"REVISÃO VENCIDA",TRUE,"OK"))</f>
        <v/>
      </c>
    </row>
    <row r="20">
      <c r="A20" s="12" t="n"/>
      <c r="B20" s="12" t="n"/>
      <c r="C20" s="12" t="n"/>
      <c r="D20" s="12" t="n"/>
      <c r="E20" s="14" t="n"/>
      <c r="F20" s="45" t="n"/>
      <c r="G20" s="12" t="n"/>
      <c r="H20" s="16" t="n"/>
      <c r="I20" s="14" t="n"/>
      <c r="J20" s="14" t="n"/>
      <c r="K20" s="14" t="n"/>
      <c r="L20" s="14" t="n"/>
      <c r="M20" s="14" t="n"/>
      <c r="N20" s="12" t="n"/>
      <c r="O20" s="12" t="n"/>
      <c r="P20" s="12" t="n"/>
      <c r="Q20" s="12" t="n"/>
      <c r="R20" s="45" t="n"/>
      <c r="S20" s="12" t="n"/>
      <c r="T20" s="20">
        <f>IF(C20="","",_xlfn.IFS(OR(A20="",B20="",D20="",E20="",F20="",G20="",H20="",N20="",P20="",Q20="",R20="",S20=""),"INCOMPLETO",AND(G20="Revisão contínua (Q)",OR(I20="",I20&lt;=0)),"REVISAR LOTE",AND(G20="Mínimo-máximo",OR(J20="",K20="",J20&lt;0,K20&lt;=J20)),"REVISAR MÍNIMO/MÁXIMO",AND(G20="Revisão periódica (P)",OR(L20="",L20&lt;=0,M20="",M20&lt;0)),"REVISAR CICLO/ALVO",AND(N20="Sim",O20=""),"DESCREVER EXCEÇÃO",R20&lt;F20,"REVISAR DATAS",AND(S20="Vigente",R20&lt;TODAY()),"REVISÃO VENCIDA",TRUE,"OK"))</f>
        <v/>
      </c>
    </row>
    <row r="21">
      <c r="A21" s="12" t="n"/>
      <c r="B21" s="12" t="n"/>
      <c r="C21" s="12" t="n"/>
      <c r="D21" s="12" t="n"/>
      <c r="E21" s="14" t="n"/>
      <c r="F21" s="45" t="n"/>
      <c r="G21" s="12" t="n"/>
      <c r="H21" s="16" t="n"/>
      <c r="I21" s="14" t="n"/>
      <c r="J21" s="14" t="n"/>
      <c r="K21" s="14" t="n"/>
      <c r="L21" s="14" t="n"/>
      <c r="M21" s="14" t="n"/>
      <c r="N21" s="12" t="n"/>
      <c r="O21" s="12" t="n"/>
      <c r="P21" s="12" t="n"/>
      <c r="Q21" s="12" t="n"/>
      <c r="R21" s="45" t="n"/>
      <c r="S21" s="12" t="n"/>
      <c r="T21" s="20">
        <f>IF(C21="","",_xlfn.IFS(OR(A21="",B21="",D21="",E21="",F21="",G21="",H21="",N21="",P21="",Q21="",R21="",S21=""),"INCOMPLETO",AND(G21="Revisão contínua (Q)",OR(I21="",I21&lt;=0)),"REVISAR LOTE",AND(G21="Mínimo-máximo",OR(J21="",K21="",J21&lt;0,K21&lt;=J21)),"REVISAR MÍNIMO/MÁXIMO",AND(G21="Revisão periódica (P)",OR(L21="",L21&lt;=0,M21="",M21&lt;0)),"REVISAR CICLO/ALVO",AND(N21="Sim",O21=""),"DESCREVER EXCEÇÃO",R21&lt;F21,"REVISAR DATAS",AND(S21="Vigente",R21&lt;TODAY()),"REVISÃO VENCIDA",TRUE,"OK"))</f>
        <v/>
      </c>
    </row>
    <row r="22">
      <c r="A22" s="12" t="n"/>
      <c r="B22" s="12" t="n"/>
      <c r="C22" s="12" t="n"/>
      <c r="D22" s="12" t="n"/>
      <c r="E22" s="14" t="n"/>
      <c r="F22" s="45" t="n"/>
      <c r="G22" s="12" t="n"/>
      <c r="H22" s="16" t="n"/>
      <c r="I22" s="14" t="n"/>
      <c r="J22" s="14" t="n"/>
      <c r="K22" s="14" t="n"/>
      <c r="L22" s="14" t="n"/>
      <c r="M22" s="14" t="n"/>
      <c r="N22" s="12" t="n"/>
      <c r="O22" s="12" t="n"/>
      <c r="P22" s="12" t="n"/>
      <c r="Q22" s="12" t="n"/>
      <c r="R22" s="45" t="n"/>
      <c r="S22" s="12" t="n"/>
      <c r="T22" s="20">
        <f>IF(C22="","",_xlfn.IFS(OR(A22="",B22="",D22="",E22="",F22="",G22="",H22="",N22="",P22="",Q22="",R22="",S22=""),"INCOMPLETO",AND(G22="Revisão contínua (Q)",OR(I22="",I22&lt;=0)),"REVISAR LOTE",AND(G22="Mínimo-máximo",OR(J22="",K22="",J22&lt;0,K22&lt;=J22)),"REVISAR MÍNIMO/MÁXIMO",AND(G22="Revisão periódica (P)",OR(L22="",L22&lt;=0,M22="",M22&lt;0)),"REVISAR CICLO/ALVO",AND(N22="Sim",O22=""),"DESCREVER EXCEÇÃO",R22&lt;F22,"REVISAR DATAS",AND(S22="Vigente",R22&lt;TODAY()),"REVISÃO VENCIDA",TRUE,"OK"))</f>
        <v/>
      </c>
    </row>
    <row r="23">
      <c r="A23" s="12" t="n"/>
      <c r="B23" s="12" t="n"/>
      <c r="C23" s="12" t="n"/>
      <c r="D23" s="12" t="n"/>
      <c r="E23" s="14" t="n"/>
      <c r="F23" s="45" t="n"/>
      <c r="G23" s="12" t="n"/>
      <c r="H23" s="16" t="n"/>
      <c r="I23" s="14" t="n"/>
      <c r="J23" s="14" t="n"/>
      <c r="K23" s="14" t="n"/>
      <c r="L23" s="14" t="n"/>
      <c r="M23" s="14" t="n"/>
      <c r="N23" s="12" t="n"/>
      <c r="O23" s="12" t="n"/>
      <c r="P23" s="12" t="n"/>
      <c r="Q23" s="12" t="n"/>
      <c r="R23" s="45" t="n"/>
      <c r="S23" s="12" t="n"/>
      <c r="T23" s="20">
        <f>IF(C23="","",_xlfn.IFS(OR(A23="",B23="",D23="",E23="",F23="",G23="",H23="",N23="",P23="",Q23="",R23="",S23=""),"INCOMPLETO",AND(G23="Revisão contínua (Q)",OR(I23="",I23&lt;=0)),"REVISAR LOTE",AND(G23="Mínimo-máximo",OR(J23="",K23="",J23&lt;0,K23&lt;=J23)),"REVISAR MÍNIMO/MÁXIMO",AND(G23="Revisão periódica (P)",OR(L23="",L23&lt;=0,M23="",M23&lt;0)),"REVISAR CICLO/ALVO",AND(N23="Sim",O23=""),"DESCREVER EXCEÇÃO",R23&lt;F23,"REVISAR DATAS",AND(S23="Vigente",R23&lt;TODAY()),"REVISÃO VENCIDA",TRUE,"OK"))</f>
        <v/>
      </c>
    </row>
    <row r="24">
      <c r="A24" s="12" t="n"/>
      <c r="B24" s="12" t="n"/>
      <c r="C24" s="12" t="n"/>
      <c r="D24" s="12" t="n"/>
      <c r="E24" s="14" t="n"/>
      <c r="F24" s="45" t="n"/>
      <c r="G24" s="12" t="n"/>
      <c r="H24" s="16" t="n"/>
      <c r="I24" s="14" t="n"/>
      <c r="J24" s="14" t="n"/>
      <c r="K24" s="14" t="n"/>
      <c r="L24" s="14" t="n"/>
      <c r="M24" s="14" t="n"/>
      <c r="N24" s="12" t="n"/>
      <c r="O24" s="12" t="n"/>
      <c r="P24" s="12" t="n"/>
      <c r="Q24" s="12" t="n"/>
      <c r="R24" s="45" t="n"/>
      <c r="S24" s="12" t="n"/>
      <c r="T24" s="20">
        <f>IF(C24="","",_xlfn.IFS(OR(A24="",B24="",D24="",E24="",F24="",G24="",H24="",N24="",P24="",Q24="",R24="",S24=""),"INCOMPLETO",AND(G24="Revisão contínua (Q)",OR(I24="",I24&lt;=0)),"REVISAR LOTE",AND(G24="Mínimo-máximo",OR(J24="",K24="",J24&lt;0,K24&lt;=J24)),"REVISAR MÍNIMO/MÁXIMO",AND(G24="Revisão periódica (P)",OR(L24="",L24&lt;=0,M24="",M24&lt;0)),"REVISAR CICLO/ALVO",AND(N24="Sim",O24=""),"DESCREVER EXCEÇÃO",R24&lt;F24,"REVISAR DATAS",AND(S24="Vigente",R24&lt;TODAY()),"REVISÃO VENCIDA",TRUE,"OK"))</f>
        <v/>
      </c>
    </row>
    <row r="25">
      <c r="A25" s="12" t="n"/>
      <c r="B25" s="12" t="n"/>
      <c r="C25" s="12" t="n"/>
      <c r="D25" s="12" t="n"/>
      <c r="E25" s="14" t="n"/>
      <c r="F25" s="45" t="n"/>
      <c r="G25" s="12" t="n"/>
      <c r="H25" s="16" t="n"/>
      <c r="I25" s="14" t="n"/>
      <c r="J25" s="14" t="n"/>
      <c r="K25" s="14" t="n"/>
      <c r="L25" s="14" t="n"/>
      <c r="M25" s="14" t="n"/>
      <c r="N25" s="12" t="n"/>
      <c r="O25" s="12" t="n"/>
      <c r="P25" s="12" t="n"/>
      <c r="Q25" s="12" t="n"/>
      <c r="R25" s="45" t="n"/>
      <c r="S25" s="12" t="n"/>
      <c r="T25" s="20">
        <f>IF(C25="","",_xlfn.IFS(OR(A25="",B25="",D25="",E25="",F25="",G25="",H25="",N25="",P25="",Q25="",R25="",S25=""),"INCOMPLETO",AND(G25="Revisão contínua (Q)",OR(I25="",I25&lt;=0)),"REVISAR LOTE",AND(G25="Mínimo-máximo",OR(J25="",K25="",J25&lt;0,K25&lt;=J25)),"REVISAR MÍNIMO/MÁXIMO",AND(G25="Revisão periódica (P)",OR(L25="",L25&lt;=0,M25="",M25&lt;0)),"REVISAR CICLO/ALVO",AND(N25="Sim",O25=""),"DESCREVER EXCEÇÃO",R25&lt;F25,"REVISAR DATAS",AND(S25="Vigente",R25&lt;TODAY()),"REVISÃO VENCIDA",TRUE,"OK"))</f>
        <v/>
      </c>
    </row>
    <row r="26">
      <c r="A26" s="12" t="n"/>
      <c r="B26" s="12" t="n"/>
      <c r="C26" s="12" t="n"/>
      <c r="D26" s="12" t="n"/>
      <c r="E26" s="14" t="n"/>
      <c r="F26" s="45" t="n"/>
      <c r="G26" s="12" t="n"/>
      <c r="H26" s="16" t="n"/>
      <c r="I26" s="14" t="n"/>
      <c r="J26" s="14" t="n"/>
      <c r="K26" s="14" t="n"/>
      <c r="L26" s="14" t="n"/>
      <c r="M26" s="14" t="n"/>
      <c r="N26" s="12" t="n"/>
      <c r="O26" s="12" t="n"/>
      <c r="P26" s="12" t="n"/>
      <c r="Q26" s="12" t="n"/>
      <c r="R26" s="45" t="n"/>
      <c r="S26" s="12" t="n"/>
      <c r="T26" s="20">
        <f>IF(C26="","",_xlfn.IFS(OR(A26="",B26="",D26="",E26="",F26="",G26="",H26="",N26="",P26="",Q26="",R26="",S26=""),"INCOMPLETO",AND(G26="Revisão contínua (Q)",OR(I26="",I26&lt;=0)),"REVISAR LOTE",AND(G26="Mínimo-máximo",OR(J26="",K26="",J26&lt;0,K26&lt;=J26)),"REVISAR MÍNIMO/MÁXIMO",AND(G26="Revisão periódica (P)",OR(L26="",L26&lt;=0,M26="",M26&lt;0)),"REVISAR CICLO/ALVO",AND(N26="Sim",O26=""),"DESCREVER EXCEÇÃO",R26&lt;F26,"REVISAR DATAS",AND(S26="Vigente",R26&lt;TODAY()),"REVISÃO VENCIDA",TRUE,"OK"))</f>
        <v/>
      </c>
    </row>
    <row r="27">
      <c r="A27" s="12" t="n"/>
      <c r="B27" s="12" t="n"/>
      <c r="C27" s="12" t="n"/>
      <c r="D27" s="12" t="n"/>
      <c r="E27" s="14" t="n"/>
      <c r="F27" s="45" t="n"/>
      <c r="G27" s="12" t="n"/>
      <c r="H27" s="16" t="n"/>
      <c r="I27" s="14" t="n"/>
      <c r="J27" s="14" t="n"/>
      <c r="K27" s="14" t="n"/>
      <c r="L27" s="14" t="n"/>
      <c r="M27" s="14" t="n"/>
      <c r="N27" s="12" t="n"/>
      <c r="O27" s="12" t="n"/>
      <c r="P27" s="12" t="n"/>
      <c r="Q27" s="12" t="n"/>
      <c r="R27" s="45" t="n"/>
      <c r="S27" s="12" t="n"/>
      <c r="T27" s="20">
        <f>IF(C27="","",_xlfn.IFS(OR(A27="",B27="",D27="",E27="",F27="",G27="",H27="",N27="",P27="",Q27="",R27="",S27=""),"INCOMPLETO",AND(G27="Revisão contínua (Q)",OR(I27="",I27&lt;=0)),"REVISAR LOTE",AND(G27="Mínimo-máximo",OR(J27="",K27="",J27&lt;0,K27&lt;=J27)),"REVISAR MÍNIMO/MÁXIMO",AND(G27="Revisão periódica (P)",OR(L27="",L27&lt;=0,M27="",M27&lt;0)),"REVISAR CICLO/ALVO",AND(N27="Sim",O27=""),"DESCREVER EXCEÇÃO",R27&lt;F27,"REVISAR DATAS",AND(S27="Vigente",R27&lt;TODAY()),"REVISÃO VENCIDA",TRUE,"OK"))</f>
        <v/>
      </c>
    </row>
    <row r="28">
      <c r="A28" s="12" t="n"/>
      <c r="B28" s="12" t="n"/>
      <c r="C28" s="12" t="n"/>
      <c r="D28" s="12" t="n"/>
      <c r="E28" s="14" t="n"/>
      <c r="F28" s="45" t="n"/>
      <c r="G28" s="12" t="n"/>
      <c r="H28" s="16" t="n"/>
      <c r="I28" s="14" t="n"/>
      <c r="J28" s="14" t="n"/>
      <c r="K28" s="14" t="n"/>
      <c r="L28" s="14" t="n"/>
      <c r="M28" s="14" t="n"/>
      <c r="N28" s="12" t="n"/>
      <c r="O28" s="12" t="n"/>
      <c r="P28" s="12" t="n"/>
      <c r="Q28" s="12" t="n"/>
      <c r="R28" s="45" t="n"/>
      <c r="S28" s="12" t="n"/>
      <c r="T28" s="20">
        <f>IF(C28="","",_xlfn.IFS(OR(A28="",B28="",D28="",E28="",F28="",G28="",H28="",N28="",P28="",Q28="",R28="",S28=""),"INCOMPLETO",AND(G28="Revisão contínua (Q)",OR(I28="",I28&lt;=0)),"REVISAR LOTE",AND(G28="Mínimo-máximo",OR(J28="",K28="",J28&lt;0,K28&lt;=J28)),"REVISAR MÍNIMO/MÁXIMO",AND(G28="Revisão periódica (P)",OR(L28="",L28&lt;=0,M28="",M28&lt;0)),"REVISAR CICLO/ALVO",AND(N28="Sim",O28=""),"DESCREVER EXCEÇÃO",R28&lt;F28,"REVISAR DATAS",AND(S28="Vigente",R28&lt;TODAY()),"REVISÃO VENCIDA",TRUE,"OK"))</f>
        <v/>
      </c>
    </row>
    <row r="29">
      <c r="A29" s="12" t="n"/>
      <c r="B29" s="12" t="n"/>
      <c r="C29" s="12" t="n"/>
      <c r="D29" s="12" t="n"/>
      <c r="E29" s="14" t="n"/>
      <c r="F29" s="45" t="n"/>
      <c r="G29" s="12" t="n"/>
      <c r="H29" s="16" t="n"/>
      <c r="I29" s="14" t="n"/>
      <c r="J29" s="14" t="n"/>
      <c r="K29" s="14" t="n"/>
      <c r="L29" s="14" t="n"/>
      <c r="M29" s="14" t="n"/>
      <c r="N29" s="12" t="n"/>
      <c r="O29" s="12" t="n"/>
      <c r="P29" s="12" t="n"/>
      <c r="Q29" s="12" t="n"/>
      <c r="R29" s="45" t="n"/>
      <c r="S29" s="12" t="n"/>
      <c r="T29" s="20">
        <f>IF(C29="","",_xlfn.IFS(OR(A29="",B29="",D29="",E29="",F29="",G29="",H29="",N29="",P29="",Q29="",R29="",S29=""),"INCOMPLETO",AND(G29="Revisão contínua (Q)",OR(I29="",I29&lt;=0)),"REVISAR LOTE",AND(G29="Mínimo-máximo",OR(J29="",K29="",J29&lt;0,K29&lt;=J29)),"REVISAR MÍNIMO/MÁXIMO",AND(G29="Revisão periódica (P)",OR(L29="",L29&lt;=0,M29="",M29&lt;0)),"REVISAR CICLO/ALVO",AND(N29="Sim",O29=""),"DESCREVER EXCEÇÃO",R29&lt;F29,"REVISAR DATAS",AND(S29="Vigente",R29&lt;TODAY()),"REVISÃO VENCIDA",TRUE,"OK"))</f>
        <v/>
      </c>
    </row>
    <row r="30">
      <c r="A30" s="12" t="n"/>
      <c r="B30" s="12" t="n"/>
      <c r="C30" s="12" t="n"/>
      <c r="D30" s="12" t="n"/>
      <c r="E30" s="14" t="n"/>
      <c r="F30" s="45" t="n"/>
      <c r="G30" s="12" t="n"/>
      <c r="H30" s="16" t="n"/>
      <c r="I30" s="14" t="n"/>
      <c r="J30" s="14" t="n"/>
      <c r="K30" s="14" t="n"/>
      <c r="L30" s="14" t="n"/>
      <c r="M30" s="14" t="n"/>
      <c r="N30" s="12" t="n"/>
      <c r="O30" s="12" t="n"/>
      <c r="P30" s="12" t="n"/>
      <c r="Q30" s="12" t="n"/>
      <c r="R30" s="45" t="n"/>
      <c r="S30" s="12" t="n"/>
      <c r="T30" s="20">
        <f>IF(C30="","",_xlfn.IFS(OR(A30="",B30="",D30="",E30="",F30="",G30="",H30="",N30="",P30="",Q30="",R30="",S30=""),"INCOMPLETO",AND(G30="Revisão contínua (Q)",OR(I30="",I30&lt;=0)),"REVISAR LOTE",AND(G30="Mínimo-máximo",OR(J30="",K30="",J30&lt;0,K30&lt;=J30)),"REVISAR MÍNIMO/MÁXIMO",AND(G30="Revisão periódica (P)",OR(L30="",L30&lt;=0,M30="",M30&lt;0)),"REVISAR CICLO/ALVO",AND(N30="Sim",O30=""),"DESCREVER EXCEÇÃO",R30&lt;F30,"REVISAR DATAS",AND(S30="Vigente",R30&lt;TODAY()),"REVISÃO VENCIDA",TRUE,"OK"))</f>
        <v/>
      </c>
    </row>
    <row r="31">
      <c r="A31" s="12" t="n"/>
      <c r="B31" s="12" t="n"/>
      <c r="C31" s="12" t="n"/>
      <c r="D31" s="12" t="n"/>
      <c r="E31" s="14" t="n"/>
      <c r="F31" s="45" t="n"/>
      <c r="G31" s="12" t="n"/>
      <c r="H31" s="16" t="n"/>
      <c r="I31" s="14" t="n"/>
      <c r="J31" s="14" t="n"/>
      <c r="K31" s="14" t="n"/>
      <c r="L31" s="14" t="n"/>
      <c r="M31" s="14" t="n"/>
      <c r="N31" s="12" t="n"/>
      <c r="O31" s="12" t="n"/>
      <c r="P31" s="12" t="n"/>
      <c r="Q31" s="12" t="n"/>
      <c r="R31" s="45" t="n"/>
      <c r="S31" s="12" t="n"/>
      <c r="T31" s="20">
        <f>IF(C31="","",_xlfn.IFS(OR(A31="",B31="",D31="",E31="",F31="",G31="",H31="",N31="",P31="",Q31="",R31="",S31=""),"INCOMPLETO",AND(G31="Revisão contínua (Q)",OR(I31="",I31&lt;=0)),"REVISAR LOTE",AND(G31="Mínimo-máximo",OR(J31="",K31="",J31&lt;0,K31&lt;=J31)),"REVISAR MÍNIMO/MÁXIMO",AND(G31="Revisão periódica (P)",OR(L31="",L31&lt;=0,M31="",M31&lt;0)),"REVISAR CICLO/ALVO",AND(N31="Sim",O31=""),"DESCREVER EXCEÇÃO",R31&lt;F31,"REVISAR DATAS",AND(S31="Vigente",R31&lt;TODAY()),"REVISÃO VENCIDA",TRUE,"OK"))</f>
        <v/>
      </c>
    </row>
    <row r="32">
      <c r="A32" s="12" t="n"/>
      <c r="B32" s="12" t="n"/>
      <c r="C32" s="12" t="n"/>
      <c r="D32" s="12" t="n"/>
      <c r="E32" s="14" t="n"/>
      <c r="F32" s="45" t="n"/>
      <c r="G32" s="12" t="n"/>
      <c r="H32" s="16" t="n"/>
      <c r="I32" s="14" t="n"/>
      <c r="J32" s="14" t="n"/>
      <c r="K32" s="14" t="n"/>
      <c r="L32" s="14" t="n"/>
      <c r="M32" s="14" t="n"/>
      <c r="N32" s="12" t="n"/>
      <c r="O32" s="12" t="n"/>
      <c r="P32" s="12" t="n"/>
      <c r="Q32" s="12" t="n"/>
      <c r="R32" s="45" t="n"/>
      <c r="S32" s="12" t="n"/>
      <c r="T32" s="20">
        <f>IF(C32="","",_xlfn.IFS(OR(A32="",B32="",D32="",E32="",F32="",G32="",H32="",N32="",P32="",Q32="",R32="",S32=""),"INCOMPLETO",AND(G32="Revisão contínua (Q)",OR(I32="",I32&lt;=0)),"REVISAR LOTE",AND(G32="Mínimo-máximo",OR(J32="",K32="",J32&lt;0,K32&lt;=J32)),"REVISAR MÍNIMO/MÁXIMO",AND(G32="Revisão periódica (P)",OR(L32="",L32&lt;=0,M32="",M32&lt;0)),"REVISAR CICLO/ALVO",AND(N32="Sim",O32=""),"DESCREVER EXCEÇÃO",R32&lt;F32,"REVISAR DATAS",AND(S32="Vigente",R32&lt;TODAY()),"REVISÃO VENCIDA",TRUE,"OK"))</f>
        <v/>
      </c>
    </row>
    <row r="33">
      <c r="A33" s="12" t="n"/>
      <c r="B33" s="12" t="n"/>
      <c r="C33" s="12" t="n"/>
      <c r="D33" s="12" t="n"/>
      <c r="E33" s="14" t="n"/>
      <c r="F33" s="45" t="n"/>
      <c r="G33" s="12" t="n"/>
      <c r="H33" s="16" t="n"/>
      <c r="I33" s="14" t="n"/>
      <c r="J33" s="14" t="n"/>
      <c r="K33" s="14" t="n"/>
      <c r="L33" s="14" t="n"/>
      <c r="M33" s="14" t="n"/>
      <c r="N33" s="12" t="n"/>
      <c r="O33" s="12" t="n"/>
      <c r="P33" s="12" t="n"/>
      <c r="Q33" s="12" t="n"/>
      <c r="R33" s="45" t="n"/>
      <c r="S33" s="12" t="n"/>
      <c r="T33" s="20">
        <f>IF(C33="","",_xlfn.IFS(OR(A33="",B33="",D33="",E33="",F33="",G33="",H33="",N33="",P33="",Q33="",R33="",S33=""),"INCOMPLETO",AND(G33="Revisão contínua (Q)",OR(I33="",I33&lt;=0)),"REVISAR LOTE",AND(G33="Mínimo-máximo",OR(J33="",K33="",J33&lt;0,K33&lt;=J33)),"REVISAR MÍNIMO/MÁXIMO",AND(G33="Revisão periódica (P)",OR(L33="",L33&lt;=0,M33="",M33&lt;0)),"REVISAR CICLO/ALVO",AND(N33="Sim",O33=""),"DESCREVER EXCEÇÃO",R33&lt;F33,"REVISAR DATAS",AND(S33="Vigente",R33&lt;TODAY()),"REVISÃO VENCIDA",TRUE,"OK"))</f>
        <v/>
      </c>
    </row>
    <row r="34">
      <c r="A34" s="12" t="n"/>
      <c r="B34" s="12" t="n"/>
      <c r="C34" s="12" t="n"/>
      <c r="D34" s="12" t="n"/>
      <c r="E34" s="14" t="n"/>
      <c r="F34" s="45" t="n"/>
      <c r="G34" s="12" t="n"/>
      <c r="H34" s="16" t="n"/>
      <c r="I34" s="14" t="n"/>
      <c r="J34" s="14" t="n"/>
      <c r="K34" s="14" t="n"/>
      <c r="L34" s="14" t="n"/>
      <c r="M34" s="14" t="n"/>
      <c r="N34" s="12" t="n"/>
      <c r="O34" s="12" t="n"/>
      <c r="P34" s="12" t="n"/>
      <c r="Q34" s="12" t="n"/>
      <c r="R34" s="45" t="n"/>
      <c r="S34" s="12" t="n"/>
      <c r="T34" s="20">
        <f>IF(C34="","",_xlfn.IFS(OR(A34="",B34="",D34="",E34="",F34="",G34="",H34="",N34="",P34="",Q34="",R34="",S34=""),"INCOMPLETO",AND(G34="Revisão contínua (Q)",OR(I34="",I34&lt;=0)),"REVISAR LOTE",AND(G34="Mínimo-máximo",OR(J34="",K34="",J34&lt;0,K34&lt;=J34)),"REVISAR MÍNIMO/MÁXIMO",AND(G34="Revisão periódica (P)",OR(L34="",L34&lt;=0,M34="",M34&lt;0)),"REVISAR CICLO/ALVO",AND(N34="Sim",O34=""),"DESCREVER EXCEÇÃO",R34&lt;F34,"REVISAR DATAS",AND(S34="Vigente",R34&lt;TODAY()),"REVISÃO VENCIDA",TRUE,"OK"))</f>
        <v/>
      </c>
    </row>
    <row r="35">
      <c r="A35" s="12" t="n"/>
      <c r="B35" s="12" t="n"/>
      <c r="C35" s="12" t="n"/>
      <c r="D35" s="12" t="n"/>
      <c r="E35" s="14" t="n"/>
      <c r="F35" s="45" t="n"/>
      <c r="G35" s="12" t="n"/>
      <c r="H35" s="16" t="n"/>
      <c r="I35" s="14" t="n"/>
      <c r="J35" s="14" t="n"/>
      <c r="K35" s="14" t="n"/>
      <c r="L35" s="14" t="n"/>
      <c r="M35" s="14" t="n"/>
      <c r="N35" s="12" t="n"/>
      <c r="O35" s="12" t="n"/>
      <c r="P35" s="12" t="n"/>
      <c r="Q35" s="12" t="n"/>
      <c r="R35" s="45" t="n"/>
      <c r="S35" s="12" t="n"/>
      <c r="T35" s="20">
        <f>IF(C35="","",_xlfn.IFS(OR(A35="",B35="",D35="",E35="",F35="",G35="",H35="",N35="",P35="",Q35="",R35="",S35=""),"INCOMPLETO",AND(G35="Revisão contínua (Q)",OR(I35="",I35&lt;=0)),"REVISAR LOTE",AND(G35="Mínimo-máximo",OR(J35="",K35="",J35&lt;0,K35&lt;=J35)),"REVISAR MÍNIMO/MÁXIMO",AND(G35="Revisão periódica (P)",OR(L35="",L35&lt;=0,M35="",M35&lt;0)),"REVISAR CICLO/ALVO",AND(N35="Sim",O35=""),"DESCREVER EXCEÇÃO",R35&lt;F35,"REVISAR DATAS",AND(S35="Vigente",R35&lt;TODAY()),"REVISÃO VENCIDA",TRUE,"OK"))</f>
        <v/>
      </c>
    </row>
    <row r="36">
      <c r="A36" s="12" t="n"/>
      <c r="B36" s="12" t="n"/>
      <c r="C36" s="12" t="n"/>
      <c r="D36" s="12" t="n"/>
      <c r="E36" s="14" t="n"/>
      <c r="F36" s="45" t="n"/>
      <c r="G36" s="12" t="n"/>
      <c r="H36" s="16" t="n"/>
      <c r="I36" s="14" t="n"/>
      <c r="J36" s="14" t="n"/>
      <c r="K36" s="14" t="n"/>
      <c r="L36" s="14" t="n"/>
      <c r="M36" s="14" t="n"/>
      <c r="N36" s="12" t="n"/>
      <c r="O36" s="12" t="n"/>
      <c r="P36" s="12" t="n"/>
      <c r="Q36" s="12" t="n"/>
      <c r="R36" s="45" t="n"/>
      <c r="S36" s="12" t="n"/>
      <c r="T36" s="20">
        <f>IF(C36="","",_xlfn.IFS(OR(A36="",B36="",D36="",E36="",F36="",G36="",H36="",N36="",P36="",Q36="",R36="",S36=""),"INCOMPLETO",AND(G36="Revisão contínua (Q)",OR(I36="",I36&lt;=0)),"REVISAR LOTE",AND(G36="Mínimo-máximo",OR(J36="",K36="",J36&lt;0,K36&lt;=J36)),"REVISAR MÍNIMO/MÁXIMO",AND(G36="Revisão periódica (P)",OR(L36="",L36&lt;=0,M36="",M36&lt;0)),"REVISAR CICLO/ALVO",AND(N36="Sim",O36=""),"DESCREVER EXCEÇÃO",R36&lt;F36,"REVISAR DATAS",AND(S36="Vigente",R36&lt;TODAY()),"REVISÃO VENCIDA",TRUE,"OK"))</f>
        <v/>
      </c>
    </row>
    <row r="37">
      <c r="A37" s="12" t="n"/>
      <c r="B37" s="12" t="n"/>
      <c r="C37" s="12" t="n"/>
      <c r="D37" s="12" t="n"/>
      <c r="E37" s="14" t="n"/>
      <c r="F37" s="45" t="n"/>
      <c r="G37" s="12" t="n"/>
      <c r="H37" s="16" t="n"/>
      <c r="I37" s="14" t="n"/>
      <c r="J37" s="14" t="n"/>
      <c r="K37" s="14" t="n"/>
      <c r="L37" s="14" t="n"/>
      <c r="M37" s="14" t="n"/>
      <c r="N37" s="12" t="n"/>
      <c r="O37" s="12" t="n"/>
      <c r="P37" s="12" t="n"/>
      <c r="Q37" s="12" t="n"/>
      <c r="R37" s="45" t="n"/>
      <c r="S37" s="12" t="n"/>
      <c r="T37" s="20">
        <f>IF(C37="","",_xlfn.IFS(OR(A37="",B37="",D37="",E37="",F37="",G37="",H37="",N37="",P37="",Q37="",R37="",S37=""),"INCOMPLETO",AND(G37="Revisão contínua (Q)",OR(I37="",I37&lt;=0)),"REVISAR LOTE",AND(G37="Mínimo-máximo",OR(J37="",K37="",J37&lt;0,K37&lt;=J37)),"REVISAR MÍNIMO/MÁXIMO",AND(G37="Revisão periódica (P)",OR(L37="",L37&lt;=0,M37="",M37&lt;0)),"REVISAR CICLO/ALVO",AND(N37="Sim",O37=""),"DESCREVER EXCEÇÃO",R37&lt;F37,"REVISAR DATAS",AND(S37="Vigente",R37&lt;TODAY()),"REVISÃO VENCIDA",TRUE,"OK"))</f>
        <v/>
      </c>
    </row>
    <row r="38">
      <c r="A38" s="12" t="n"/>
      <c r="B38" s="12" t="n"/>
      <c r="C38" s="12" t="n"/>
      <c r="D38" s="12" t="n"/>
      <c r="E38" s="14" t="n"/>
      <c r="F38" s="45" t="n"/>
      <c r="G38" s="12" t="n"/>
      <c r="H38" s="16" t="n"/>
      <c r="I38" s="14" t="n"/>
      <c r="J38" s="14" t="n"/>
      <c r="K38" s="14" t="n"/>
      <c r="L38" s="14" t="n"/>
      <c r="M38" s="14" t="n"/>
      <c r="N38" s="12" t="n"/>
      <c r="O38" s="12" t="n"/>
      <c r="P38" s="12" t="n"/>
      <c r="Q38" s="12" t="n"/>
      <c r="R38" s="45" t="n"/>
      <c r="S38" s="12" t="n"/>
      <c r="T38" s="20">
        <f>IF(C38="","",_xlfn.IFS(OR(A38="",B38="",D38="",E38="",F38="",G38="",H38="",N38="",P38="",Q38="",R38="",S38=""),"INCOMPLETO",AND(G38="Revisão contínua (Q)",OR(I38="",I38&lt;=0)),"REVISAR LOTE",AND(G38="Mínimo-máximo",OR(J38="",K38="",J38&lt;0,K38&lt;=J38)),"REVISAR MÍNIMO/MÁXIMO",AND(G38="Revisão periódica (P)",OR(L38="",L38&lt;=0,M38="",M38&lt;0)),"REVISAR CICLO/ALVO",AND(N38="Sim",O38=""),"DESCREVER EXCEÇÃO",R38&lt;F38,"REVISAR DATAS",AND(S38="Vigente",R38&lt;TODAY()),"REVISÃO VENCIDA",TRUE,"OK"))</f>
        <v/>
      </c>
    </row>
    <row r="39">
      <c r="A39" s="12" t="n"/>
      <c r="B39" s="12" t="n"/>
      <c r="C39" s="12" t="n"/>
      <c r="D39" s="12" t="n"/>
      <c r="E39" s="14" t="n"/>
      <c r="F39" s="45" t="n"/>
      <c r="G39" s="12" t="n"/>
      <c r="H39" s="16" t="n"/>
      <c r="I39" s="14" t="n"/>
      <c r="J39" s="14" t="n"/>
      <c r="K39" s="14" t="n"/>
      <c r="L39" s="14" t="n"/>
      <c r="M39" s="14" t="n"/>
      <c r="N39" s="12" t="n"/>
      <c r="O39" s="12" t="n"/>
      <c r="P39" s="12" t="n"/>
      <c r="Q39" s="12" t="n"/>
      <c r="R39" s="45" t="n"/>
      <c r="S39" s="12" t="n"/>
      <c r="T39" s="20">
        <f>IF(C39="","",_xlfn.IFS(OR(A39="",B39="",D39="",E39="",F39="",G39="",H39="",N39="",P39="",Q39="",R39="",S39=""),"INCOMPLETO",AND(G39="Revisão contínua (Q)",OR(I39="",I39&lt;=0)),"REVISAR LOTE",AND(G39="Mínimo-máximo",OR(J39="",K39="",J39&lt;0,K39&lt;=J39)),"REVISAR MÍNIMO/MÁXIMO",AND(G39="Revisão periódica (P)",OR(L39="",L39&lt;=0,M39="",M39&lt;0)),"REVISAR CICLO/ALVO",AND(N39="Sim",O39=""),"DESCREVER EXCEÇÃO",R39&lt;F39,"REVISAR DATAS",AND(S39="Vigente",R39&lt;TODAY()),"REVISÃO VENCIDA",TRUE,"OK"))</f>
        <v/>
      </c>
    </row>
    <row r="40">
      <c r="A40" s="12" t="n"/>
      <c r="B40" s="12" t="n"/>
      <c r="C40" s="12" t="n"/>
      <c r="D40" s="12" t="n"/>
      <c r="E40" s="14" t="n"/>
      <c r="F40" s="45" t="n"/>
      <c r="G40" s="12" t="n"/>
      <c r="H40" s="16" t="n"/>
      <c r="I40" s="14" t="n"/>
      <c r="J40" s="14" t="n"/>
      <c r="K40" s="14" t="n"/>
      <c r="L40" s="14" t="n"/>
      <c r="M40" s="14" t="n"/>
      <c r="N40" s="12" t="n"/>
      <c r="O40" s="12" t="n"/>
      <c r="P40" s="12" t="n"/>
      <c r="Q40" s="12" t="n"/>
      <c r="R40" s="45" t="n"/>
      <c r="S40" s="12" t="n"/>
      <c r="T40" s="20">
        <f>IF(C40="","",_xlfn.IFS(OR(A40="",B40="",D40="",E40="",F40="",G40="",H40="",N40="",P40="",Q40="",R40="",S40=""),"INCOMPLETO",AND(G40="Revisão contínua (Q)",OR(I40="",I40&lt;=0)),"REVISAR LOTE",AND(G40="Mínimo-máximo",OR(J40="",K40="",J40&lt;0,K40&lt;=J40)),"REVISAR MÍNIMO/MÁXIMO",AND(G40="Revisão periódica (P)",OR(L40="",L40&lt;=0,M40="",M40&lt;0)),"REVISAR CICLO/ALVO",AND(N40="Sim",O40=""),"DESCREVER EXCEÇÃO",R40&lt;F40,"REVISAR DATAS",AND(S40="Vigente",R40&lt;TODAY()),"REVISÃO VENCIDA",TRUE,"OK"))</f>
        <v/>
      </c>
    </row>
    <row r="41">
      <c r="A41" s="12" t="n"/>
      <c r="B41" s="12" t="n"/>
      <c r="C41" s="12" t="n"/>
      <c r="D41" s="12" t="n"/>
      <c r="E41" s="14" t="n"/>
      <c r="F41" s="45" t="n"/>
      <c r="G41" s="12" t="n"/>
      <c r="H41" s="16" t="n"/>
      <c r="I41" s="14" t="n"/>
      <c r="J41" s="14" t="n"/>
      <c r="K41" s="14" t="n"/>
      <c r="L41" s="14" t="n"/>
      <c r="M41" s="14" t="n"/>
      <c r="N41" s="12" t="n"/>
      <c r="O41" s="12" t="n"/>
      <c r="P41" s="12" t="n"/>
      <c r="Q41" s="12" t="n"/>
      <c r="R41" s="45" t="n"/>
      <c r="S41" s="12" t="n"/>
      <c r="T41" s="20">
        <f>IF(C41="","",_xlfn.IFS(OR(A41="",B41="",D41="",E41="",F41="",G41="",H41="",N41="",P41="",Q41="",R41="",S41=""),"INCOMPLETO",AND(G41="Revisão contínua (Q)",OR(I41="",I41&lt;=0)),"REVISAR LOTE",AND(G41="Mínimo-máximo",OR(J41="",K41="",J41&lt;0,K41&lt;=J41)),"REVISAR MÍNIMO/MÁXIMO",AND(G41="Revisão periódica (P)",OR(L41="",L41&lt;=0,M41="",M41&lt;0)),"REVISAR CICLO/ALVO",AND(N41="Sim",O41=""),"DESCREVER EXCEÇÃO",R41&lt;F41,"REVISAR DATAS",AND(S41="Vigente",R41&lt;TODAY()),"REVISÃO VENCIDA",TRUE,"OK"))</f>
        <v/>
      </c>
    </row>
    <row r="42">
      <c r="A42" s="12" t="n"/>
      <c r="B42" s="12" t="n"/>
      <c r="C42" s="12" t="n"/>
      <c r="D42" s="12" t="n"/>
      <c r="E42" s="14" t="n"/>
      <c r="F42" s="45" t="n"/>
      <c r="G42" s="12" t="n"/>
      <c r="H42" s="16" t="n"/>
      <c r="I42" s="14" t="n"/>
      <c r="J42" s="14" t="n"/>
      <c r="K42" s="14" t="n"/>
      <c r="L42" s="14" t="n"/>
      <c r="M42" s="14" t="n"/>
      <c r="N42" s="12" t="n"/>
      <c r="O42" s="12" t="n"/>
      <c r="P42" s="12" t="n"/>
      <c r="Q42" s="12" t="n"/>
      <c r="R42" s="45" t="n"/>
      <c r="S42" s="12" t="n"/>
      <c r="T42" s="20">
        <f>IF(C42="","",_xlfn.IFS(OR(A42="",B42="",D42="",E42="",F42="",G42="",H42="",N42="",P42="",Q42="",R42="",S42=""),"INCOMPLETO",AND(G42="Revisão contínua (Q)",OR(I42="",I42&lt;=0)),"REVISAR LOTE",AND(G42="Mínimo-máximo",OR(J42="",K42="",J42&lt;0,K42&lt;=J42)),"REVISAR MÍNIMO/MÁXIMO",AND(G42="Revisão periódica (P)",OR(L42="",L42&lt;=0,M42="",M42&lt;0)),"REVISAR CICLO/ALVO",AND(N42="Sim",O42=""),"DESCREVER EXCEÇÃO",R42&lt;F42,"REVISAR DATAS",AND(S42="Vigente",R42&lt;TODAY()),"REVISÃO VENCIDA",TRUE,"OK"))</f>
        <v/>
      </c>
    </row>
    <row r="43">
      <c r="A43" s="12" t="n"/>
      <c r="B43" s="12" t="n"/>
      <c r="C43" s="12" t="n"/>
      <c r="D43" s="12" t="n"/>
      <c r="E43" s="14" t="n"/>
      <c r="F43" s="45" t="n"/>
      <c r="G43" s="12" t="n"/>
      <c r="H43" s="16" t="n"/>
      <c r="I43" s="14" t="n"/>
      <c r="J43" s="14" t="n"/>
      <c r="K43" s="14" t="n"/>
      <c r="L43" s="14" t="n"/>
      <c r="M43" s="14" t="n"/>
      <c r="N43" s="12" t="n"/>
      <c r="O43" s="12" t="n"/>
      <c r="P43" s="12" t="n"/>
      <c r="Q43" s="12" t="n"/>
      <c r="R43" s="45" t="n"/>
      <c r="S43" s="12" t="n"/>
      <c r="T43" s="20">
        <f>IF(C43="","",_xlfn.IFS(OR(A43="",B43="",D43="",E43="",F43="",G43="",H43="",N43="",P43="",Q43="",R43="",S43=""),"INCOMPLETO",AND(G43="Revisão contínua (Q)",OR(I43="",I43&lt;=0)),"REVISAR LOTE",AND(G43="Mínimo-máximo",OR(J43="",K43="",J43&lt;0,K43&lt;=J43)),"REVISAR MÍNIMO/MÁXIMO",AND(G43="Revisão periódica (P)",OR(L43="",L43&lt;=0,M43="",M43&lt;0)),"REVISAR CICLO/ALVO",AND(N43="Sim",O43=""),"DESCREVER EXCEÇÃO",R43&lt;F43,"REVISAR DATAS",AND(S43="Vigente",R43&lt;TODAY()),"REVISÃO VENCIDA",TRUE,"OK"))</f>
        <v/>
      </c>
    </row>
    <row r="44">
      <c r="A44" s="12" t="n"/>
      <c r="B44" s="12" t="n"/>
      <c r="C44" s="12" t="n"/>
      <c r="D44" s="12" t="n"/>
      <c r="E44" s="14" t="n"/>
      <c r="F44" s="45" t="n"/>
      <c r="G44" s="12" t="n"/>
      <c r="H44" s="16" t="n"/>
      <c r="I44" s="14" t="n"/>
      <c r="J44" s="14" t="n"/>
      <c r="K44" s="14" t="n"/>
      <c r="L44" s="14" t="n"/>
      <c r="M44" s="14" t="n"/>
      <c r="N44" s="12" t="n"/>
      <c r="O44" s="12" t="n"/>
      <c r="P44" s="12" t="n"/>
      <c r="Q44" s="12" t="n"/>
      <c r="R44" s="45" t="n"/>
      <c r="S44" s="12" t="n"/>
      <c r="T44" s="20">
        <f>IF(C44="","",_xlfn.IFS(OR(A44="",B44="",D44="",E44="",F44="",G44="",H44="",N44="",P44="",Q44="",R44="",S44=""),"INCOMPLETO",AND(G44="Revisão contínua (Q)",OR(I44="",I44&lt;=0)),"REVISAR LOTE",AND(G44="Mínimo-máximo",OR(J44="",K44="",J44&lt;0,K44&lt;=J44)),"REVISAR MÍNIMO/MÁXIMO",AND(G44="Revisão periódica (P)",OR(L44="",L44&lt;=0,M44="",M44&lt;0)),"REVISAR CICLO/ALVO",AND(N44="Sim",O44=""),"DESCREVER EXCEÇÃO",R44&lt;F44,"REVISAR DATAS",AND(S44="Vigente",R44&lt;TODAY()),"REVISÃO VENCIDA",TRUE,"OK"))</f>
        <v/>
      </c>
    </row>
    <row r="45">
      <c r="A45" s="12" t="n"/>
      <c r="B45" s="12" t="n"/>
      <c r="C45" s="12" t="n"/>
      <c r="D45" s="12" t="n"/>
      <c r="E45" s="14" t="n"/>
      <c r="F45" s="45" t="n"/>
      <c r="G45" s="12" t="n"/>
      <c r="H45" s="16" t="n"/>
      <c r="I45" s="14" t="n"/>
      <c r="J45" s="14" t="n"/>
      <c r="K45" s="14" t="n"/>
      <c r="L45" s="14" t="n"/>
      <c r="M45" s="14" t="n"/>
      <c r="N45" s="12" t="n"/>
      <c r="O45" s="12" t="n"/>
      <c r="P45" s="12" t="n"/>
      <c r="Q45" s="12" t="n"/>
      <c r="R45" s="45" t="n"/>
      <c r="S45" s="12" t="n"/>
      <c r="T45" s="20">
        <f>IF(C45="","",_xlfn.IFS(OR(A45="",B45="",D45="",E45="",F45="",G45="",H45="",N45="",P45="",Q45="",R45="",S45=""),"INCOMPLETO",AND(G45="Revisão contínua (Q)",OR(I45="",I45&lt;=0)),"REVISAR LOTE",AND(G45="Mínimo-máximo",OR(J45="",K45="",J45&lt;0,K45&lt;=J45)),"REVISAR MÍNIMO/MÁXIMO",AND(G45="Revisão periódica (P)",OR(L45="",L45&lt;=0,M45="",M45&lt;0)),"REVISAR CICLO/ALVO",AND(N45="Sim",O45=""),"DESCREVER EXCEÇÃO",R45&lt;F45,"REVISAR DATAS",AND(S45="Vigente",R45&lt;TODAY()),"REVISÃO VENCIDA",TRUE,"OK"))</f>
        <v/>
      </c>
    </row>
    <row r="46">
      <c r="A46" s="12" t="n"/>
      <c r="B46" s="12" t="n"/>
      <c r="C46" s="12" t="n"/>
      <c r="D46" s="12" t="n"/>
      <c r="E46" s="14" t="n"/>
      <c r="F46" s="45" t="n"/>
      <c r="G46" s="12" t="n"/>
      <c r="H46" s="16" t="n"/>
      <c r="I46" s="14" t="n"/>
      <c r="J46" s="14" t="n"/>
      <c r="K46" s="14" t="n"/>
      <c r="L46" s="14" t="n"/>
      <c r="M46" s="14" t="n"/>
      <c r="N46" s="12" t="n"/>
      <c r="O46" s="12" t="n"/>
      <c r="P46" s="12" t="n"/>
      <c r="Q46" s="12" t="n"/>
      <c r="R46" s="45" t="n"/>
      <c r="S46" s="12" t="n"/>
      <c r="T46" s="20">
        <f>IF(C46="","",_xlfn.IFS(OR(A46="",B46="",D46="",E46="",F46="",G46="",H46="",N46="",P46="",Q46="",R46="",S46=""),"INCOMPLETO",AND(G46="Revisão contínua (Q)",OR(I46="",I46&lt;=0)),"REVISAR LOTE",AND(G46="Mínimo-máximo",OR(J46="",K46="",J46&lt;0,K46&lt;=J46)),"REVISAR MÍNIMO/MÁXIMO",AND(G46="Revisão periódica (P)",OR(L46="",L46&lt;=0,M46="",M46&lt;0)),"REVISAR CICLO/ALVO",AND(N46="Sim",O46=""),"DESCREVER EXCEÇÃO",R46&lt;F46,"REVISAR DATAS",AND(S46="Vigente",R46&lt;TODAY()),"REVISÃO VENCIDA",TRUE,"OK"))</f>
        <v/>
      </c>
    </row>
    <row r="47">
      <c r="A47" s="12" t="n"/>
      <c r="B47" s="12" t="n"/>
      <c r="C47" s="12" t="n"/>
      <c r="D47" s="12" t="n"/>
      <c r="E47" s="14" t="n"/>
      <c r="F47" s="45" t="n"/>
      <c r="G47" s="12" t="n"/>
      <c r="H47" s="16" t="n"/>
      <c r="I47" s="14" t="n"/>
      <c r="J47" s="14" t="n"/>
      <c r="K47" s="14" t="n"/>
      <c r="L47" s="14" t="n"/>
      <c r="M47" s="14" t="n"/>
      <c r="N47" s="12" t="n"/>
      <c r="O47" s="12" t="n"/>
      <c r="P47" s="12" t="n"/>
      <c r="Q47" s="12" t="n"/>
      <c r="R47" s="45" t="n"/>
      <c r="S47" s="12" t="n"/>
      <c r="T47" s="20">
        <f>IF(C47="","",_xlfn.IFS(OR(A47="",B47="",D47="",E47="",F47="",G47="",H47="",N47="",P47="",Q47="",R47="",S47=""),"INCOMPLETO",AND(G47="Revisão contínua (Q)",OR(I47="",I47&lt;=0)),"REVISAR LOTE",AND(G47="Mínimo-máximo",OR(J47="",K47="",J47&lt;0,K47&lt;=J47)),"REVISAR MÍNIMO/MÁXIMO",AND(G47="Revisão periódica (P)",OR(L47="",L47&lt;=0,M47="",M47&lt;0)),"REVISAR CICLO/ALVO",AND(N47="Sim",O47=""),"DESCREVER EXCEÇÃO",R47&lt;F47,"REVISAR DATAS",AND(S47="Vigente",R47&lt;TODAY()),"REVISÃO VENCIDA",TRUE,"OK"))</f>
        <v/>
      </c>
    </row>
    <row r="48">
      <c r="A48" s="12" t="n"/>
      <c r="B48" s="12" t="n"/>
      <c r="C48" s="12" t="n"/>
      <c r="D48" s="12" t="n"/>
      <c r="E48" s="14" t="n"/>
      <c r="F48" s="45" t="n"/>
      <c r="G48" s="12" t="n"/>
      <c r="H48" s="16" t="n"/>
      <c r="I48" s="14" t="n"/>
      <c r="J48" s="14" t="n"/>
      <c r="K48" s="14" t="n"/>
      <c r="L48" s="14" t="n"/>
      <c r="M48" s="14" t="n"/>
      <c r="N48" s="12" t="n"/>
      <c r="O48" s="12" t="n"/>
      <c r="P48" s="12" t="n"/>
      <c r="Q48" s="12" t="n"/>
      <c r="R48" s="45" t="n"/>
      <c r="S48" s="12" t="n"/>
      <c r="T48" s="20">
        <f>IF(C48="","",_xlfn.IFS(OR(A48="",B48="",D48="",E48="",F48="",G48="",H48="",N48="",P48="",Q48="",R48="",S48=""),"INCOMPLETO",AND(G48="Revisão contínua (Q)",OR(I48="",I48&lt;=0)),"REVISAR LOTE",AND(G48="Mínimo-máximo",OR(J48="",K48="",J48&lt;0,K48&lt;=J48)),"REVISAR MÍNIMO/MÁXIMO",AND(G48="Revisão periódica (P)",OR(L48="",L48&lt;=0,M48="",M48&lt;0)),"REVISAR CICLO/ALVO",AND(N48="Sim",O48=""),"DESCREVER EXCEÇÃO",R48&lt;F48,"REVISAR DATAS",AND(S48="Vigente",R48&lt;TODAY()),"REVISÃO VENCIDA",TRUE,"OK"))</f>
        <v/>
      </c>
    </row>
    <row r="49">
      <c r="A49" s="12" t="n"/>
      <c r="B49" s="12" t="n"/>
      <c r="C49" s="12" t="n"/>
      <c r="D49" s="12" t="n"/>
      <c r="E49" s="14" t="n"/>
      <c r="F49" s="45" t="n"/>
      <c r="G49" s="12" t="n"/>
      <c r="H49" s="16" t="n"/>
      <c r="I49" s="14" t="n"/>
      <c r="J49" s="14" t="n"/>
      <c r="K49" s="14" t="n"/>
      <c r="L49" s="14" t="n"/>
      <c r="M49" s="14" t="n"/>
      <c r="N49" s="12" t="n"/>
      <c r="O49" s="12" t="n"/>
      <c r="P49" s="12" t="n"/>
      <c r="Q49" s="12" t="n"/>
      <c r="R49" s="45" t="n"/>
      <c r="S49" s="12" t="n"/>
      <c r="T49" s="20">
        <f>IF(C49="","",_xlfn.IFS(OR(A49="",B49="",D49="",E49="",F49="",G49="",H49="",N49="",P49="",Q49="",R49="",S49=""),"INCOMPLETO",AND(G49="Revisão contínua (Q)",OR(I49="",I49&lt;=0)),"REVISAR LOTE",AND(G49="Mínimo-máximo",OR(J49="",K49="",J49&lt;0,K49&lt;=J49)),"REVISAR MÍNIMO/MÁXIMO",AND(G49="Revisão periódica (P)",OR(L49="",L49&lt;=0,M49="",M49&lt;0)),"REVISAR CICLO/ALVO",AND(N49="Sim",O49=""),"DESCREVER EXCEÇÃO",R49&lt;F49,"REVISAR DATAS",AND(S49="Vigente",R49&lt;TODAY()),"REVISÃO VENCIDA",TRUE,"OK"))</f>
        <v/>
      </c>
    </row>
    <row r="50">
      <c r="A50" s="12" t="n"/>
      <c r="B50" s="12" t="n"/>
      <c r="C50" s="12" t="n"/>
      <c r="D50" s="12" t="n"/>
      <c r="E50" s="14" t="n"/>
      <c r="F50" s="45" t="n"/>
      <c r="G50" s="12" t="n"/>
      <c r="H50" s="16" t="n"/>
      <c r="I50" s="14" t="n"/>
      <c r="J50" s="14" t="n"/>
      <c r="K50" s="14" t="n"/>
      <c r="L50" s="14" t="n"/>
      <c r="M50" s="14" t="n"/>
      <c r="N50" s="12" t="n"/>
      <c r="O50" s="12" t="n"/>
      <c r="P50" s="12" t="n"/>
      <c r="Q50" s="12" t="n"/>
      <c r="R50" s="45" t="n"/>
      <c r="S50" s="12" t="n"/>
      <c r="T50" s="20">
        <f>IF(C50="","",_xlfn.IFS(OR(A50="",B50="",D50="",E50="",F50="",G50="",H50="",N50="",P50="",Q50="",R50="",S50=""),"INCOMPLETO",AND(G50="Revisão contínua (Q)",OR(I50="",I50&lt;=0)),"REVISAR LOTE",AND(G50="Mínimo-máximo",OR(J50="",K50="",J50&lt;0,K50&lt;=J50)),"REVISAR MÍNIMO/MÁXIMO",AND(G50="Revisão periódica (P)",OR(L50="",L50&lt;=0,M50="",M50&lt;0)),"REVISAR CICLO/ALVO",AND(N50="Sim",O50=""),"DESCREVER EXCEÇÃO",R50&lt;F50,"REVISAR DATAS",AND(S50="Vigente",R50&lt;TODAY()),"REVISÃO VENCIDA",TRUE,"OK"))</f>
        <v/>
      </c>
    </row>
    <row r="51">
      <c r="A51" s="12" t="n"/>
      <c r="B51" s="12" t="n"/>
      <c r="C51" s="12" t="n"/>
      <c r="D51" s="12" t="n"/>
      <c r="E51" s="14" t="n"/>
      <c r="F51" s="45" t="n"/>
      <c r="G51" s="12" t="n"/>
      <c r="H51" s="16" t="n"/>
      <c r="I51" s="14" t="n"/>
      <c r="J51" s="14" t="n"/>
      <c r="K51" s="14" t="n"/>
      <c r="L51" s="14" t="n"/>
      <c r="M51" s="14" t="n"/>
      <c r="N51" s="12" t="n"/>
      <c r="O51" s="12" t="n"/>
      <c r="P51" s="12" t="n"/>
      <c r="Q51" s="12" t="n"/>
      <c r="R51" s="45" t="n"/>
      <c r="S51" s="12" t="n"/>
      <c r="T51" s="20">
        <f>IF(C51="","",_xlfn.IFS(OR(A51="",B51="",D51="",E51="",F51="",G51="",H51="",N51="",P51="",Q51="",R51="",S51=""),"INCOMPLETO",AND(G51="Revisão contínua (Q)",OR(I51="",I51&lt;=0)),"REVISAR LOTE",AND(G51="Mínimo-máximo",OR(J51="",K51="",J51&lt;0,K51&lt;=J51)),"REVISAR MÍNIMO/MÁXIMO",AND(G51="Revisão periódica (P)",OR(L51="",L51&lt;=0,M51="",M51&lt;0)),"REVISAR CICLO/ALVO",AND(N51="Sim",O51=""),"DESCREVER EXCEÇÃO",R51&lt;F51,"REVISAR DATAS",AND(S51="Vigente",R51&lt;TODAY()),"REVISÃO VENCIDA",TRUE,"OK"))</f>
        <v/>
      </c>
    </row>
    <row r="52">
      <c r="A52" s="12" t="n"/>
      <c r="B52" s="12" t="n"/>
      <c r="C52" s="12" t="n"/>
      <c r="D52" s="12" t="n"/>
      <c r="E52" s="14" t="n"/>
      <c r="F52" s="45" t="n"/>
      <c r="G52" s="12" t="n"/>
      <c r="H52" s="16" t="n"/>
      <c r="I52" s="14" t="n"/>
      <c r="J52" s="14" t="n"/>
      <c r="K52" s="14" t="n"/>
      <c r="L52" s="14" t="n"/>
      <c r="M52" s="14" t="n"/>
      <c r="N52" s="12" t="n"/>
      <c r="O52" s="12" t="n"/>
      <c r="P52" s="12" t="n"/>
      <c r="Q52" s="12" t="n"/>
      <c r="R52" s="45" t="n"/>
      <c r="S52" s="12" t="n"/>
      <c r="T52" s="20">
        <f>IF(C52="","",_xlfn.IFS(OR(A52="",B52="",D52="",E52="",F52="",G52="",H52="",N52="",P52="",Q52="",R52="",S52=""),"INCOMPLETO",AND(G52="Revisão contínua (Q)",OR(I52="",I52&lt;=0)),"REVISAR LOTE",AND(G52="Mínimo-máximo",OR(J52="",K52="",J52&lt;0,K52&lt;=J52)),"REVISAR MÍNIMO/MÁXIMO",AND(G52="Revisão periódica (P)",OR(L52="",L52&lt;=0,M52="",M52&lt;0)),"REVISAR CICLO/ALVO",AND(N52="Sim",O52=""),"DESCREVER EXCEÇÃO",R52&lt;F52,"REVISAR DATAS",AND(S52="Vigente",R52&lt;TODAY()),"REVISÃO VENCIDA",TRUE,"OK"))</f>
        <v/>
      </c>
    </row>
    <row r="53">
      <c r="A53" s="12" t="n"/>
      <c r="B53" s="12" t="n"/>
      <c r="C53" s="12" t="n"/>
      <c r="D53" s="12" t="n"/>
      <c r="E53" s="14" t="n"/>
      <c r="F53" s="45" t="n"/>
      <c r="G53" s="12" t="n"/>
      <c r="H53" s="16" t="n"/>
      <c r="I53" s="14" t="n"/>
      <c r="J53" s="14" t="n"/>
      <c r="K53" s="14" t="n"/>
      <c r="L53" s="14" t="n"/>
      <c r="M53" s="14" t="n"/>
      <c r="N53" s="12" t="n"/>
      <c r="O53" s="12" t="n"/>
      <c r="P53" s="12" t="n"/>
      <c r="Q53" s="12" t="n"/>
      <c r="R53" s="45" t="n"/>
      <c r="S53" s="12" t="n"/>
      <c r="T53" s="20">
        <f>IF(C53="","",_xlfn.IFS(OR(A53="",B53="",D53="",E53="",F53="",G53="",H53="",N53="",P53="",Q53="",R53="",S53=""),"INCOMPLETO",AND(G53="Revisão contínua (Q)",OR(I53="",I53&lt;=0)),"REVISAR LOTE",AND(G53="Mínimo-máximo",OR(J53="",K53="",J53&lt;0,K53&lt;=J53)),"REVISAR MÍNIMO/MÁXIMO",AND(G53="Revisão periódica (P)",OR(L53="",L53&lt;=0,M53="",M53&lt;0)),"REVISAR CICLO/ALVO",AND(N53="Sim",O53=""),"DESCREVER EXCEÇÃO",R53&lt;F53,"REVISAR DATAS",AND(S53="Vigente",R53&lt;TODAY()),"REVISÃO VENCIDA",TRUE,"OK"))</f>
        <v/>
      </c>
    </row>
    <row r="54">
      <c r="A54" s="12" t="n"/>
      <c r="B54" s="12" t="n"/>
      <c r="C54" s="12" t="n"/>
      <c r="D54" s="12" t="n"/>
      <c r="E54" s="14" t="n"/>
      <c r="F54" s="45" t="n"/>
      <c r="G54" s="12" t="n"/>
      <c r="H54" s="16" t="n"/>
      <c r="I54" s="14" t="n"/>
      <c r="J54" s="14" t="n"/>
      <c r="K54" s="14" t="n"/>
      <c r="L54" s="14" t="n"/>
      <c r="M54" s="14" t="n"/>
      <c r="N54" s="12" t="n"/>
      <c r="O54" s="12" t="n"/>
      <c r="P54" s="12" t="n"/>
      <c r="Q54" s="12" t="n"/>
      <c r="R54" s="45" t="n"/>
      <c r="S54" s="12" t="n"/>
      <c r="T54" s="20">
        <f>IF(C54="","",_xlfn.IFS(OR(A54="",B54="",D54="",E54="",F54="",G54="",H54="",N54="",P54="",Q54="",R54="",S54=""),"INCOMPLETO",AND(G54="Revisão contínua (Q)",OR(I54="",I54&lt;=0)),"REVISAR LOTE",AND(G54="Mínimo-máximo",OR(J54="",K54="",J54&lt;0,K54&lt;=J54)),"REVISAR MÍNIMO/MÁXIMO",AND(G54="Revisão periódica (P)",OR(L54="",L54&lt;=0,M54="",M54&lt;0)),"REVISAR CICLO/ALVO",AND(N54="Sim",O54=""),"DESCREVER EXCEÇÃO",R54&lt;F54,"REVISAR DATAS",AND(S54="Vigente",R54&lt;TODAY()),"REVISÃO VENCIDA",TRUE,"OK"))</f>
        <v/>
      </c>
    </row>
    <row r="55">
      <c r="A55" s="12" t="n"/>
      <c r="B55" s="12" t="n"/>
      <c r="C55" s="12" t="n"/>
      <c r="D55" s="12" t="n"/>
      <c r="E55" s="14" t="n"/>
      <c r="F55" s="45" t="n"/>
      <c r="G55" s="12" t="n"/>
      <c r="H55" s="16" t="n"/>
      <c r="I55" s="14" t="n"/>
      <c r="J55" s="14" t="n"/>
      <c r="K55" s="14" t="n"/>
      <c r="L55" s="14" t="n"/>
      <c r="M55" s="14" t="n"/>
      <c r="N55" s="12" t="n"/>
      <c r="O55" s="12" t="n"/>
      <c r="P55" s="12" t="n"/>
      <c r="Q55" s="12" t="n"/>
      <c r="R55" s="45" t="n"/>
      <c r="S55" s="12" t="n"/>
      <c r="T55" s="20">
        <f>IF(C55="","",_xlfn.IFS(OR(A55="",B55="",D55="",E55="",F55="",G55="",H55="",N55="",P55="",Q55="",R55="",S55=""),"INCOMPLETO",AND(G55="Revisão contínua (Q)",OR(I55="",I55&lt;=0)),"REVISAR LOTE",AND(G55="Mínimo-máximo",OR(J55="",K55="",J55&lt;0,K55&lt;=J55)),"REVISAR MÍNIMO/MÁXIMO",AND(G55="Revisão periódica (P)",OR(L55="",L55&lt;=0,M55="",M55&lt;0)),"REVISAR CICLO/ALVO",AND(N55="Sim",O55=""),"DESCREVER EXCEÇÃO",R55&lt;F55,"REVISAR DATAS",AND(S55="Vigente",R55&lt;TODAY()),"REVISÃO VENCIDA",TRUE,"OK"))</f>
        <v/>
      </c>
    </row>
    <row r="56">
      <c r="A56" s="12" t="n"/>
      <c r="B56" s="12" t="n"/>
      <c r="C56" s="12" t="n"/>
      <c r="D56" s="12" t="n"/>
      <c r="E56" s="14" t="n"/>
      <c r="F56" s="45" t="n"/>
      <c r="G56" s="12" t="n"/>
      <c r="H56" s="16" t="n"/>
      <c r="I56" s="14" t="n"/>
      <c r="J56" s="14" t="n"/>
      <c r="K56" s="14" t="n"/>
      <c r="L56" s="14" t="n"/>
      <c r="M56" s="14" t="n"/>
      <c r="N56" s="12" t="n"/>
      <c r="O56" s="12" t="n"/>
      <c r="P56" s="12" t="n"/>
      <c r="Q56" s="12" t="n"/>
      <c r="R56" s="45" t="n"/>
      <c r="S56" s="12" t="n"/>
      <c r="T56" s="20">
        <f>IF(C56="","",_xlfn.IFS(OR(A56="",B56="",D56="",E56="",F56="",G56="",H56="",N56="",P56="",Q56="",R56="",S56=""),"INCOMPLETO",AND(G56="Revisão contínua (Q)",OR(I56="",I56&lt;=0)),"REVISAR LOTE",AND(G56="Mínimo-máximo",OR(J56="",K56="",J56&lt;0,K56&lt;=J56)),"REVISAR MÍNIMO/MÁXIMO",AND(G56="Revisão periódica (P)",OR(L56="",L56&lt;=0,M56="",M56&lt;0)),"REVISAR CICLO/ALVO",AND(N56="Sim",O56=""),"DESCREVER EXCEÇÃO",R56&lt;F56,"REVISAR DATAS",AND(S56="Vigente",R56&lt;TODAY()),"REVISÃO VENCIDA",TRUE,"OK"))</f>
        <v/>
      </c>
    </row>
    <row r="57">
      <c r="A57" s="12" t="n"/>
      <c r="B57" s="12" t="n"/>
      <c r="C57" s="12" t="n"/>
      <c r="D57" s="12" t="n"/>
      <c r="E57" s="14" t="n"/>
      <c r="F57" s="45" t="n"/>
      <c r="G57" s="12" t="n"/>
      <c r="H57" s="16" t="n"/>
      <c r="I57" s="14" t="n"/>
      <c r="J57" s="14" t="n"/>
      <c r="K57" s="14" t="n"/>
      <c r="L57" s="14" t="n"/>
      <c r="M57" s="14" t="n"/>
      <c r="N57" s="12" t="n"/>
      <c r="O57" s="12" t="n"/>
      <c r="P57" s="12" t="n"/>
      <c r="Q57" s="12" t="n"/>
      <c r="R57" s="45" t="n"/>
      <c r="S57" s="12" t="n"/>
      <c r="T57" s="20">
        <f>IF(C57="","",_xlfn.IFS(OR(A57="",B57="",D57="",E57="",F57="",G57="",H57="",N57="",P57="",Q57="",R57="",S57=""),"INCOMPLETO",AND(G57="Revisão contínua (Q)",OR(I57="",I57&lt;=0)),"REVISAR LOTE",AND(G57="Mínimo-máximo",OR(J57="",K57="",J57&lt;0,K57&lt;=J57)),"REVISAR MÍNIMO/MÁXIMO",AND(G57="Revisão periódica (P)",OR(L57="",L57&lt;=0,M57="",M57&lt;0)),"REVISAR CICLO/ALVO",AND(N57="Sim",O57=""),"DESCREVER EXCEÇÃO",R57&lt;F57,"REVISAR DATAS",AND(S57="Vigente",R57&lt;TODAY()),"REVISÃO VENCIDA",TRUE,"OK"))</f>
        <v/>
      </c>
    </row>
    <row r="58">
      <c r="A58" s="12" t="n"/>
      <c r="B58" s="12" t="n"/>
      <c r="C58" s="12" t="n"/>
      <c r="D58" s="12" t="n"/>
      <c r="E58" s="14" t="n"/>
      <c r="F58" s="45" t="n"/>
      <c r="G58" s="12" t="n"/>
      <c r="H58" s="16" t="n"/>
      <c r="I58" s="14" t="n"/>
      <c r="J58" s="14" t="n"/>
      <c r="K58" s="14" t="n"/>
      <c r="L58" s="14" t="n"/>
      <c r="M58" s="14" t="n"/>
      <c r="N58" s="12" t="n"/>
      <c r="O58" s="12" t="n"/>
      <c r="P58" s="12" t="n"/>
      <c r="Q58" s="12" t="n"/>
      <c r="R58" s="45" t="n"/>
      <c r="S58" s="12" t="n"/>
      <c r="T58" s="20">
        <f>IF(C58="","",_xlfn.IFS(OR(A58="",B58="",D58="",E58="",F58="",G58="",H58="",N58="",P58="",Q58="",R58="",S58=""),"INCOMPLETO",AND(G58="Revisão contínua (Q)",OR(I58="",I58&lt;=0)),"REVISAR LOTE",AND(G58="Mínimo-máximo",OR(J58="",K58="",J58&lt;0,K58&lt;=J58)),"REVISAR MÍNIMO/MÁXIMO",AND(G58="Revisão periódica (P)",OR(L58="",L58&lt;=0,M58="",M58&lt;0)),"REVISAR CICLO/ALVO",AND(N58="Sim",O58=""),"DESCREVER EXCEÇÃO",R58&lt;F58,"REVISAR DATAS",AND(S58="Vigente",R58&lt;TODAY()),"REVISÃO VENCIDA",TRUE,"OK"))</f>
        <v/>
      </c>
    </row>
    <row r="59">
      <c r="A59" s="12" t="n"/>
      <c r="B59" s="12" t="n"/>
      <c r="C59" s="12" t="n"/>
      <c r="D59" s="12" t="n"/>
      <c r="E59" s="14" t="n"/>
      <c r="F59" s="45" t="n"/>
      <c r="G59" s="12" t="n"/>
      <c r="H59" s="16" t="n"/>
      <c r="I59" s="14" t="n"/>
      <c r="J59" s="14" t="n"/>
      <c r="K59" s="14" t="n"/>
      <c r="L59" s="14" t="n"/>
      <c r="M59" s="14" t="n"/>
      <c r="N59" s="12" t="n"/>
      <c r="O59" s="12" t="n"/>
      <c r="P59" s="12" t="n"/>
      <c r="Q59" s="12" t="n"/>
      <c r="R59" s="45" t="n"/>
      <c r="S59" s="12" t="n"/>
      <c r="T59" s="20">
        <f>IF(C59="","",_xlfn.IFS(OR(A59="",B59="",D59="",E59="",F59="",G59="",H59="",N59="",P59="",Q59="",R59="",S59=""),"INCOMPLETO",AND(G59="Revisão contínua (Q)",OR(I59="",I59&lt;=0)),"REVISAR LOTE",AND(G59="Mínimo-máximo",OR(J59="",K59="",J59&lt;0,K59&lt;=J59)),"REVISAR MÍNIMO/MÁXIMO",AND(G59="Revisão periódica (P)",OR(L59="",L59&lt;=0,M59="",M59&lt;0)),"REVISAR CICLO/ALVO",AND(N59="Sim",O59=""),"DESCREVER EXCEÇÃO",R59&lt;F59,"REVISAR DATAS",AND(S59="Vigente",R59&lt;TODAY()),"REVISÃO VENCIDA",TRUE,"OK"))</f>
        <v/>
      </c>
    </row>
    <row r="60">
      <c r="A60" s="12" t="n"/>
      <c r="B60" s="12" t="n"/>
      <c r="C60" s="12" t="n"/>
      <c r="D60" s="12" t="n"/>
      <c r="E60" s="14" t="n"/>
      <c r="F60" s="45" t="n"/>
      <c r="G60" s="12" t="n"/>
      <c r="H60" s="16" t="n"/>
      <c r="I60" s="14" t="n"/>
      <c r="J60" s="14" t="n"/>
      <c r="K60" s="14" t="n"/>
      <c r="L60" s="14" t="n"/>
      <c r="M60" s="14" t="n"/>
      <c r="N60" s="12" t="n"/>
      <c r="O60" s="12" t="n"/>
      <c r="P60" s="12" t="n"/>
      <c r="Q60" s="12" t="n"/>
      <c r="R60" s="45" t="n"/>
      <c r="S60" s="12" t="n"/>
      <c r="T60" s="20">
        <f>IF(C60="","",_xlfn.IFS(OR(A60="",B60="",D60="",E60="",F60="",G60="",H60="",N60="",P60="",Q60="",R60="",S60=""),"INCOMPLETO",AND(G60="Revisão contínua (Q)",OR(I60="",I60&lt;=0)),"REVISAR LOTE",AND(G60="Mínimo-máximo",OR(J60="",K60="",J60&lt;0,K60&lt;=J60)),"REVISAR MÍNIMO/MÁXIMO",AND(G60="Revisão periódica (P)",OR(L60="",L60&lt;=0,M60="",M60&lt;0)),"REVISAR CICLO/ALVO",AND(N60="Sim",O60=""),"DESCREVER EXCEÇÃO",R60&lt;F60,"REVISAR DATAS",AND(S60="Vigente",R60&lt;TODAY()),"REVISÃO VENCIDA",TRUE,"OK"))</f>
        <v/>
      </c>
    </row>
    <row r="61">
      <c r="A61" s="12" t="n"/>
      <c r="B61" s="12" t="n"/>
      <c r="C61" s="12" t="n"/>
      <c r="D61" s="12" t="n"/>
      <c r="E61" s="14" t="n"/>
      <c r="F61" s="45" t="n"/>
      <c r="G61" s="12" t="n"/>
      <c r="H61" s="16" t="n"/>
      <c r="I61" s="14" t="n"/>
      <c r="J61" s="14" t="n"/>
      <c r="K61" s="14" t="n"/>
      <c r="L61" s="14" t="n"/>
      <c r="M61" s="14" t="n"/>
      <c r="N61" s="12" t="n"/>
      <c r="O61" s="12" t="n"/>
      <c r="P61" s="12" t="n"/>
      <c r="Q61" s="12" t="n"/>
      <c r="R61" s="45" t="n"/>
      <c r="S61" s="12" t="n"/>
      <c r="T61" s="20">
        <f>IF(C61="","",_xlfn.IFS(OR(A61="",B61="",D61="",E61="",F61="",G61="",H61="",N61="",P61="",Q61="",R61="",S61=""),"INCOMPLETO",AND(G61="Revisão contínua (Q)",OR(I61="",I61&lt;=0)),"REVISAR LOTE",AND(G61="Mínimo-máximo",OR(J61="",K61="",J61&lt;0,K61&lt;=J61)),"REVISAR MÍNIMO/MÁXIMO",AND(G61="Revisão periódica (P)",OR(L61="",L61&lt;=0,M61="",M61&lt;0)),"REVISAR CICLO/ALVO",AND(N61="Sim",O61=""),"DESCREVER EXCEÇÃO",R61&lt;F61,"REVISAR DATAS",AND(S61="Vigente",R61&lt;TODAY()),"REVISÃO VENCIDA",TRUE,"OK"))</f>
        <v/>
      </c>
    </row>
    <row r="62">
      <c r="A62" s="12" t="n"/>
      <c r="B62" s="12" t="n"/>
      <c r="C62" s="12" t="n"/>
      <c r="D62" s="12" t="n"/>
      <c r="E62" s="14" t="n"/>
      <c r="F62" s="45" t="n"/>
      <c r="G62" s="12" t="n"/>
      <c r="H62" s="16" t="n"/>
      <c r="I62" s="14" t="n"/>
      <c r="J62" s="14" t="n"/>
      <c r="K62" s="14" t="n"/>
      <c r="L62" s="14" t="n"/>
      <c r="M62" s="14" t="n"/>
      <c r="N62" s="12" t="n"/>
      <c r="O62" s="12" t="n"/>
      <c r="P62" s="12" t="n"/>
      <c r="Q62" s="12" t="n"/>
      <c r="R62" s="45" t="n"/>
      <c r="S62" s="12" t="n"/>
      <c r="T62" s="20">
        <f>IF(C62="","",_xlfn.IFS(OR(A62="",B62="",D62="",E62="",F62="",G62="",H62="",N62="",P62="",Q62="",R62="",S62=""),"INCOMPLETO",AND(G62="Revisão contínua (Q)",OR(I62="",I62&lt;=0)),"REVISAR LOTE",AND(G62="Mínimo-máximo",OR(J62="",K62="",J62&lt;0,K62&lt;=J62)),"REVISAR MÍNIMO/MÁXIMO",AND(G62="Revisão periódica (P)",OR(L62="",L62&lt;=0,M62="",M62&lt;0)),"REVISAR CICLO/ALVO",AND(N62="Sim",O62=""),"DESCREVER EXCEÇÃO",R62&lt;F62,"REVISAR DATAS",AND(S62="Vigente",R62&lt;TODAY()),"REVISÃO VENCIDA",TRUE,"OK"))</f>
        <v/>
      </c>
    </row>
    <row r="63">
      <c r="A63" s="12" t="n"/>
      <c r="B63" s="12" t="n"/>
      <c r="C63" s="12" t="n"/>
      <c r="D63" s="12" t="n"/>
      <c r="E63" s="14" t="n"/>
      <c r="F63" s="45" t="n"/>
      <c r="G63" s="12" t="n"/>
      <c r="H63" s="16" t="n"/>
      <c r="I63" s="14" t="n"/>
      <c r="J63" s="14" t="n"/>
      <c r="K63" s="14" t="n"/>
      <c r="L63" s="14" t="n"/>
      <c r="M63" s="14" t="n"/>
      <c r="N63" s="12" t="n"/>
      <c r="O63" s="12" t="n"/>
      <c r="P63" s="12" t="n"/>
      <c r="Q63" s="12" t="n"/>
      <c r="R63" s="45" t="n"/>
      <c r="S63" s="12" t="n"/>
      <c r="T63" s="20">
        <f>IF(C63="","",_xlfn.IFS(OR(A63="",B63="",D63="",E63="",F63="",G63="",H63="",N63="",P63="",Q63="",R63="",S63=""),"INCOMPLETO",AND(G63="Revisão contínua (Q)",OR(I63="",I63&lt;=0)),"REVISAR LOTE",AND(G63="Mínimo-máximo",OR(J63="",K63="",J63&lt;0,K63&lt;=J63)),"REVISAR MÍNIMO/MÁXIMO",AND(G63="Revisão periódica (P)",OR(L63="",L63&lt;=0,M63="",M63&lt;0)),"REVISAR CICLO/ALVO",AND(N63="Sim",O63=""),"DESCREVER EXCEÇÃO",R63&lt;F63,"REVISAR DATAS",AND(S63="Vigente",R63&lt;TODAY()),"REVISÃO VENCIDA",TRUE,"OK"))</f>
        <v/>
      </c>
    </row>
    <row r="64">
      <c r="A64" s="12" t="n"/>
      <c r="B64" s="12" t="n"/>
      <c r="C64" s="12" t="n"/>
      <c r="D64" s="12" t="n"/>
      <c r="E64" s="14" t="n"/>
      <c r="F64" s="45" t="n"/>
      <c r="G64" s="12" t="n"/>
      <c r="H64" s="16" t="n"/>
      <c r="I64" s="14" t="n"/>
      <c r="J64" s="14" t="n"/>
      <c r="K64" s="14" t="n"/>
      <c r="L64" s="14" t="n"/>
      <c r="M64" s="14" t="n"/>
      <c r="N64" s="12" t="n"/>
      <c r="O64" s="12" t="n"/>
      <c r="P64" s="12" t="n"/>
      <c r="Q64" s="12" t="n"/>
      <c r="R64" s="45" t="n"/>
      <c r="S64" s="12" t="n"/>
      <c r="T64" s="20">
        <f>IF(C64="","",_xlfn.IFS(OR(A64="",B64="",D64="",E64="",F64="",G64="",H64="",N64="",P64="",Q64="",R64="",S64=""),"INCOMPLETO",AND(G64="Revisão contínua (Q)",OR(I64="",I64&lt;=0)),"REVISAR LOTE",AND(G64="Mínimo-máximo",OR(J64="",K64="",J64&lt;0,K64&lt;=J64)),"REVISAR MÍNIMO/MÁXIMO",AND(G64="Revisão periódica (P)",OR(L64="",L64&lt;=0,M64="",M64&lt;0)),"REVISAR CICLO/ALVO",AND(N64="Sim",O64=""),"DESCREVER EXCEÇÃO",R64&lt;F64,"REVISAR DATAS",AND(S64="Vigente",R64&lt;TODAY()),"REVISÃO VENCIDA",TRUE,"OK"))</f>
        <v/>
      </c>
    </row>
    <row r="65">
      <c r="A65" s="12" t="n"/>
      <c r="B65" s="12" t="n"/>
      <c r="C65" s="12" t="n"/>
      <c r="D65" s="12" t="n"/>
      <c r="E65" s="14" t="n"/>
      <c r="F65" s="45" t="n"/>
      <c r="G65" s="12" t="n"/>
      <c r="H65" s="16" t="n"/>
      <c r="I65" s="14" t="n"/>
      <c r="J65" s="14" t="n"/>
      <c r="K65" s="14" t="n"/>
      <c r="L65" s="14" t="n"/>
      <c r="M65" s="14" t="n"/>
      <c r="N65" s="12" t="n"/>
      <c r="O65" s="12" t="n"/>
      <c r="P65" s="12" t="n"/>
      <c r="Q65" s="12" t="n"/>
      <c r="R65" s="45" t="n"/>
      <c r="S65" s="12" t="n"/>
      <c r="T65" s="20">
        <f>IF(C65="","",_xlfn.IFS(OR(A65="",B65="",D65="",E65="",F65="",G65="",H65="",N65="",P65="",Q65="",R65="",S65=""),"INCOMPLETO",AND(G65="Revisão contínua (Q)",OR(I65="",I65&lt;=0)),"REVISAR LOTE",AND(G65="Mínimo-máximo",OR(J65="",K65="",J65&lt;0,K65&lt;=J65)),"REVISAR MÍNIMO/MÁXIMO",AND(G65="Revisão periódica (P)",OR(L65="",L65&lt;=0,M65="",M65&lt;0)),"REVISAR CICLO/ALVO",AND(N65="Sim",O65=""),"DESCREVER EXCEÇÃO",R65&lt;F65,"REVISAR DATAS",AND(S65="Vigente",R65&lt;TODAY()),"REVISÃO VENCIDA",TRUE,"OK"))</f>
        <v/>
      </c>
    </row>
    <row r="66">
      <c r="A66" s="12" t="n"/>
      <c r="B66" s="12" t="n"/>
      <c r="C66" s="12" t="n"/>
      <c r="D66" s="12" t="n"/>
      <c r="E66" s="14" t="n"/>
      <c r="F66" s="45" t="n"/>
      <c r="G66" s="12" t="n"/>
      <c r="H66" s="16" t="n"/>
      <c r="I66" s="14" t="n"/>
      <c r="J66" s="14" t="n"/>
      <c r="K66" s="14" t="n"/>
      <c r="L66" s="14" t="n"/>
      <c r="M66" s="14" t="n"/>
      <c r="N66" s="12" t="n"/>
      <c r="O66" s="12" t="n"/>
      <c r="P66" s="12" t="n"/>
      <c r="Q66" s="12" t="n"/>
      <c r="R66" s="45" t="n"/>
      <c r="S66" s="12" t="n"/>
      <c r="T66" s="20">
        <f>IF(C66="","",_xlfn.IFS(OR(A66="",B66="",D66="",E66="",F66="",G66="",H66="",N66="",P66="",Q66="",R66="",S66=""),"INCOMPLETO",AND(G66="Revisão contínua (Q)",OR(I66="",I66&lt;=0)),"REVISAR LOTE",AND(G66="Mínimo-máximo",OR(J66="",K66="",J66&lt;0,K66&lt;=J66)),"REVISAR MÍNIMO/MÁXIMO",AND(G66="Revisão periódica (P)",OR(L66="",L66&lt;=0,M66="",M66&lt;0)),"REVISAR CICLO/ALVO",AND(N66="Sim",O66=""),"DESCREVER EXCEÇÃO",R66&lt;F66,"REVISAR DATAS",AND(S66="Vigente",R66&lt;TODAY()),"REVISÃO VENCIDA",TRUE,"OK"))</f>
        <v/>
      </c>
    </row>
    <row r="67">
      <c r="A67" s="12" t="n"/>
      <c r="B67" s="12" t="n"/>
      <c r="C67" s="12" t="n"/>
      <c r="D67" s="12" t="n"/>
      <c r="E67" s="14" t="n"/>
      <c r="F67" s="45" t="n"/>
      <c r="G67" s="12" t="n"/>
      <c r="H67" s="16" t="n"/>
      <c r="I67" s="14" t="n"/>
      <c r="J67" s="14" t="n"/>
      <c r="K67" s="14" t="n"/>
      <c r="L67" s="14" t="n"/>
      <c r="M67" s="14" t="n"/>
      <c r="N67" s="12" t="n"/>
      <c r="O67" s="12" t="n"/>
      <c r="P67" s="12" t="n"/>
      <c r="Q67" s="12" t="n"/>
      <c r="R67" s="45" t="n"/>
      <c r="S67" s="12" t="n"/>
      <c r="T67" s="20">
        <f>IF(C67="","",_xlfn.IFS(OR(A67="",B67="",D67="",E67="",F67="",G67="",H67="",N67="",P67="",Q67="",R67="",S67=""),"INCOMPLETO",AND(G67="Revisão contínua (Q)",OR(I67="",I67&lt;=0)),"REVISAR LOTE",AND(G67="Mínimo-máximo",OR(J67="",K67="",J67&lt;0,K67&lt;=J67)),"REVISAR MÍNIMO/MÁXIMO",AND(G67="Revisão periódica (P)",OR(L67="",L67&lt;=0,M67="",M67&lt;0)),"REVISAR CICLO/ALVO",AND(N67="Sim",O67=""),"DESCREVER EXCEÇÃO",R67&lt;F67,"REVISAR DATAS",AND(S67="Vigente",R67&lt;TODAY()),"REVISÃO VENCIDA",TRUE,"OK"))</f>
        <v/>
      </c>
    </row>
    <row r="68">
      <c r="A68" s="12" t="n"/>
      <c r="B68" s="12" t="n"/>
      <c r="C68" s="12" t="n"/>
      <c r="D68" s="12" t="n"/>
      <c r="E68" s="14" t="n"/>
      <c r="F68" s="45" t="n"/>
      <c r="G68" s="12" t="n"/>
      <c r="H68" s="16" t="n"/>
      <c r="I68" s="14" t="n"/>
      <c r="J68" s="14" t="n"/>
      <c r="K68" s="14" t="n"/>
      <c r="L68" s="14" t="n"/>
      <c r="M68" s="14" t="n"/>
      <c r="N68" s="12" t="n"/>
      <c r="O68" s="12" t="n"/>
      <c r="P68" s="12" t="n"/>
      <c r="Q68" s="12" t="n"/>
      <c r="R68" s="45" t="n"/>
      <c r="S68" s="12" t="n"/>
      <c r="T68" s="20">
        <f>IF(C68="","",_xlfn.IFS(OR(A68="",B68="",D68="",E68="",F68="",G68="",H68="",N68="",P68="",Q68="",R68="",S68=""),"INCOMPLETO",AND(G68="Revisão contínua (Q)",OR(I68="",I68&lt;=0)),"REVISAR LOTE",AND(G68="Mínimo-máximo",OR(J68="",K68="",J68&lt;0,K68&lt;=J68)),"REVISAR MÍNIMO/MÁXIMO",AND(G68="Revisão periódica (P)",OR(L68="",L68&lt;=0,M68="",M68&lt;0)),"REVISAR CICLO/ALVO",AND(N68="Sim",O68=""),"DESCREVER EXCEÇÃO",R68&lt;F68,"REVISAR DATAS",AND(S68="Vigente",R68&lt;TODAY()),"REVISÃO VENCIDA",TRUE,"OK"))</f>
        <v/>
      </c>
    </row>
    <row r="69">
      <c r="A69" s="12" t="n"/>
      <c r="B69" s="12" t="n"/>
      <c r="C69" s="12" t="n"/>
      <c r="D69" s="12" t="n"/>
      <c r="E69" s="14" t="n"/>
      <c r="F69" s="45" t="n"/>
      <c r="G69" s="12" t="n"/>
      <c r="H69" s="16" t="n"/>
      <c r="I69" s="14" t="n"/>
      <c r="J69" s="14" t="n"/>
      <c r="K69" s="14" t="n"/>
      <c r="L69" s="14" t="n"/>
      <c r="M69" s="14" t="n"/>
      <c r="N69" s="12" t="n"/>
      <c r="O69" s="12" t="n"/>
      <c r="P69" s="12" t="n"/>
      <c r="Q69" s="12" t="n"/>
      <c r="R69" s="45" t="n"/>
      <c r="S69" s="12" t="n"/>
      <c r="T69" s="20">
        <f>IF(C69="","",_xlfn.IFS(OR(A69="",B69="",D69="",E69="",F69="",G69="",H69="",N69="",P69="",Q69="",R69="",S69=""),"INCOMPLETO",AND(G69="Revisão contínua (Q)",OR(I69="",I69&lt;=0)),"REVISAR LOTE",AND(G69="Mínimo-máximo",OR(J69="",K69="",J69&lt;0,K69&lt;=J69)),"REVISAR MÍNIMO/MÁXIMO",AND(G69="Revisão periódica (P)",OR(L69="",L69&lt;=0,M69="",M69&lt;0)),"REVISAR CICLO/ALVO",AND(N69="Sim",O69=""),"DESCREVER EXCEÇÃO",R69&lt;F69,"REVISAR DATAS",AND(S69="Vigente",R69&lt;TODAY()),"REVISÃO VENCIDA",TRUE,"OK"))</f>
        <v/>
      </c>
    </row>
    <row r="70">
      <c r="A70" s="12" t="n"/>
      <c r="B70" s="12" t="n"/>
      <c r="C70" s="12" t="n"/>
      <c r="D70" s="12" t="n"/>
      <c r="E70" s="14" t="n"/>
      <c r="F70" s="45" t="n"/>
      <c r="G70" s="12" t="n"/>
      <c r="H70" s="16" t="n"/>
      <c r="I70" s="14" t="n"/>
      <c r="J70" s="14" t="n"/>
      <c r="K70" s="14" t="n"/>
      <c r="L70" s="14" t="n"/>
      <c r="M70" s="14" t="n"/>
      <c r="N70" s="12" t="n"/>
      <c r="O70" s="12" t="n"/>
      <c r="P70" s="12" t="n"/>
      <c r="Q70" s="12" t="n"/>
      <c r="R70" s="45" t="n"/>
      <c r="S70" s="12" t="n"/>
      <c r="T70" s="20">
        <f>IF(C70="","",_xlfn.IFS(OR(A70="",B70="",D70="",E70="",F70="",G70="",H70="",N70="",P70="",Q70="",R70="",S70=""),"INCOMPLETO",AND(G70="Revisão contínua (Q)",OR(I70="",I70&lt;=0)),"REVISAR LOTE",AND(G70="Mínimo-máximo",OR(J70="",K70="",J70&lt;0,K70&lt;=J70)),"REVISAR MÍNIMO/MÁXIMO",AND(G70="Revisão periódica (P)",OR(L70="",L70&lt;=0,M70="",M70&lt;0)),"REVISAR CICLO/ALVO",AND(N70="Sim",O70=""),"DESCREVER EXCEÇÃO",R70&lt;F70,"REVISAR DATAS",AND(S70="Vigente",R70&lt;TODAY()),"REVISÃO VENCIDA",TRUE,"OK"))</f>
        <v/>
      </c>
    </row>
    <row r="71">
      <c r="A71" s="12" t="n"/>
      <c r="B71" s="12" t="n"/>
      <c r="C71" s="12" t="n"/>
      <c r="D71" s="12" t="n"/>
      <c r="E71" s="14" t="n"/>
      <c r="F71" s="45" t="n"/>
      <c r="G71" s="12" t="n"/>
      <c r="H71" s="16" t="n"/>
      <c r="I71" s="14" t="n"/>
      <c r="J71" s="14" t="n"/>
      <c r="K71" s="14" t="n"/>
      <c r="L71" s="14" t="n"/>
      <c r="M71" s="14" t="n"/>
      <c r="N71" s="12" t="n"/>
      <c r="O71" s="12" t="n"/>
      <c r="P71" s="12" t="n"/>
      <c r="Q71" s="12" t="n"/>
      <c r="R71" s="45" t="n"/>
      <c r="S71" s="12" t="n"/>
      <c r="T71" s="20">
        <f>IF(C71="","",_xlfn.IFS(OR(A71="",B71="",D71="",E71="",F71="",G71="",H71="",N71="",P71="",Q71="",R71="",S71=""),"INCOMPLETO",AND(G71="Revisão contínua (Q)",OR(I71="",I71&lt;=0)),"REVISAR LOTE",AND(G71="Mínimo-máximo",OR(J71="",K71="",J71&lt;0,K71&lt;=J71)),"REVISAR MÍNIMO/MÁXIMO",AND(G71="Revisão periódica (P)",OR(L71="",L71&lt;=0,M71="",M71&lt;0)),"REVISAR CICLO/ALVO",AND(N71="Sim",O71=""),"DESCREVER EXCEÇÃO",R71&lt;F71,"REVISAR DATAS",AND(S71="Vigente",R71&lt;TODAY()),"REVISÃO VENCIDA",TRUE,"OK"))</f>
        <v/>
      </c>
    </row>
    <row r="72">
      <c r="A72" s="12" t="n"/>
      <c r="B72" s="12" t="n"/>
      <c r="C72" s="12" t="n"/>
      <c r="D72" s="12" t="n"/>
      <c r="E72" s="14" t="n"/>
      <c r="F72" s="45" t="n"/>
      <c r="G72" s="12" t="n"/>
      <c r="H72" s="16" t="n"/>
      <c r="I72" s="14" t="n"/>
      <c r="J72" s="14" t="n"/>
      <c r="K72" s="14" t="n"/>
      <c r="L72" s="14" t="n"/>
      <c r="M72" s="14" t="n"/>
      <c r="N72" s="12" t="n"/>
      <c r="O72" s="12" t="n"/>
      <c r="P72" s="12" t="n"/>
      <c r="Q72" s="12" t="n"/>
      <c r="R72" s="45" t="n"/>
      <c r="S72" s="12" t="n"/>
      <c r="T72" s="20">
        <f>IF(C72="","",_xlfn.IFS(OR(A72="",B72="",D72="",E72="",F72="",G72="",H72="",N72="",P72="",Q72="",R72="",S72=""),"INCOMPLETO",AND(G72="Revisão contínua (Q)",OR(I72="",I72&lt;=0)),"REVISAR LOTE",AND(G72="Mínimo-máximo",OR(J72="",K72="",J72&lt;0,K72&lt;=J72)),"REVISAR MÍNIMO/MÁXIMO",AND(G72="Revisão periódica (P)",OR(L72="",L72&lt;=0,M72="",M72&lt;0)),"REVISAR CICLO/ALVO",AND(N72="Sim",O72=""),"DESCREVER EXCEÇÃO",R72&lt;F72,"REVISAR DATAS",AND(S72="Vigente",R72&lt;TODAY()),"REVISÃO VENCIDA",TRUE,"OK"))</f>
        <v/>
      </c>
    </row>
    <row r="73">
      <c r="A73" s="12" t="n"/>
      <c r="B73" s="12" t="n"/>
      <c r="C73" s="12" t="n"/>
      <c r="D73" s="12" t="n"/>
      <c r="E73" s="14" t="n"/>
      <c r="F73" s="45" t="n"/>
      <c r="G73" s="12" t="n"/>
      <c r="H73" s="16" t="n"/>
      <c r="I73" s="14" t="n"/>
      <c r="J73" s="14" t="n"/>
      <c r="K73" s="14" t="n"/>
      <c r="L73" s="14" t="n"/>
      <c r="M73" s="14" t="n"/>
      <c r="N73" s="12" t="n"/>
      <c r="O73" s="12" t="n"/>
      <c r="P73" s="12" t="n"/>
      <c r="Q73" s="12" t="n"/>
      <c r="R73" s="45" t="n"/>
      <c r="S73" s="12" t="n"/>
      <c r="T73" s="20">
        <f>IF(C73="","",_xlfn.IFS(OR(A73="",B73="",D73="",E73="",F73="",G73="",H73="",N73="",P73="",Q73="",R73="",S73=""),"INCOMPLETO",AND(G73="Revisão contínua (Q)",OR(I73="",I73&lt;=0)),"REVISAR LOTE",AND(G73="Mínimo-máximo",OR(J73="",K73="",J73&lt;0,K73&lt;=J73)),"REVISAR MÍNIMO/MÁXIMO",AND(G73="Revisão periódica (P)",OR(L73="",L73&lt;=0,M73="",M73&lt;0)),"REVISAR CICLO/ALVO",AND(N73="Sim",O73=""),"DESCREVER EXCEÇÃO",R73&lt;F73,"REVISAR DATAS",AND(S73="Vigente",R73&lt;TODAY()),"REVISÃO VENCIDA",TRUE,"OK"))</f>
        <v/>
      </c>
    </row>
    <row r="74">
      <c r="A74" s="12" t="n"/>
      <c r="B74" s="12" t="n"/>
      <c r="C74" s="12" t="n"/>
      <c r="D74" s="12" t="n"/>
      <c r="E74" s="14" t="n"/>
      <c r="F74" s="45" t="n"/>
      <c r="G74" s="12" t="n"/>
      <c r="H74" s="16" t="n"/>
      <c r="I74" s="14" t="n"/>
      <c r="J74" s="14" t="n"/>
      <c r="K74" s="14" t="n"/>
      <c r="L74" s="14" t="n"/>
      <c r="M74" s="14" t="n"/>
      <c r="N74" s="12" t="n"/>
      <c r="O74" s="12" t="n"/>
      <c r="P74" s="12" t="n"/>
      <c r="Q74" s="12" t="n"/>
      <c r="R74" s="45" t="n"/>
      <c r="S74" s="12" t="n"/>
      <c r="T74" s="20">
        <f>IF(C74="","",_xlfn.IFS(OR(A74="",B74="",D74="",E74="",F74="",G74="",H74="",N74="",P74="",Q74="",R74="",S74=""),"INCOMPLETO",AND(G74="Revisão contínua (Q)",OR(I74="",I74&lt;=0)),"REVISAR LOTE",AND(G74="Mínimo-máximo",OR(J74="",K74="",J74&lt;0,K74&lt;=J74)),"REVISAR MÍNIMO/MÁXIMO",AND(G74="Revisão periódica (P)",OR(L74="",L74&lt;=0,M74="",M74&lt;0)),"REVISAR CICLO/ALVO",AND(N74="Sim",O74=""),"DESCREVER EXCEÇÃO",R74&lt;F74,"REVISAR DATAS",AND(S74="Vigente",R74&lt;TODAY()),"REVISÃO VENCIDA",TRUE,"OK"))</f>
        <v/>
      </c>
    </row>
    <row r="75">
      <c r="A75" s="12" t="n"/>
      <c r="B75" s="12" t="n"/>
      <c r="C75" s="12" t="n"/>
      <c r="D75" s="12" t="n"/>
      <c r="E75" s="14" t="n"/>
      <c r="F75" s="45" t="n"/>
      <c r="G75" s="12" t="n"/>
      <c r="H75" s="16" t="n"/>
      <c r="I75" s="14" t="n"/>
      <c r="J75" s="14" t="n"/>
      <c r="K75" s="14" t="n"/>
      <c r="L75" s="14" t="n"/>
      <c r="M75" s="14" t="n"/>
      <c r="N75" s="12" t="n"/>
      <c r="O75" s="12" t="n"/>
      <c r="P75" s="12" t="n"/>
      <c r="Q75" s="12" t="n"/>
      <c r="R75" s="45" t="n"/>
      <c r="S75" s="12" t="n"/>
      <c r="T75" s="20">
        <f>IF(C75="","",_xlfn.IFS(OR(A75="",B75="",D75="",E75="",F75="",G75="",H75="",N75="",P75="",Q75="",R75="",S75=""),"INCOMPLETO",AND(G75="Revisão contínua (Q)",OR(I75="",I75&lt;=0)),"REVISAR LOTE",AND(G75="Mínimo-máximo",OR(J75="",K75="",J75&lt;0,K75&lt;=J75)),"REVISAR MÍNIMO/MÁXIMO",AND(G75="Revisão periódica (P)",OR(L75="",L75&lt;=0,M75="",M75&lt;0)),"REVISAR CICLO/ALVO",AND(N75="Sim",O75=""),"DESCREVER EXCEÇÃO",R75&lt;F75,"REVISAR DATAS",AND(S75="Vigente",R75&lt;TODAY()),"REVISÃO VENCIDA",TRUE,"OK"))</f>
        <v/>
      </c>
    </row>
    <row r="76">
      <c r="A76" s="12" t="n"/>
      <c r="B76" s="12" t="n"/>
      <c r="C76" s="12" t="n"/>
      <c r="D76" s="12" t="n"/>
      <c r="E76" s="14" t="n"/>
      <c r="F76" s="45" t="n"/>
      <c r="G76" s="12" t="n"/>
      <c r="H76" s="16" t="n"/>
      <c r="I76" s="14" t="n"/>
      <c r="J76" s="14" t="n"/>
      <c r="K76" s="14" t="n"/>
      <c r="L76" s="14" t="n"/>
      <c r="M76" s="14" t="n"/>
      <c r="N76" s="12" t="n"/>
      <c r="O76" s="12" t="n"/>
      <c r="P76" s="12" t="n"/>
      <c r="Q76" s="12" t="n"/>
      <c r="R76" s="45" t="n"/>
      <c r="S76" s="12" t="n"/>
      <c r="T76" s="20">
        <f>IF(C76="","",_xlfn.IFS(OR(A76="",B76="",D76="",E76="",F76="",G76="",H76="",N76="",P76="",Q76="",R76="",S76=""),"INCOMPLETO",AND(G76="Revisão contínua (Q)",OR(I76="",I76&lt;=0)),"REVISAR LOTE",AND(G76="Mínimo-máximo",OR(J76="",K76="",J76&lt;0,K76&lt;=J76)),"REVISAR MÍNIMO/MÁXIMO",AND(G76="Revisão periódica (P)",OR(L76="",L76&lt;=0,M76="",M76&lt;0)),"REVISAR CICLO/ALVO",AND(N76="Sim",O76=""),"DESCREVER EXCEÇÃO",R76&lt;F76,"REVISAR DATAS",AND(S76="Vigente",R76&lt;TODAY()),"REVISÃO VENCIDA",TRUE,"OK"))</f>
        <v/>
      </c>
    </row>
    <row r="77">
      <c r="A77" s="12" t="n"/>
      <c r="B77" s="12" t="n"/>
      <c r="C77" s="12" t="n"/>
      <c r="D77" s="12" t="n"/>
      <c r="E77" s="14" t="n"/>
      <c r="F77" s="45" t="n"/>
      <c r="G77" s="12" t="n"/>
      <c r="H77" s="16" t="n"/>
      <c r="I77" s="14" t="n"/>
      <c r="J77" s="14" t="n"/>
      <c r="K77" s="14" t="n"/>
      <c r="L77" s="14" t="n"/>
      <c r="M77" s="14" t="n"/>
      <c r="N77" s="12" t="n"/>
      <c r="O77" s="12" t="n"/>
      <c r="P77" s="12" t="n"/>
      <c r="Q77" s="12" t="n"/>
      <c r="R77" s="45" t="n"/>
      <c r="S77" s="12" t="n"/>
      <c r="T77" s="20">
        <f>IF(C77="","",_xlfn.IFS(OR(A77="",B77="",D77="",E77="",F77="",G77="",H77="",N77="",P77="",Q77="",R77="",S77=""),"INCOMPLETO",AND(G77="Revisão contínua (Q)",OR(I77="",I77&lt;=0)),"REVISAR LOTE",AND(G77="Mínimo-máximo",OR(J77="",K77="",J77&lt;0,K77&lt;=J77)),"REVISAR MÍNIMO/MÁXIMO",AND(G77="Revisão periódica (P)",OR(L77="",L77&lt;=0,M77="",M77&lt;0)),"REVISAR CICLO/ALVO",AND(N77="Sim",O77=""),"DESCREVER EXCEÇÃO",R77&lt;F77,"REVISAR DATAS",AND(S77="Vigente",R77&lt;TODAY()),"REVISÃO VENCIDA",TRUE,"OK"))</f>
        <v/>
      </c>
    </row>
    <row r="78">
      <c r="A78" s="12" t="n"/>
      <c r="B78" s="12" t="n"/>
      <c r="C78" s="12" t="n"/>
      <c r="D78" s="12" t="n"/>
      <c r="E78" s="14" t="n"/>
      <c r="F78" s="45" t="n"/>
      <c r="G78" s="12" t="n"/>
      <c r="H78" s="16" t="n"/>
      <c r="I78" s="14" t="n"/>
      <c r="J78" s="14" t="n"/>
      <c r="K78" s="14" t="n"/>
      <c r="L78" s="14" t="n"/>
      <c r="M78" s="14" t="n"/>
      <c r="N78" s="12" t="n"/>
      <c r="O78" s="12" t="n"/>
      <c r="P78" s="12" t="n"/>
      <c r="Q78" s="12" t="n"/>
      <c r="R78" s="45" t="n"/>
      <c r="S78" s="12" t="n"/>
      <c r="T78" s="20">
        <f>IF(C78="","",_xlfn.IFS(OR(A78="",B78="",D78="",E78="",F78="",G78="",H78="",N78="",P78="",Q78="",R78="",S78=""),"INCOMPLETO",AND(G78="Revisão contínua (Q)",OR(I78="",I78&lt;=0)),"REVISAR LOTE",AND(G78="Mínimo-máximo",OR(J78="",K78="",J78&lt;0,K78&lt;=J78)),"REVISAR MÍNIMO/MÁXIMO",AND(G78="Revisão periódica (P)",OR(L78="",L78&lt;=0,M78="",M78&lt;0)),"REVISAR CICLO/ALVO",AND(N78="Sim",O78=""),"DESCREVER EXCEÇÃO",R78&lt;F78,"REVISAR DATAS",AND(S78="Vigente",R78&lt;TODAY()),"REVISÃO VENCIDA",TRUE,"OK"))</f>
        <v/>
      </c>
    </row>
    <row r="79">
      <c r="A79" s="12" t="n"/>
      <c r="B79" s="12" t="n"/>
      <c r="C79" s="12" t="n"/>
      <c r="D79" s="12" t="n"/>
      <c r="E79" s="14" t="n"/>
      <c r="F79" s="45" t="n"/>
      <c r="G79" s="12" t="n"/>
      <c r="H79" s="16" t="n"/>
      <c r="I79" s="14" t="n"/>
      <c r="J79" s="14" t="n"/>
      <c r="K79" s="14" t="n"/>
      <c r="L79" s="14" t="n"/>
      <c r="M79" s="14" t="n"/>
      <c r="N79" s="12" t="n"/>
      <c r="O79" s="12" t="n"/>
      <c r="P79" s="12" t="n"/>
      <c r="Q79" s="12" t="n"/>
      <c r="R79" s="45" t="n"/>
      <c r="S79" s="12" t="n"/>
      <c r="T79" s="20">
        <f>IF(C79="","",_xlfn.IFS(OR(A79="",B79="",D79="",E79="",F79="",G79="",H79="",N79="",P79="",Q79="",R79="",S79=""),"INCOMPLETO",AND(G79="Revisão contínua (Q)",OR(I79="",I79&lt;=0)),"REVISAR LOTE",AND(G79="Mínimo-máximo",OR(J79="",K79="",J79&lt;0,K79&lt;=J79)),"REVISAR MÍNIMO/MÁXIMO",AND(G79="Revisão periódica (P)",OR(L79="",L79&lt;=0,M79="",M79&lt;0)),"REVISAR CICLO/ALVO",AND(N79="Sim",O79=""),"DESCREVER EXCEÇÃO",R79&lt;F79,"REVISAR DATAS",AND(S79="Vigente",R79&lt;TODAY()),"REVISÃO VENCIDA",TRUE,"OK"))</f>
        <v/>
      </c>
    </row>
    <row r="80">
      <c r="A80" s="12" t="n"/>
      <c r="B80" s="12" t="n"/>
      <c r="C80" s="12" t="n"/>
      <c r="D80" s="12" t="n"/>
      <c r="E80" s="14" t="n"/>
      <c r="F80" s="45" t="n"/>
      <c r="G80" s="12" t="n"/>
      <c r="H80" s="16" t="n"/>
      <c r="I80" s="14" t="n"/>
      <c r="J80" s="14" t="n"/>
      <c r="K80" s="14" t="n"/>
      <c r="L80" s="14" t="n"/>
      <c r="M80" s="14" t="n"/>
      <c r="N80" s="12" t="n"/>
      <c r="O80" s="12" t="n"/>
      <c r="P80" s="12" t="n"/>
      <c r="Q80" s="12" t="n"/>
      <c r="R80" s="45" t="n"/>
      <c r="S80" s="12" t="n"/>
      <c r="T80" s="20">
        <f>IF(C80="","",_xlfn.IFS(OR(A80="",B80="",D80="",E80="",F80="",G80="",H80="",N80="",P80="",Q80="",R80="",S80=""),"INCOMPLETO",AND(G80="Revisão contínua (Q)",OR(I80="",I80&lt;=0)),"REVISAR LOTE",AND(G80="Mínimo-máximo",OR(J80="",K80="",J80&lt;0,K80&lt;=J80)),"REVISAR MÍNIMO/MÁXIMO",AND(G80="Revisão periódica (P)",OR(L80="",L80&lt;=0,M80="",M80&lt;0)),"REVISAR CICLO/ALVO",AND(N80="Sim",O80=""),"DESCREVER EXCEÇÃO",R80&lt;F80,"REVISAR DATAS",AND(S80="Vigente",R80&lt;TODAY()),"REVISÃO VENCIDA",TRUE,"OK"))</f>
        <v/>
      </c>
    </row>
    <row r="81">
      <c r="A81" s="12" t="n"/>
      <c r="B81" s="12" t="n"/>
      <c r="C81" s="12" t="n"/>
      <c r="D81" s="12" t="n"/>
      <c r="E81" s="14" t="n"/>
      <c r="F81" s="45" t="n"/>
      <c r="G81" s="12" t="n"/>
      <c r="H81" s="16" t="n"/>
      <c r="I81" s="14" t="n"/>
      <c r="J81" s="14" t="n"/>
      <c r="K81" s="14" t="n"/>
      <c r="L81" s="14" t="n"/>
      <c r="M81" s="14" t="n"/>
      <c r="N81" s="12" t="n"/>
      <c r="O81" s="12" t="n"/>
      <c r="P81" s="12" t="n"/>
      <c r="Q81" s="12" t="n"/>
      <c r="R81" s="45" t="n"/>
      <c r="S81" s="12" t="n"/>
      <c r="T81" s="20">
        <f>IF(C81="","",_xlfn.IFS(OR(A81="",B81="",D81="",E81="",F81="",G81="",H81="",N81="",P81="",Q81="",R81="",S81=""),"INCOMPLETO",AND(G81="Revisão contínua (Q)",OR(I81="",I81&lt;=0)),"REVISAR LOTE",AND(G81="Mínimo-máximo",OR(J81="",K81="",J81&lt;0,K81&lt;=J81)),"REVISAR MÍNIMO/MÁXIMO",AND(G81="Revisão periódica (P)",OR(L81="",L81&lt;=0,M81="",M81&lt;0)),"REVISAR CICLO/ALVO",AND(N81="Sim",O81=""),"DESCREVER EXCEÇÃO",R81&lt;F81,"REVISAR DATAS",AND(S81="Vigente",R81&lt;TODAY()),"REVISÃO VENCIDA",TRUE,"OK"))</f>
        <v/>
      </c>
    </row>
    <row r="82">
      <c r="A82" s="12" t="n"/>
      <c r="B82" s="12" t="n"/>
      <c r="C82" s="12" t="n"/>
      <c r="D82" s="12" t="n"/>
      <c r="E82" s="14" t="n"/>
      <c r="F82" s="45" t="n"/>
      <c r="G82" s="12" t="n"/>
      <c r="H82" s="16" t="n"/>
      <c r="I82" s="14" t="n"/>
      <c r="J82" s="14" t="n"/>
      <c r="K82" s="14" t="n"/>
      <c r="L82" s="14" t="n"/>
      <c r="M82" s="14" t="n"/>
      <c r="N82" s="12" t="n"/>
      <c r="O82" s="12" t="n"/>
      <c r="P82" s="12" t="n"/>
      <c r="Q82" s="12" t="n"/>
      <c r="R82" s="45" t="n"/>
      <c r="S82" s="12" t="n"/>
      <c r="T82" s="20">
        <f>IF(C82="","",_xlfn.IFS(OR(A82="",B82="",D82="",E82="",F82="",G82="",H82="",N82="",P82="",Q82="",R82="",S82=""),"INCOMPLETO",AND(G82="Revisão contínua (Q)",OR(I82="",I82&lt;=0)),"REVISAR LOTE",AND(G82="Mínimo-máximo",OR(J82="",K82="",J82&lt;0,K82&lt;=J82)),"REVISAR MÍNIMO/MÁXIMO",AND(G82="Revisão periódica (P)",OR(L82="",L82&lt;=0,M82="",M82&lt;0)),"REVISAR CICLO/ALVO",AND(N82="Sim",O82=""),"DESCREVER EXCEÇÃO",R82&lt;F82,"REVISAR DATAS",AND(S82="Vigente",R82&lt;TODAY()),"REVISÃO VENCIDA",TRUE,"OK"))</f>
        <v/>
      </c>
    </row>
    <row r="83">
      <c r="A83" s="12" t="n"/>
      <c r="B83" s="12" t="n"/>
      <c r="C83" s="12" t="n"/>
      <c r="D83" s="12" t="n"/>
      <c r="E83" s="14" t="n"/>
      <c r="F83" s="45" t="n"/>
      <c r="G83" s="12" t="n"/>
      <c r="H83" s="16" t="n"/>
      <c r="I83" s="14" t="n"/>
      <c r="J83" s="14" t="n"/>
      <c r="K83" s="14" t="n"/>
      <c r="L83" s="14" t="n"/>
      <c r="M83" s="14" t="n"/>
      <c r="N83" s="12" t="n"/>
      <c r="O83" s="12" t="n"/>
      <c r="P83" s="12" t="n"/>
      <c r="Q83" s="12" t="n"/>
      <c r="R83" s="45" t="n"/>
      <c r="S83" s="12" t="n"/>
      <c r="T83" s="20">
        <f>IF(C83="","",_xlfn.IFS(OR(A83="",B83="",D83="",E83="",F83="",G83="",H83="",N83="",P83="",Q83="",R83="",S83=""),"INCOMPLETO",AND(G83="Revisão contínua (Q)",OR(I83="",I83&lt;=0)),"REVISAR LOTE",AND(G83="Mínimo-máximo",OR(J83="",K83="",J83&lt;0,K83&lt;=J83)),"REVISAR MÍNIMO/MÁXIMO",AND(G83="Revisão periódica (P)",OR(L83="",L83&lt;=0,M83="",M83&lt;0)),"REVISAR CICLO/ALVO",AND(N83="Sim",O83=""),"DESCREVER EXCEÇÃO",R83&lt;F83,"REVISAR DATAS",AND(S83="Vigente",R83&lt;TODAY()),"REVISÃO VENCIDA",TRUE,"OK"))</f>
        <v/>
      </c>
    </row>
    <row r="84">
      <c r="A84" s="12" t="n"/>
      <c r="B84" s="12" t="n"/>
      <c r="C84" s="12" t="n"/>
      <c r="D84" s="12" t="n"/>
      <c r="E84" s="14" t="n"/>
      <c r="F84" s="45" t="n"/>
      <c r="G84" s="12" t="n"/>
      <c r="H84" s="16" t="n"/>
      <c r="I84" s="14" t="n"/>
      <c r="J84" s="14" t="n"/>
      <c r="K84" s="14" t="n"/>
      <c r="L84" s="14" t="n"/>
      <c r="M84" s="14" t="n"/>
      <c r="N84" s="12" t="n"/>
      <c r="O84" s="12" t="n"/>
      <c r="P84" s="12" t="n"/>
      <c r="Q84" s="12" t="n"/>
      <c r="R84" s="45" t="n"/>
      <c r="S84" s="12" t="n"/>
      <c r="T84" s="20">
        <f>IF(C84="","",_xlfn.IFS(OR(A84="",B84="",D84="",E84="",F84="",G84="",H84="",N84="",P84="",Q84="",R84="",S84=""),"INCOMPLETO",AND(G84="Revisão contínua (Q)",OR(I84="",I84&lt;=0)),"REVISAR LOTE",AND(G84="Mínimo-máximo",OR(J84="",K84="",J84&lt;0,K84&lt;=J84)),"REVISAR MÍNIMO/MÁXIMO",AND(G84="Revisão periódica (P)",OR(L84="",L84&lt;=0,M84="",M84&lt;0)),"REVISAR CICLO/ALVO",AND(N84="Sim",O84=""),"DESCREVER EXCEÇÃO",R84&lt;F84,"REVISAR DATAS",AND(S84="Vigente",R84&lt;TODAY()),"REVISÃO VENCIDA",TRUE,"OK"))</f>
        <v/>
      </c>
    </row>
    <row r="85">
      <c r="A85" s="12" t="n"/>
      <c r="B85" s="12" t="n"/>
      <c r="C85" s="12" t="n"/>
      <c r="D85" s="12" t="n"/>
      <c r="E85" s="14" t="n"/>
      <c r="F85" s="45" t="n"/>
      <c r="G85" s="12" t="n"/>
      <c r="H85" s="16" t="n"/>
      <c r="I85" s="14" t="n"/>
      <c r="J85" s="14" t="n"/>
      <c r="K85" s="14" t="n"/>
      <c r="L85" s="14" t="n"/>
      <c r="M85" s="14" t="n"/>
      <c r="N85" s="12" t="n"/>
      <c r="O85" s="12" t="n"/>
      <c r="P85" s="12" t="n"/>
      <c r="Q85" s="12" t="n"/>
      <c r="R85" s="45" t="n"/>
      <c r="S85" s="12" t="n"/>
      <c r="T85" s="20">
        <f>IF(C85="","",_xlfn.IFS(OR(A85="",B85="",D85="",E85="",F85="",G85="",H85="",N85="",P85="",Q85="",R85="",S85=""),"INCOMPLETO",AND(G85="Revisão contínua (Q)",OR(I85="",I85&lt;=0)),"REVISAR LOTE",AND(G85="Mínimo-máximo",OR(J85="",K85="",J85&lt;0,K85&lt;=J85)),"REVISAR MÍNIMO/MÁXIMO",AND(G85="Revisão periódica (P)",OR(L85="",L85&lt;=0,M85="",M85&lt;0)),"REVISAR CICLO/ALVO",AND(N85="Sim",O85=""),"DESCREVER EXCEÇÃO",R85&lt;F85,"REVISAR DATAS",AND(S85="Vigente",R85&lt;TODAY()),"REVISÃO VENCIDA",TRUE,"OK"))</f>
        <v/>
      </c>
    </row>
    <row r="86">
      <c r="A86" s="12" t="n"/>
      <c r="B86" s="12" t="n"/>
      <c r="C86" s="12" t="n"/>
      <c r="D86" s="12" t="n"/>
      <c r="E86" s="14" t="n"/>
      <c r="F86" s="45" t="n"/>
      <c r="G86" s="12" t="n"/>
      <c r="H86" s="16" t="n"/>
      <c r="I86" s="14" t="n"/>
      <c r="J86" s="14" t="n"/>
      <c r="K86" s="14" t="n"/>
      <c r="L86" s="14" t="n"/>
      <c r="M86" s="14" t="n"/>
      <c r="N86" s="12" t="n"/>
      <c r="O86" s="12" t="n"/>
      <c r="P86" s="12" t="n"/>
      <c r="Q86" s="12" t="n"/>
      <c r="R86" s="45" t="n"/>
      <c r="S86" s="12" t="n"/>
      <c r="T86" s="20">
        <f>IF(C86="","",_xlfn.IFS(OR(A86="",B86="",D86="",E86="",F86="",G86="",H86="",N86="",P86="",Q86="",R86="",S86=""),"INCOMPLETO",AND(G86="Revisão contínua (Q)",OR(I86="",I86&lt;=0)),"REVISAR LOTE",AND(G86="Mínimo-máximo",OR(J86="",K86="",J86&lt;0,K86&lt;=J86)),"REVISAR MÍNIMO/MÁXIMO",AND(G86="Revisão periódica (P)",OR(L86="",L86&lt;=0,M86="",M86&lt;0)),"REVISAR CICLO/ALVO",AND(N86="Sim",O86=""),"DESCREVER EXCEÇÃO",R86&lt;F86,"REVISAR DATAS",AND(S86="Vigente",R86&lt;TODAY()),"REVISÃO VENCIDA",TRUE,"OK"))</f>
        <v/>
      </c>
    </row>
    <row r="87">
      <c r="A87" s="12" t="n"/>
      <c r="B87" s="12" t="n"/>
      <c r="C87" s="12" t="n"/>
      <c r="D87" s="12" t="n"/>
      <c r="E87" s="14" t="n"/>
      <c r="F87" s="45" t="n"/>
      <c r="G87" s="12" t="n"/>
      <c r="H87" s="16" t="n"/>
      <c r="I87" s="14" t="n"/>
      <c r="J87" s="14" t="n"/>
      <c r="K87" s="14" t="n"/>
      <c r="L87" s="14" t="n"/>
      <c r="M87" s="14" t="n"/>
      <c r="N87" s="12" t="n"/>
      <c r="O87" s="12" t="n"/>
      <c r="P87" s="12" t="n"/>
      <c r="Q87" s="12" t="n"/>
      <c r="R87" s="45" t="n"/>
      <c r="S87" s="12" t="n"/>
      <c r="T87" s="20">
        <f>IF(C87="","",_xlfn.IFS(OR(A87="",B87="",D87="",E87="",F87="",G87="",H87="",N87="",P87="",Q87="",R87="",S87=""),"INCOMPLETO",AND(G87="Revisão contínua (Q)",OR(I87="",I87&lt;=0)),"REVISAR LOTE",AND(G87="Mínimo-máximo",OR(J87="",K87="",J87&lt;0,K87&lt;=J87)),"REVISAR MÍNIMO/MÁXIMO",AND(G87="Revisão periódica (P)",OR(L87="",L87&lt;=0,M87="",M87&lt;0)),"REVISAR CICLO/ALVO",AND(N87="Sim",O87=""),"DESCREVER EXCEÇÃO",R87&lt;F87,"REVISAR DATAS",AND(S87="Vigente",R87&lt;TODAY()),"REVISÃO VENCIDA",TRUE,"OK"))</f>
        <v/>
      </c>
    </row>
    <row r="88">
      <c r="A88" s="12" t="n"/>
      <c r="B88" s="12" t="n"/>
      <c r="C88" s="12" t="n"/>
      <c r="D88" s="12" t="n"/>
      <c r="E88" s="14" t="n"/>
      <c r="F88" s="45" t="n"/>
      <c r="G88" s="12" t="n"/>
      <c r="H88" s="16" t="n"/>
      <c r="I88" s="14" t="n"/>
      <c r="J88" s="14" t="n"/>
      <c r="K88" s="14" t="n"/>
      <c r="L88" s="14" t="n"/>
      <c r="M88" s="14" t="n"/>
      <c r="N88" s="12" t="n"/>
      <c r="O88" s="12" t="n"/>
      <c r="P88" s="12" t="n"/>
      <c r="Q88" s="12" t="n"/>
      <c r="R88" s="45" t="n"/>
      <c r="S88" s="12" t="n"/>
      <c r="T88" s="20">
        <f>IF(C88="","",_xlfn.IFS(OR(A88="",B88="",D88="",E88="",F88="",G88="",H88="",N88="",P88="",Q88="",R88="",S88=""),"INCOMPLETO",AND(G88="Revisão contínua (Q)",OR(I88="",I88&lt;=0)),"REVISAR LOTE",AND(G88="Mínimo-máximo",OR(J88="",K88="",J88&lt;0,K88&lt;=J88)),"REVISAR MÍNIMO/MÁXIMO",AND(G88="Revisão periódica (P)",OR(L88="",L88&lt;=0,M88="",M88&lt;0)),"REVISAR CICLO/ALVO",AND(N88="Sim",O88=""),"DESCREVER EXCEÇÃO",R88&lt;F88,"REVISAR DATAS",AND(S88="Vigente",R88&lt;TODAY()),"REVISÃO VENCIDA",TRUE,"OK"))</f>
        <v/>
      </c>
    </row>
    <row r="89">
      <c r="A89" s="12" t="n"/>
      <c r="B89" s="12" t="n"/>
      <c r="C89" s="12" t="n"/>
      <c r="D89" s="12" t="n"/>
      <c r="E89" s="14" t="n"/>
      <c r="F89" s="45" t="n"/>
      <c r="G89" s="12" t="n"/>
      <c r="H89" s="16" t="n"/>
      <c r="I89" s="14" t="n"/>
      <c r="J89" s="14" t="n"/>
      <c r="K89" s="14" t="n"/>
      <c r="L89" s="14" t="n"/>
      <c r="M89" s="14" t="n"/>
      <c r="N89" s="12" t="n"/>
      <c r="O89" s="12" t="n"/>
      <c r="P89" s="12" t="n"/>
      <c r="Q89" s="12" t="n"/>
      <c r="R89" s="45" t="n"/>
      <c r="S89" s="12" t="n"/>
      <c r="T89" s="20">
        <f>IF(C89="","",_xlfn.IFS(OR(A89="",B89="",D89="",E89="",F89="",G89="",H89="",N89="",P89="",Q89="",R89="",S89=""),"INCOMPLETO",AND(G89="Revisão contínua (Q)",OR(I89="",I89&lt;=0)),"REVISAR LOTE",AND(G89="Mínimo-máximo",OR(J89="",K89="",J89&lt;0,K89&lt;=J89)),"REVISAR MÍNIMO/MÁXIMO",AND(G89="Revisão periódica (P)",OR(L89="",L89&lt;=0,M89="",M89&lt;0)),"REVISAR CICLO/ALVO",AND(N89="Sim",O89=""),"DESCREVER EXCEÇÃO",R89&lt;F89,"REVISAR DATAS",AND(S89="Vigente",R89&lt;TODAY()),"REVISÃO VENCIDA",TRUE,"OK"))</f>
        <v/>
      </c>
    </row>
    <row r="90">
      <c r="A90" s="12" t="n"/>
      <c r="B90" s="12" t="n"/>
      <c r="C90" s="12" t="n"/>
      <c r="D90" s="12" t="n"/>
      <c r="E90" s="14" t="n"/>
      <c r="F90" s="45" t="n"/>
      <c r="G90" s="12" t="n"/>
      <c r="H90" s="16" t="n"/>
      <c r="I90" s="14" t="n"/>
      <c r="J90" s="14" t="n"/>
      <c r="K90" s="14" t="n"/>
      <c r="L90" s="14" t="n"/>
      <c r="M90" s="14" t="n"/>
      <c r="N90" s="12" t="n"/>
      <c r="O90" s="12" t="n"/>
      <c r="P90" s="12" t="n"/>
      <c r="Q90" s="12" t="n"/>
      <c r="R90" s="45" t="n"/>
      <c r="S90" s="12" t="n"/>
      <c r="T90" s="20">
        <f>IF(C90="","",_xlfn.IFS(OR(A90="",B90="",D90="",E90="",F90="",G90="",H90="",N90="",P90="",Q90="",R90="",S90=""),"INCOMPLETO",AND(G90="Revisão contínua (Q)",OR(I90="",I90&lt;=0)),"REVISAR LOTE",AND(G90="Mínimo-máximo",OR(J90="",K90="",J90&lt;0,K90&lt;=J90)),"REVISAR MÍNIMO/MÁXIMO",AND(G90="Revisão periódica (P)",OR(L90="",L90&lt;=0,M90="",M90&lt;0)),"REVISAR CICLO/ALVO",AND(N90="Sim",O90=""),"DESCREVER EXCEÇÃO",R90&lt;F90,"REVISAR DATAS",AND(S90="Vigente",R90&lt;TODAY()),"REVISÃO VENCIDA",TRUE,"OK"))</f>
        <v/>
      </c>
    </row>
    <row r="91">
      <c r="A91" s="12" t="n"/>
      <c r="B91" s="12" t="n"/>
      <c r="C91" s="12" t="n"/>
      <c r="D91" s="12" t="n"/>
      <c r="E91" s="14" t="n"/>
      <c r="F91" s="45" t="n"/>
      <c r="G91" s="12" t="n"/>
      <c r="H91" s="16" t="n"/>
      <c r="I91" s="14" t="n"/>
      <c r="J91" s="14" t="n"/>
      <c r="K91" s="14" t="n"/>
      <c r="L91" s="14" t="n"/>
      <c r="M91" s="14" t="n"/>
      <c r="N91" s="12" t="n"/>
      <c r="O91" s="12" t="n"/>
      <c r="P91" s="12" t="n"/>
      <c r="Q91" s="12" t="n"/>
      <c r="R91" s="45" t="n"/>
      <c r="S91" s="12" t="n"/>
      <c r="T91" s="20">
        <f>IF(C91="","",_xlfn.IFS(OR(A91="",B91="",D91="",E91="",F91="",G91="",H91="",N91="",P91="",Q91="",R91="",S91=""),"INCOMPLETO",AND(G91="Revisão contínua (Q)",OR(I91="",I91&lt;=0)),"REVISAR LOTE",AND(G91="Mínimo-máximo",OR(J91="",K91="",J91&lt;0,K91&lt;=J91)),"REVISAR MÍNIMO/MÁXIMO",AND(G91="Revisão periódica (P)",OR(L91="",L91&lt;=0,M91="",M91&lt;0)),"REVISAR CICLO/ALVO",AND(N91="Sim",O91=""),"DESCREVER EXCEÇÃO",R91&lt;F91,"REVISAR DATAS",AND(S91="Vigente",R91&lt;TODAY()),"REVISÃO VENCIDA",TRUE,"OK"))</f>
        <v/>
      </c>
    </row>
    <row r="92">
      <c r="A92" s="12" t="n"/>
      <c r="B92" s="12" t="n"/>
      <c r="C92" s="12" t="n"/>
      <c r="D92" s="12" t="n"/>
      <c r="E92" s="14" t="n"/>
      <c r="F92" s="45" t="n"/>
      <c r="G92" s="12" t="n"/>
      <c r="H92" s="16" t="n"/>
      <c r="I92" s="14" t="n"/>
      <c r="J92" s="14" t="n"/>
      <c r="K92" s="14" t="n"/>
      <c r="L92" s="14" t="n"/>
      <c r="M92" s="14" t="n"/>
      <c r="N92" s="12" t="n"/>
      <c r="O92" s="12" t="n"/>
      <c r="P92" s="12" t="n"/>
      <c r="Q92" s="12" t="n"/>
      <c r="R92" s="45" t="n"/>
      <c r="S92" s="12" t="n"/>
      <c r="T92" s="20">
        <f>IF(C92="","",_xlfn.IFS(OR(A92="",B92="",D92="",E92="",F92="",G92="",H92="",N92="",P92="",Q92="",R92="",S92=""),"INCOMPLETO",AND(G92="Revisão contínua (Q)",OR(I92="",I92&lt;=0)),"REVISAR LOTE",AND(G92="Mínimo-máximo",OR(J92="",K92="",J92&lt;0,K92&lt;=J92)),"REVISAR MÍNIMO/MÁXIMO",AND(G92="Revisão periódica (P)",OR(L92="",L92&lt;=0,M92="",M92&lt;0)),"REVISAR CICLO/ALVO",AND(N92="Sim",O92=""),"DESCREVER EXCEÇÃO",R92&lt;F92,"REVISAR DATAS",AND(S92="Vigente",R92&lt;TODAY()),"REVISÃO VENCIDA",TRUE,"OK"))</f>
        <v/>
      </c>
    </row>
    <row r="93">
      <c r="A93" s="12" t="n"/>
      <c r="B93" s="12" t="n"/>
      <c r="C93" s="12" t="n"/>
      <c r="D93" s="12" t="n"/>
      <c r="E93" s="14" t="n"/>
      <c r="F93" s="45" t="n"/>
      <c r="G93" s="12" t="n"/>
      <c r="H93" s="16" t="n"/>
      <c r="I93" s="14" t="n"/>
      <c r="J93" s="14" t="n"/>
      <c r="K93" s="14" t="n"/>
      <c r="L93" s="14" t="n"/>
      <c r="M93" s="14" t="n"/>
      <c r="N93" s="12" t="n"/>
      <c r="O93" s="12" t="n"/>
      <c r="P93" s="12" t="n"/>
      <c r="Q93" s="12" t="n"/>
      <c r="R93" s="45" t="n"/>
      <c r="S93" s="12" t="n"/>
      <c r="T93" s="20">
        <f>IF(C93="","",_xlfn.IFS(OR(A93="",B93="",D93="",E93="",F93="",G93="",H93="",N93="",P93="",Q93="",R93="",S93=""),"INCOMPLETO",AND(G93="Revisão contínua (Q)",OR(I93="",I93&lt;=0)),"REVISAR LOTE",AND(G93="Mínimo-máximo",OR(J93="",K93="",J93&lt;0,K93&lt;=J93)),"REVISAR MÍNIMO/MÁXIMO",AND(G93="Revisão periódica (P)",OR(L93="",L93&lt;=0,M93="",M93&lt;0)),"REVISAR CICLO/ALVO",AND(N93="Sim",O93=""),"DESCREVER EXCEÇÃO",R93&lt;F93,"REVISAR DATAS",AND(S93="Vigente",R93&lt;TODAY()),"REVISÃO VENCIDA",TRUE,"OK"))</f>
        <v/>
      </c>
    </row>
    <row r="94">
      <c r="A94" s="12" t="n"/>
      <c r="B94" s="12" t="n"/>
      <c r="C94" s="12" t="n"/>
      <c r="D94" s="12" t="n"/>
      <c r="E94" s="14" t="n"/>
      <c r="F94" s="45" t="n"/>
      <c r="G94" s="12" t="n"/>
      <c r="H94" s="16" t="n"/>
      <c r="I94" s="14" t="n"/>
      <c r="J94" s="14" t="n"/>
      <c r="K94" s="14" t="n"/>
      <c r="L94" s="14" t="n"/>
      <c r="M94" s="14" t="n"/>
      <c r="N94" s="12" t="n"/>
      <c r="O94" s="12" t="n"/>
      <c r="P94" s="12" t="n"/>
      <c r="Q94" s="12" t="n"/>
      <c r="R94" s="45" t="n"/>
      <c r="S94" s="12" t="n"/>
      <c r="T94" s="20">
        <f>IF(C94="","",_xlfn.IFS(OR(A94="",B94="",D94="",E94="",F94="",G94="",H94="",N94="",P94="",Q94="",R94="",S94=""),"INCOMPLETO",AND(G94="Revisão contínua (Q)",OR(I94="",I94&lt;=0)),"REVISAR LOTE",AND(G94="Mínimo-máximo",OR(J94="",K94="",J94&lt;0,K94&lt;=J94)),"REVISAR MÍNIMO/MÁXIMO",AND(G94="Revisão periódica (P)",OR(L94="",L94&lt;=0,M94="",M94&lt;0)),"REVISAR CICLO/ALVO",AND(N94="Sim",O94=""),"DESCREVER EXCEÇÃO",R94&lt;F94,"REVISAR DATAS",AND(S94="Vigente",R94&lt;TODAY()),"REVISÃO VENCIDA",TRUE,"OK"))</f>
        <v/>
      </c>
    </row>
    <row r="95">
      <c r="A95" s="12" t="n"/>
      <c r="B95" s="12" t="n"/>
      <c r="C95" s="12" t="n"/>
      <c r="D95" s="12" t="n"/>
      <c r="E95" s="14" t="n"/>
      <c r="F95" s="45" t="n"/>
      <c r="G95" s="12" t="n"/>
      <c r="H95" s="16" t="n"/>
      <c r="I95" s="14" t="n"/>
      <c r="J95" s="14" t="n"/>
      <c r="K95" s="14" t="n"/>
      <c r="L95" s="14" t="n"/>
      <c r="M95" s="14" t="n"/>
      <c r="N95" s="12" t="n"/>
      <c r="O95" s="12" t="n"/>
      <c r="P95" s="12" t="n"/>
      <c r="Q95" s="12" t="n"/>
      <c r="R95" s="45" t="n"/>
      <c r="S95" s="12" t="n"/>
      <c r="T95" s="20">
        <f>IF(C95="","",_xlfn.IFS(OR(A95="",B95="",D95="",E95="",F95="",G95="",H95="",N95="",P95="",Q95="",R95="",S95=""),"INCOMPLETO",AND(G95="Revisão contínua (Q)",OR(I95="",I95&lt;=0)),"REVISAR LOTE",AND(G95="Mínimo-máximo",OR(J95="",K95="",J95&lt;0,K95&lt;=J95)),"REVISAR MÍNIMO/MÁXIMO",AND(G95="Revisão periódica (P)",OR(L95="",L95&lt;=0,M95="",M95&lt;0)),"REVISAR CICLO/ALVO",AND(N95="Sim",O95=""),"DESCREVER EXCEÇÃO",R95&lt;F95,"REVISAR DATAS",AND(S95="Vigente",R95&lt;TODAY()),"REVISÃO VENCIDA",TRUE,"OK"))</f>
        <v/>
      </c>
    </row>
    <row r="96">
      <c r="A96" s="12" t="n"/>
      <c r="B96" s="12" t="n"/>
      <c r="C96" s="12" t="n"/>
      <c r="D96" s="12" t="n"/>
      <c r="E96" s="14" t="n"/>
      <c r="F96" s="45" t="n"/>
      <c r="G96" s="12" t="n"/>
      <c r="H96" s="16" t="n"/>
      <c r="I96" s="14" t="n"/>
      <c r="J96" s="14" t="n"/>
      <c r="K96" s="14" t="n"/>
      <c r="L96" s="14" t="n"/>
      <c r="M96" s="14" t="n"/>
      <c r="N96" s="12" t="n"/>
      <c r="O96" s="12" t="n"/>
      <c r="P96" s="12" t="n"/>
      <c r="Q96" s="12" t="n"/>
      <c r="R96" s="45" t="n"/>
      <c r="S96" s="12" t="n"/>
      <c r="T96" s="20">
        <f>IF(C96="","",_xlfn.IFS(OR(A96="",B96="",D96="",E96="",F96="",G96="",H96="",N96="",P96="",Q96="",R96="",S96=""),"INCOMPLETO",AND(G96="Revisão contínua (Q)",OR(I96="",I96&lt;=0)),"REVISAR LOTE",AND(G96="Mínimo-máximo",OR(J96="",K96="",J96&lt;0,K96&lt;=J96)),"REVISAR MÍNIMO/MÁXIMO",AND(G96="Revisão periódica (P)",OR(L96="",L96&lt;=0,M96="",M96&lt;0)),"REVISAR CICLO/ALVO",AND(N96="Sim",O96=""),"DESCREVER EXCEÇÃO",R96&lt;F96,"REVISAR DATAS",AND(S96="Vigente",R96&lt;TODAY()),"REVISÃO VENCIDA",TRUE,"OK"))</f>
        <v/>
      </c>
    </row>
    <row r="97">
      <c r="A97" s="12" t="n"/>
      <c r="B97" s="12" t="n"/>
      <c r="C97" s="12" t="n"/>
      <c r="D97" s="12" t="n"/>
      <c r="E97" s="14" t="n"/>
      <c r="F97" s="45" t="n"/>
      <c r="G97" s="12" t="n"/>
      <c r="H97" s="16" t="n"/>
      <c r="I97" s="14" t="n"/>
      <c r="J97" s="14" t="n"/>
      <c r="K97" s="14" t="n"/>
      <c r="L97" s="14" t="n"/>
      <c r="M97" s="14" t="n"/>
      <c r="N97" s="12" t="n"/>
      <c r="O97" s="12" t="n"/>
      <c r="P97" s="12" t="n"/>
      <c r="Q97" s="12" t="n"/>
      <c r="R97" s="45" t="n"/>
      <c r="S97" s="12" t="n"/>
      <c r="T97" s="20">
        <f>IF(C97="","",_xlfn.IFS(OR(A97="",B97="",D97="",E97="",F97="",G97="",H97="",N97="",P97="",Q97="",R97="",S97=""),"INCOMPLETO",AND(G97="Revisão contínua (Q)",OR(I97="",I97&lt;=0)),"REVISAR LOTE",AND(G97="Mínimo-máximo",OR(J97="",K97="",J97&lt;0,K97&lt;=J97)),"REVISAR MÍNIMO/MÁXIMO",AND(G97="Revisão periódica (P)",OR(L97="",L97&lt;=0,M97="",M97&lt;0)),"REVISAR CICLO/ALVO",AND(N97="Sim",O97=""),"DESCREVER EXCEÇÃO",R97&lt;F97,"REVISAR DATAS",AND(S97="Vigente",R97&lt;TODAY()),"REVISÃO VENCIDA",TRUE,"OK"))</f>
        <v/>
      </c>
    </row>
    <row r="98">
      <c r="A98" s="12" t="n"/>
      <c r="B98" s="12" t="n"/>
      <c r="C98" s="12" t="n"/>
      <c r="D98" s="12" t="n"/>
      <c r="E98" s="14" t="n"/>
      <c r="F98" s="45" t="n"/>
      <c r="G98" s="12" t="n"/>
      <c r="H98" s="16" t="n"/>
      <c r="I98" s="14" t="n"/>
      <c r="J98" s="14" t="n"/>
      <c r="K98" s="14" t="n"/>
      <c r="L98" s="14" t="n"/>
      <c r="M98" s="14" t="n"/>
      <c r="N98" s="12" t="n"/>
      <c r="O98" s="12" t="n"/>
      <c r="P98" s="12" t="n"/>
      <c r="Q98" s="12" t="n"/>
      <c r="R98" s="45" t="n"/>
      <c r="S98" s="12" t="n"/>
      <c r="T98" s="20">
        <f>IF(C98="","",_xlfn.IFS(OR(A98="",B98="",D98="",E98="",F98="",G98="",H98="",N98="",P98="",Q98="",R98="",S98=""),"INCOMPLETO",AND(G98="Revisão contínua (Q)",OR(I98="",I98&lt;=0)),"REVISAR LOTE",AND(G98="Mínimo-máximo",OR(J98="",K98="",J98&lt;0,K98&lt;=J98)),"REVISAR MÍNIMO/MÁXIMO",AND(G98="Revisão periódica (P)",OR(L98="",L98&lt;=0,M98="",M98&lt;0)),"REVISAR CICLO/ALVO",AND(N98="Sim",O98=""),"DESCREVER EXCEÇÃO",R98&lt;F98,"REVISAR DATAS",AND(S98="Vigente",R98&lt;TODAY()),"REVISÃO VENCIDA",TRUE,"OK"))</f>
        <v/>
      </c>
    </row>
    <row r="99">
      <c r="A99" s="12" t="n"/>
      <c r="B99" s="12" t="n"/>
      <c r="C99" s="12" t="n"/>
      <c r="D99" s="12" t="n"/>
      <c r="E99" s="14" t="n"/>
      <c r="F99" s="45" t="n"/>
      <c r="G99" s="12" t="n"/>
      <c r="H99" s="16" t="n"/>
      <c r="I99" s="14" t="n"/>
      <c r="J99" s="14" t="n"/>
      <c r="K99" s="14" t="n"/>
      <c r="L99" s="14" t="n"/>
      <c r="M99" s="14" t="n"/>
      <c r="N99" s="12" t="n"/>
      <c r="O99" s="12" t="n"/>
      <c r="P99" s="12" t="n"/>
      <c r="Q99" s="12" t="n"/>
      <c r="R99" s="45" t="n"/>
      <c r="S99" s="12" t="n"/>
      <c r="T99" s="20">
        <f>IF(C99="","",_xlfn.IFS(OR(A99="",B99="",D99="",E99="",F99="",G99="",H99="",N99="",P99="",Q99="",R99="",S99=""),"INCOMPLETO",AND(G99="Revisão contínua (Q)",OR(I99="",I99&lt;=0)),"REVISAR LOTE",AND(G99="Mínimo-máximo",OR(J99="",K99="",J99&lt;0,K99&lt;=J99)),"REVISAR MÍNIMO/MÁXIMO",AND(G99="Revisão periódica (P)",OR(L99="",L99&lt;=0,M99="",M99&lt;0)),"REVISAR CICLO/ALVO",AND(N99="Sim",O99=""),"DESCREVER EXCEÇÃO",R99&lt;F99,"REVISAR DATAS",AND(S99="Vigente",R99&lt;TODAY()),"REVISÃO VENCIDA",TRUE,"OK"))</f>
        <v/>
      </c>
    </row>
    <row r="100">
      <c r="A100" s="12" t="n"/>
      <c r="B100" s="12" t="n"/>
      <c r="C100" s="12" t="n"/>
      <c r="D100" s="12" t="n"/>
      <c r="E100" s="14" t="n"/>
      <c r="F100" s="45" t="n"/>
      <c r="G100" s="12" t="n"/>
      <c r="H100" s="16" t="n"/>
      <c r="I100" s="14" t="n"/>
      <c r="J100" s="14" t="n"/>
      <c r="K100" s="14" t="n"/>
      <c r="L100" s="14" t="n"/>
      <c r="M100" s="14" t="n"/>
      <c r="N100" s="12" t="n"/>
      <c r="O100" s="12" t="n"/>
      <c r="P100" s="12" t="n"/>
      <c r="Q100" s="12" t="n"/>
      <c r="R100" s="45" t="n"/>
      <c r="S100" s="12" t="n"/>
      <c r="T100" s="20">
        <f>IF(C100="","",_xlfn.IFS(OR(A100="",B100="",D100="",E100="",F100="",G100="",H100="",N100="",P100="",Q100="",R100="",S100=""),"INCOMPLETO",AND(G100="Revisão contínua (Q)",OR(I100="",I100&lt;=0)),"REVISAR LOTE",AND(G100="Mínimo-máximo",OR(J100="",K100="",J100&lt;0,K100&lt;=J100)),"REVISAR MÍNIMO/MÁXIMO",AND(G100="Revisão periódica (P)",OR(L100="",L100&lt;=0,M100="",M100&lt;0)),"REVISAR CICLO/ALVO",AND(N100="Sim",O100=""),"DESCREVER EXCEÇÃO",R100&lt;F100,"REVISAR DATAS",AND(S100="Vigente",R100&lt;TODAY()),"REVISÃO VENCIDA",TRUE,"OK"))</f>
        <v/>
      </c>
    </row>
    <row r="101">
      <c r="A101" s="12" t="n"/>
      <c r="B101" s="12" t="n"/>
      <c r="C101" s="12" t="n"/>
      <c r="D101" s="12" t="n"/>
      <c r="E101" s="14" t="n"/>
      <c r="F101" s="45" t="n"/>
      <c r="G101" s="12" t="n"/>
      <c r="H101" s="16" t="n"/>
      <c r="I101" s="14" t="n"/>
      <c r="J101" s="14" t="n"/>
      <c r="K101" s="14" t="n"/>
      <c r="L101" s="14" t="n"/>
      <c r="M101" s="14" t="n"/>
      <c r="N101" s="12" t="n"/>
      <c r="O101" s="12" t="n"/>
      <c r="P101" s="12" t="n"/>
      <c r="Q101" s="12" t="n"/>
      <c r="R101" s="45" t="n"/>
      <c r="S101" s="12" t="n"/>
      <c r="T101" s="20">
        <f>IF(C101="","",_xlfn.IFS(OR(A101="",B101="",D101="",E101="",F101="",G101="",H101="",N101="",P101="",Q101="",R101="",S101=""),"INCOMPLETO",AND(G101="Revisão contínua (Q)",OR(I101="",I101&lt;=0)),"REVISAR LOTE",AND(G101="Mínimo-máximo",OR(J101="",K101="",J101&lt;0,K101&lt;=J101)),"REVISAR MÍNIMO/MÁXIMO",AND(G101="Revisão periódica (P)",OR(L101="",L101&lt;=0,M101="",M101&lt;0)),"REVISAR CICLO/ALVO",AND(N101="Sim",O101=""),"DESCREVER EXCEÇÃO",R101&lt;F101,"REVISAR DATAS",AND(S101="Vigente",R101&lt;TODAY()),"REVISÃO VENCIDA",TRUE,"OK"))</f>
        <v/>
      </c>
    </row>
    <row r="102">
      <c r="A102" s="12" t="n"/>
      <c r="B102" s="12" t="n"/>
      <c r="C102" s="12" t="n"/>
      <c r="D102" s="12" t="n"/>
      <c r="E102" s="14" t="n"/>
      <c r="F102" s="45" t="n"/>
      <c r="G102" s="12" t="n"/>
      <c r="H102" s="16" t="n"/>
      <c r="I102" s="14" t="n"/>
      <c r="J102" s="14" t="n"/>
      <c r="K102" s="14" t="n"/>
      <c r="L102" s="14" t="n"/>
      <c r="M102" s="14" t="n"/>
      <c r="N102" s="12" t="n"/>
      <c r="O102" s="12" t="n"/>
      <c r="P102" s="12" t="n"/>
      <c r="Q102" s="12" t="n"/>
      <c r="R102" s="45" t="n"/>
      <c r="S102" s="12" t="n"/>
      <c r="T102" s="20">
        <f>IF(C102="","",_xlfn.IFS(OR(A102="",B102="",D102="",E102="",F102="",G102="",H102="",N102="",P102="",Q102="",R102="",S102=""),"INCOMPLETO",AND(G102="Revisão contínua (Q)",OR(I102="",I102&lt;=0)),"REVISAR LOTE",AND(G102="Mínimo-máximo",OR(J102="",K102="",J102&lt;0,K102&lt;=J102)),"REVISAR MÍNIMO/MÁXIMO",AND(G102="Revisão periódica (P)",OR(L102="",L102&lt;=0,M102="",M102&lt;0)),"REVISAR CICLO/ALVO",AND(N102="Sim",O102=""),"DESCREVER EXCEÇÃO",R102&lt;F102,"REVISAR DATAS",AND(S102="Vigente",R102&lt;TODAY()),"REVISÃO VENCIDA",TRUE,"OK"))</f>
        <v/>
      </c>
    </row>
    <row r="103">
      <c r="A103" s="12" t="n"/>
      <c r="B103" s="12" t="n"/>
      <c r="C103" s="12" t="n"/>
      <c r="D103" s="12" t="n"/>
      <c r="E103" s="14" t="n"/>
      <c r="F103" s="45" t="n"/>
      <c r="G103" s="12" t="n"/>
      <c r="H103" s="16" t="n"/>
      <c r="I103" s="14" t="n"/>
      <c r="J103" s="14" t="n"/>
      <c r="K103" s="14" t="n"/>
      <c r="L103" s="14" t="n"/>
      <c r="M103" s="14" t="n"/>
      <c r="N103" s="12" t="n"/>
      <c r="O103" s="12" t="n"/>
      <c r="P103" s="12" t="n"/>
      <c r="Q103" s="12" t="n"/>
      <c r="R103" s="45" t="n"/>
      <c r="S103" s="12" t="n"/>
      <c r="T103" s="20">
        <f>IF(C103="","",_xlfn.IFS(OR(A103="",B103="",D103="",E103="",F103="",G103="",H103="",N103="",P103="",Q103="",R103="",S103=""),"INCOMPLETO",AND(G103="Revisão contínua (Q)",OR(I103="",I103&lt;=0)),"REVISAR LOTE",AND(G103="Mínimo-máximo",OR(J103="",K103="",J103&lt;0,K103&lt;=J103)),"REVISAR MÍNIMO/MÁXIMO",AND(G103="Revisão periódica (P)",OR(L103="",L103&lt;=0,M103="",M103&lt;0)),"REVISAR CICLO/ALVO",AND(N103="Sim",O103=""),"DESCREVER EXCEÇÃO",R103&lt;F103,"REVISAR DATAS",AND(S103="Vigente",R103&lt;TODAY()),"REVISÃO VENCIDA",TRUE,"OK"))</f>
        <v/>
      </c>
    </row>
    <row r="104">
      <c r="A104" s="12" t="n"/>
      <c r="B104" s="12" t="n"/>
      <c r="C104" s="12" t="n"/>
      <c r="D104" s="12" t="n"/>
      <c r="E104" s="14" t="n"/>
      <c r="F104" s="45" t="n"/>
      <c r="G104" s="12" t="n"/>
      <c r="H104" s="16" t="n"/>
      <c r="I104" s="14" t="n"/>
      <c r="J104" s="14" t="n"/>
      <c r="K104" s="14" t="n"/>
      <c r="L104" s="14" t="n"/>
      <c r="M104" s="14" t="n"/>
      <c r="N104" s="12" t="n"/>
      <c r="O104" s="12" t="n"/>
      <c r="P104" s="12" t="n"/>
      <c r="Q104" s="12" t="n"/>
      <c r="R104" s="45" t="n"/>
      <c r="S104" s="12" t="n"/>
      <c r="T104" s="20">
        <f>IF(C104="","",_xlfn.IFS(OR(A104="",B104="",D104="",E104="",F104="",G104="",H104="",N104="",P104="",Q104="",R104="",S104=""),"INCOMPLETO",AND(G104="Revisão contínua (Q)",OR(I104="",I104&lt;=0)),"REVISAR LOTE",AND(G104="Mínimo-máximo",OR(J104="",K104="",J104&lt;0,K104&lt;=J104)),"REVISAR MÍNIMO/MÁXIMO",AND(G104="Revisão periódica (P)",OR(L104="",L104&lt;=0,M104="",M104&lt;0)),"REVISAR CICLO/ALVO",AND(N104="Sim",O104=""),"DESCREVER EXCEÇÃO",R104&lt;F104,"REVISAR DATAS",AND(S104="Vigente",R104&lt;TODAY()),"REVISÃO VENCIDA",TRUE,"OK"))</f>
        <v/>
      </c>
    </row>
    <row r="105">
      <c r="A105" s="12" t="n"/>
      <c r="B105" s="12" t="n"/>
      <c r="C105" s="12" t="n"/>
      <c r="D105" s="12" t="n"/>
      <c r="E105" s="14" t="n"/>
      <c r="F105" s="45" t="n"/>
      <c r="G105" s="12" t="n"/>
      <c r="H105" s="16" t="n"/>
      <c r="I105" s="14" t="n"/>
      <c r="J105" s="14" t="n"/>
      <c r="K105" s="14" t="n"/>
      <c r="L105" s="14" t="n"/>
      <c r="M105" s="14" t="n"/>
      <c r="N105" s="12" t="n"/>
      <c r="O105" s="12" t="n"/>
      <c r="P105" s="12" t="n"/>
      <c r="Q105" s="12" t="n"/>
      <c r="R105" s="45" t="n"/>
      <c r="S105" s="12" t="n"/>
      <c r="T105" s="20">
        <f>IF(C105="","",_xlfn.IFS(OR(A105="",B105="",D105="",E105="",F105="",G105="",H105="",N105="",P105="",Q105="",R105="",S105=""),"INCOMPLETO",AND(G105="Revisão contínua (Q)",OR(I105="",I105&lt;=0)),"REVISAR LOTE",AND(G105="Mínimo-máximo",OR(J105="",K105="",J105&lt;0,K105&lt;=J105)),"REVISAR MÍNIMO/MÁXIMO",AND(G105="Revisão periódica (P)",OR(L105="",L105&lt;=0,M105="",M105&lt;0)),"REVISAR CICLO/ALVO",AND(N105="Sim",O105=""),"DESCREVER EXCEÇÃO",R105&lt;F105,"REVISAR DATAS",AND(S105="Vigente",R105&lt;TODAY()),"REVISÃO VENCIDA",TRUE,"OK"))</f>
        <v/>
      </c>
    </row>
  </sheetData>
  <mergeCells count="1">
    <mergeCell ref="A1:T1"/>
  </mergeCells>
  <conditionalFormatting sqref="C6:E105">
    <cfRule type="expression" priority="1" dxfId="0">
      <formula>AND($C6&lt;&gt;"",$E6&lt;&gt;"",COUNTIFS($C$6:$C$105,$C6,$E$6:$E$105,$E6)&gt;1)</formula>
    </cfRule>
  </conditionalFormatting>
  <conditionalFormatting sqref="T6:T105">
    <cfRule type="expression" priority="2" dxfId="3" stopIfTrue="1">
      <formula>T6="OK"</formula>
    </cfRule>
    <cfRule type="expression" priority="3" dxfId="0">
      <formula>T6&lt;&gt;""</formula>
    </cfRule>
  </conditionalFormatting>
  <dataValidations count="10">
    <dataValidation sqref="A6:A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custom">
      <formula1>OR(A6="",COUNTIF($A$6:$A$105,A6)=1)</formula1>
    </dataValidation>
    <dataValidation sqref="E6:E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1</formula1>
      <formula2>999</formula2>
    </dataValidation>
    <dataValidation sqref="F6:F105 R6:R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ate" operator="between">
      <formula1>DATE(2020,1,1)</formula1>
      <formula2>DATE(2100,12,31)</formula2>
    </dataValidation>
    <dataValidation sqref="G6:G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INDIRECT("'Configurações'!$I$4:$I$7")</formula1>
    </dataValidation>
    <dataValidation sqref="H6:H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0.5</formula1>
      <formula2>0.9999</formula2>
    </dataValidation>
    <dataValidation sqref="I6:M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0</formula1>
      <formula2>1000000000</formula2>
    </dataValidation>
    <dataValidation sqref="N6:N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INDIRECT("'Configurações'!$K$4:$K$5")</formula1>
    </dataValidation>
    <dataValidation sqref="O6:P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textLength" operator="lessThanOrEqual">
      <formula1>250</formula1>
    </dataValidation>
    <dataValidation sqref="Q6:Q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INDIRECT("'Configurações'!$L$4:$L$8")</formula1>
    </dataValidation>
    <dataValidation sqref="S6:S10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list">
      <formula1>INDIRECT("'Configurações'!$M$4:$M$5")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M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38" customWidth="1" min="4" max="4"/>
    <col width="3" customWidth="1" min="5" max="5"/>
    <col width="16" customWidth="1" min="6" max="6"/>
    <col width="18" customWidth="1" min="7" max="7"/>
    <col width="24" customWidth="1" min="8" max="8"/>
    <col width="25" customWidth="1" min="9" max="9"/>
    <col width="16" customWidth="1" min="10" max="10"/>
    <col width="14" customWidth="1" min="11" max="11"/>
    <col width="29" customWidth="1" min="12" max="12"/>
    <col width="22" customWidth="1" min="13" max="13"/>
  </cols>
  <sheetData>
    <row r="1" ht="28" customHeight="1">
      <c r="A1" s="1" t="inlineStr">
        <is>
          <t>Configurações da recomendação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1" t="n"/>
    </row>
    <row r="2">
      <c r="A2" s="2" t="inlineStr">
        <is>
          <t>Os parâmetros abaixo alteram apenas a recomendação heurística e não modificam decisões já aprovadas.</t>
        </is>
      </c>
      <c r="B2" s="3" t="n"/>
      <c r="C2" s="3" t="n"/>
      <c r="D2" s="3" t="n"/>
    </row>
    <row r="3">
      <c r="A3" s="7" t="inlineStr">
        <is>
          <t>Parâmetro</t>
        </is>
      </c>
      <c r="B3" s="7" t="inlineStr">
        <is>
          <t>Valor</t>
        </is>
      </c>
      <c r="C3" s="7" t="inlineStr">
        <is>
          <t>Unidade</t>
        </is>
      </c>
      <c r="D3" s="7" t="inlineStr">
        <is>
          <t>Uso</t>
        </is>
      </c>
      <c r="F3" s="7" t="inlineStr">
        <is>
          <t>Classes</t>
        </is>
      </c>
      <c r="G3" s="7" t="inlineStr">
        <is>
          <t>Criticidades</t>
        </is>
      </c>
      <c r="H3" s="7" t="inlineStr">
        <is>
          <t>Restrições</t>
        </is>
      </c>
      <c r="I3" s="7" t="inlineStr">
        <is>
          <t>Políticas</t>
        </is>
      </c>
      <c r="J3" s="7" t="inlineStr">
        <is>
          <t>Status</t>
        </is>
      </c>
      <c r="K3" s="7" t="inlineStr">
        <is>
          <t>Sim/Não</t>
        </is>
      </c>
      <c r="L3" s="7" t="inlineStr">
        <is>
          <t>Responsáveis</t>
        </is>
      </c>
      <c r="M3" s="7" t="inlineStr">
        <is>
          <t>Situação do histórico</t>
        </is>
      </c>
    </row>
    <row r="4">
      <c r="A4" s="26" t="inlineStr">
        <is>
          <t>Limite de CV baixo</t>
        </is>
      </c>
      <c r="B4" s="27" t="n">
        <v>0.25</v>
      </c>
      <c r="C4" s="26" t="inlineStr">
        <is>
          <t>índice</t>
        </is>
      </c>
      <c r="D4" s="26" t="inlineStr">
        <is>
          <t>Identificar baixa variabilidade</t>
        </is>
      </c>
      <c r="F4" s="28" t="inlineStr">
        <is>
          <t>A</t>
        </is>
      </c>
      <c r="G4" s="28" t="inlineStr">
        <is>
          <t>Alta</t>
        </is>
      </c>
      <c r="H4" s="28" t="inlineStr">
        <is>
          <t>Nenhuma</t>
        </is>
      </c>
      <c r="I4" s="28" t="inlineStr">
        <is>
          <t>Revisão contínua (Q)</t>
        </is>
      </c>
      <c r="J4" s="28" t="inlineStr">
        <is>
          <t>Em análise</t>
        </is>
      </c>
      <c r="K4" s="28" t="inlineStr">
        <is>
          <t>Sim</t>
        </is>
      </c>
      <c r="L4" s="28" t="inlineStr">
        <is>
          <t>Comitê de Estoque</t>
        </is>
      </c>
      <c r="M4" s="28" t="inlineStr">
        <is>
          <t>Vigente</t>
        </is>
      </c>
    </row>
    <row r="5">
      <c r="A5" s="29" t="inlineStr">
        <is>
          <t>Limite de CV alto</t>
        </is>
      </c>
      <c r="B5" s="27" t="n">
        <v>0.6</v>
      </c>
      <c r="C5" s="29" t="inlineStr">
        <is>
          <t>índice</t>
        </is>
      </c>
      <c r="D5" s="29" t="inlineStr">
        <is>
          <t>Identificar alta variabilidade</t>
        </is>
      </c>
      <c r="F5" s="28" t="inlineStr">
        <is>
          <t>B</t>
        </is>
      </c>
      <c r="G5" s="28" t="inlineStr">
        <is>
          <t>Média</t>
        </is>
      </c>
      <c r="H5" s="28" t="inlineStr">
        <is>
          <t>Pedido mínimo elevado</t>
        </is>
      </c>
      <c r="I5" s="28" t="inlineStr">
        <is>
          <t>Mínimo-máximo</t>
        </is>
      </c>
      <c r="J5" s="28" t="inlineStr">
        <is>
          <t>Aprovada</t>
        </is>
      </c>
      <c r="K5" s="28" t="inlineStr">
        <is>
          <t>Não</t>
        </is>
      </c>
      <c r="L5" s="28" t="inlineStr">
        <is>
          <t>Planejamento de Demanda</t>
        </is>
      </c>
      <c r="M5" s="28" t="inlineStr">
        <is>
          <t>Substituída</t>
        </is>
      </c>
    </row>
    <row r="6">
      <c r="A6" s="26" t="inlineStr">
        <is>
          <t>Nível de serviço crítico</t>
        </is>
      </c>
      <c r="B6" s="30" t="n">
        <v>0.97</v>
      </c>
      <c r="C6" s="26" t="inlineStr">
        <is>
          <t>percentual</t>
        </is>
      </c>
      <c r="D6" s="26" t="inlineStr">
        <is>
          <t>Favorecer revisão contínua</t>
        </is>
      </c>
      <c r="F6" s="28" t="inlineStr">
        <is>
          <t>C</t>
        </is>
      </c>
      <c r="G6" s="28" t="inlineStr">
        <is>
          <t>Baixa</t>
        </is>
      </c>
      <c r="H6" s="28" t="inlineStr">
        <is>
          <t>Espaço limitado</t>
        </is>
      </c>
      <c r="I6" s="28" t="inlineStr">
        <is>
          <t>Revisão periódica (P)</t>
        </is>
      </c>
      <c r="J6" s="28" t="inlineStr">
        <is>
          <t>Em revisão</t>
        </is>
      </c>
      <c r="K6" s="28" t="n"/>
      <c r="L6" s="28" t="inlineStr">
        <is>
          <t>Operações de Marketplace</t>
        </is>
      </c>
      <c r="M6" s="28" t="n"/>
    </row>
    <row r="7">
      <c r="A7" s="29" t="inlineStr">
        <is>
          <t>Relação falta/manutenção alta</t>
        </is>
      </c>
      <c r="B7" s="27" t="n">
        <v>5</v>
      </c>
      <c r="C7" s="29" t="inlineStr">
        <is>
          <t>vezes</t>
        </is>
      </c>
      <c r="D7" s="29" t="inlineStr">
        <is>
          <t>Favorecer revisão contínua</t>
        </is>
      </c>
      <c r="F7" s="28" t="n"/>
      <c r="G7" s="28" t="n"/>
      <c r="H7" s="28" t="inlineStr">
        <is>
          <t>Validade curta</t>
        </is>
      </c>
      <c r="I7" s="28" t="inlineStr">
        <is>
          <t>Sob encomenda</t>
        </is>
      </c>
      <c r="J7" s="28" t="inlineStr">
        <is>
          <t>Suspensa</t>
        </is>
      </c>
      <c r="K7" s="28" t="n"/>
      <c r="L7" s="28" t="inlineStr">
        <is>
          <t>Compras</t>
        </is>
      </c>
      <c r="M7" s="28" t="n"/>
    </row>
    <row r="8">
      <c r="A8" s="26" t="inlineStr">
        <is>
          <t>Prazo de reposição longo</t>
        </is>
      </c>
      <c r="B8" s="31" t="n">
        <v>30</v>
      </c>
      <c r="C8" s="26" t="inlineStr">
        <is>
          <t>dias</t>
        </is>
      </c>
      <c r="D8" s="26" t="inlineStr">
        <is>
          <t>Favorecer revisão contínua</t>
        </is>
      </c>
      <c r="F8" s="28" t="n"/>
      <c r="G8" s="28" t="n"/>
      <c r="H8" s="28" t="inlineStr">
        <is>
          <t>Fornecedor irregular</t>
        </is>
      </c>
      <c r="I8" s="28" t="n"/>
      <c r="J8" s="28" t="n"/>
      <c r="K8" s="28" t="n"/>
      <c r="L8" s="28" t="inlineStr">
        <is>
          <t>Gestão de Categoria</t>
        </is>
      </c>
      <c r="M8" s="28" t="n"/>
    </row>
    <row r="9">
      <c r="A9" s="29" t="inlineStr">
        <is>
          <t>Antecedência do alerta de revisão</t>
        </is>
      </c>
      <c r="B9" s="31" t="n">
        <v>30</v>
      </c>
      <c r="C9" s="29" t="inlineStr">
        <is>
          <t>dias</t>
        </is>
      </c>
      <c r="D9" s="29" t="inlineStr">
        <is>
          <t>Painel e alertas</t>
        </is>
      </c>
      <c r="F9" s="28" t="n"/>
      <c r="G9" s="28" t="n"/>
      <c r="H9" s="28" t="inlineStr">
        <is>
          <t>Item sob encomenda</t>
        </is>
      </c>
      <c r="I9" s="28" t="n"/>
      <c r="J9" s="28" t="n"/>
      <c r="K9" s="28" t="n"/>
      <c r="L9" s="28" t="n"/>
      <c r="M9" s="28" t="n"/>
    </row>
  </sheetData>
  <mergeCells count="1">
    <mergeCell ref="A1:M1"/>
  </mergeCells>
  <conditionalFormatting sqref="B5">
    <cfRule type="expression" priority="1" dxfId="0">
      <formula>B5&lt;=B4</formula>
    </cfRule>
  </conditionalFormatting>
  <dataValidations count="4">
    <dataValidation sqref="B4:B5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</formula1>
      <formula2>5</formula2>
    </dataValidation>
    <dataValidation sqref="B6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0.5</formula1>
      <formula2>0.9999</formula2>
    </dataValidation>
    <dataValidation sqref="B7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decimal" operator="between">
      <formula1>0.01</formula1>
      <formula2>100</formula2>
    </dataValidation>
    <dataValidation sqref="B8:B9" showDropDown="0" showInputMessage="1" showErrorMessage="1" allowBlank="0" errorTitle="Valor inválido" error="Selecione um valor permitido ou revise o formato informado." promptTitle="Orientação de preenchimento" prompt="Informe um valor compatível com a regra desta coluna." type="whole" operator="between">
      <formula1>1</formula1>
      <formula2>365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7372E"/>
    <outlinePr summaryBelow="1" summaryRight="1"/>
    <pageSetUpPr fitToPage="1"/>
  </sheetPr>
  <dimension ref="A1:H3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Como usar a planilha de política de estoque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 ht="42" customHeight="1">
      <c r="A3" s="32" t="inlineStr">
        <is>
          <t>Finalidade</t>
        </is>
      </c>
      <c r="B3" s="8" t="inlineStr">
        <is>
          <t>Esta pasta ajuda a comparar uma recomendação heurística com a política de estoque escolhida para cada SKU, registrando nível de serviço, parâmetros aprovados, exceções, versão e próxima revisão.</t>
        </is>
      </c>
    </row>
    <row r="4"/>
    <row r="5">
      <c r="A5" s="32" t="inlineStr">
        <is>
          <t>Fluxo de uso</t>
        </is>
      </c>
    </row>
    <row r="6" ht="24" customHeight="1">
      <c r="B6" s="8" t="inlineStr">
        <is>
          <t>1. Revise os limites da aba Configurações.</t>
        </is>
      </c>
    </row>
    <row r="7" ht="24" customHeight="1">
      <c r="B7" s="10" t="inlineStr">
        <is>
          <t>2. Preencha os dados de planejamento na aba Política por SKU.</t>
        </is>
      </c>
    </row>
    <row r="8" ht="24" customHeight="1">
      <c r="B8" s="8" t="inlineStr">
        <is>
          <t>3. Analise a política recomendada e o fundamento automático.</t>
        </is>
      </c>
    </row>
    <row r="9" ht="24" customHeight="1">
      <c r="B9" s="10" t="inlineStr">
        <is>
          <t>4. Escolha manualmente a política.</t>
        </is>
      </c>
    </row>
    <row r="10" ht="24" customHeight="1">
      <c r="B10" s="8" t="inlineStr">
        <is>
          <t>5. Informe apenas os parâmetros aplicáveis à política escolhida.</t>
        </is>
      </c>
    </row>
    <row r="11" ht="24" customHeight="1">
      <c r="B11" s="10" t="inlineStr">
        <is>
          <t>6. Registre qualquer divergência como exceção justificada.</t>
        </is>
      </c>
    </row>
    <row r="12" ht="24" customHeight="1">
      <c r="B12" s="8" t="inlineStr">
        <is>
          <t>7. Complete status, versão, aprovação e próxima revisão.</t>
        </is>
      </c>
    </row>
    <row r="13" ht="24" customHeight="1">
      <c r="B13" s="10" t="inlineStr">
        <is>
          <t>8. Antes de alterar uma decisão aprovada, copie a versão anterior para Histórico de revisões como valores.</t>
        </is>
      </c>
    </row>
    <row r="14" ht="24" customHeight="1">
      <c r="B14" s="8" t="inlineStr">
        <is>
          <t>9. Monitore vencimentos, divergências e exceções no Resumo.</t>
        </is>
      </c>
    </row>
    <row r="15"/>
    <row r="16">
      <c r="A16" s="33" t="inlineStr">
        <is>
          <t>Política</t>
        </is>
      </c>
      <c r="B16" s="33" t="inlineStr">
        <is>
          <t>Parâmetros obrigatórios</t>
        </is>
      </c>
    </row>
    <row r="17">
      <c r="A17" s="10" t="inlineStr">
        <is>
          <t>Revisão contínua (Q)</t>
        </is>
      </c>
      <c r="B17" s="10" t="inlineStr">
        <is>
          <t>Lote aprovado</t>
        </is>
      </c>
    </row>
    <row r="18">
      <c r="A18" s="8" t="inlineStr">
        <is>
          <t>Mínimo-máximo</t>
        </is>
      </c>
      <c r="B18" s="8" t="inlineStr">
        <is>
          <t>Estoque mínimo e estoque máximo</t>
        </is>
      </c>
    </row>
    <row r="19">
      <c r="A19" s="10" t="inlineStr">
        <is>
          <t>Revisão periódica (P)</t>
        </is>
      </c>
      <c r="B19" s="10" t="inlineStr">
        <is>
          <t>Ciclo de revisão e estoque-alvo</t>
        </is>
      </c>
    </row>
    <row r="20">
      <c r="A20" s="8" t="inlineStr">
        <is>
          <t>Sob encomenda</t>
        </is>
      </c>
      <c r="B20" s="8" t="inlineStr">
        <is>
          <t>Não exige parâmetro de estoque; exige nível de serviço aprovado</t>
        </is>
      </c>
    </row>
    <row r="21"/>
    <row r="22">
      <c r="A22" s="32" t="inlineStr">
        <is>
          <t>Interpretação das cores</t>
        </is>
      </c>
    </row>
    <row r="23">
      <c r="A23" s="34" t="inlineStr">
        <is>
          <t>Amarelo</t>
        </is>
      </c>
      <c r="B23" s="34" t="inlineStr">
        <is>
          <t>Entrada de planejamento.</t>
        </is>
      </c>
    </row>
    <row r="24">
      <c r="A24" s="35" t="inlineStr">
        <is>
          <t>Azul-claro</t>
        </is>
      </c>
      <c r="B24" s="35" t="inlineStr">
        <is>
          <t>Cálculo automático.</t>
        </is>
      </c>
    </row>
    <row r="25">
      <c r="A25" s="36" t="inlineStr">
        <is>
          <t>Verde</t>
        </is>
      </c>
      <c r="B25" s="36" t="inlineStr">
        <is>
          <t>Decisão ou aprovação manual.</t>
        </is>
      </c>
    </row>
    <row r="26">
      <c r="A26" s="37" t="inlineStr">
        <is>
          <t>Laranja</t>
        </is>
      </c>
      <c r="B26" s="37" t="inlineStr">
        <is>
          <t>Atenção ou revisão próxima.</t>
        </is>
      </c>
    </row>
    <row r="27">
      <c r="A27" s="38" t="inlineStr">
        <is>
          <t>Vermelho</t>
        </is>
      </c>
      <c r="B27" s="38" t="inlineStr">
        <is>
          <t>Erro, pendência crítica ou revisão vencida.</t>
        </is>
      </c>
    </row>
    <row r="28">
      <c r="A28" s="39" t="inlineStr">
        <is>
          <t>Cinza</t>
        </is>
      </c>
      <c r="B28" s="39" t="inlineStr">
        <is>
          <t>Registro suspenso ou lista de apoio.</t>
        </is>
      </c>
    </row>
    <row r="29"/>
    <row r="30"/>
    <row r="31" ht="55" customHeight="1">
      <c r="A31" s="32" t="inlineStr">
        <is>
          <t>Limites do documento</t>
        </is>
      </c>
      <c r="B31" s="8" t="inlineStr">
        <is>
          <t>A recomendação é qualitativa e configurável. Ela não comprova volume futuro, não garante o nível de serviço e não substitui análise operacional. Esta pasta não calcula ponto de pedido, estoque de segurança, saldo disponível, quantidade de compra ou gatilho de reposição.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planejamento</dc:creator>
  <dc:title xmlns:dc="http://purl.org/dc/elements/1.1/">Política de estoque e nível de serviço</dc:title>
  <dc:subject xmlns:dc="http://purl.org/dc/elements/1.1/">Registro e revisão de políticas de estoque por SKU</dc:subject>
  <dcterms:created xmlns:dcterms="http://purl.org/dc/terms/" xmlns:xsi="http://www.w3.org/2001/XMLSchema-instance" xsi:type="dcterms:W3CDTF">2026-09-07T02:43:04Z</dcterms:created>
  <dcterms:modified xmlns:dcterms="http://purl.org/dc/terms/" xmlns:xsi="http://www.w3.org/2001/XMLSchema-instance" xsi:type="dcterms:W3CDTF">2026-09-07T02:43:05+00:00Z</dcterms:modified>
</cp:coreProperties>
</file>