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olítica de Estoque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1" hidden="1">'Política de Estoque'!$A$5:$Q$105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;[Red]-0;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17372E"/>
      <sz val="18"/>
    </font>
    <font>
      <name val="Calibri"/>
      <color rgb="00222222"/>
      <sz val="11"/>
    </font>
    <font>
      <name val="Calibri"/>
      <i val="1"/>
      <color rgb="0017372E"/>
      <sz val="10"/>
    </font>
    <font>
      <name val="Calibri"/>
      <b val="1"/>
      <color rgb="0017372E"/>
      <sz val="11"/>
    </font>
  </fonts>
  <fills count="8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F6F0E4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E7E6E6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Continuous" vertical="center" wrapText="1"/>
    </xf>
    <xf numFmtId="0" fontId="3" fillId="3" borderId="1" applyAlignment="1" pivotButton="0" quotePrefix="0" xfId="0">
      <alignment horizontal="centerContinuous" vertical="center" wrapText="1"/>
    </xf>
    <xf numFmtId="1" fontId="4" fillId="4" borderId="1" applyAlignment="1" pivotButton="0" quotePrefix="0" xfId="0">
      <alignment horizontal="centerContinuous" vertical="center" wrapText="1"/>
    </xf>
    <xf numFmtId="0" fontId="4" fillId="4" borderId="1" applyAlignment="1" pivotButton="0" quotePrefix="0" xfId="0">
      <alignment horizontal="centerContinuous" vertical="center" wrapText="1"/>
    </xf>
    <xf numFmtId="164" fontId="4" fillId="4" borderId="1" applyAlignment="1" pivotButton="0" quotePrefix="0" xfId="0">
      <alignment horizontal="centerContinuous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Continuous" vertical="center" wrapText="1"/>
    </xf>
    <xf numFmtId="0" fontId="5" fillId="6" borderId="1" applyAlignment="1" pivotButton="0" quotePrefix="0" xfId="0">
      <alignment horizontal="left" vertical="center"/>
    </xf>
    <xf numFmtId="2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" fontId="5" fillId="7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 wrapText="1"/>
    </xf>
    <xf numFmtId="165" fontId="5" fillId="7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Continuous" vertical="center" wrapText="1"/>
    </xf>
    <xf numFmtId="0" fontId="5" fillId="4" borderId="1" applyAlignment="1" pivotButton="0" quotePrefix="0" xfId="0">
      <alignment horizontal="centerContinuous" vertical="center" wrapText="1"/>
    </xf>
    <xf numFmtId="0" fontId="5" fillId="5" borderId="1" applyAlignment="1" pivotButton="0" quotePrefix="0" xfId="0">
      <alignment horizontal="centerContinuous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7">
    <dxf>
      <font>
        <name val="Calibri"/>
        <color rgb="007F6000"/>
        <sz val="11"/>
      </font>
      <fill>
        <patternFill patternType="solid">
          <fgColor rgb="00FFF2CC"/>
        </patternFill>
      </fill>
    </dxf>
    <dxf>
      <font>
        <name val="Calibri"/>
        <color rgb="00006100"/>
        <sz val="11"/>
      </font>
      <fill>
        <patternFill patternType="solid">
          <fgColor rgb="00C6EFCE"/>
        </patternFill>
      </fill>
    </dxf>
    <dxf>
      <font>
        <name val="Calibri"/>
        <b val="1"/>
        <color rgb="009C0006"/>
        <sz val="11"/>
      </font>
      <fill>
        <patternFill patternType="solid">
          <fgColor rgb="00FFC7CE"/>
        </patternFill>
      </fill>
    </dxf>
    <dxf>
      <font>
        <name val="Calibri"/>
        <color rgb="009C0006"/>
        <sz val="11"/>
      </font>
      <fill>
        <patternFill patternType="solid">
          <fgColor rgb="00FFC7CE"/>
        </patternFill>
      </fill>
    </dxf>
    <dxf>
      <font>
        <name val="Calibri"/>
        <color rgb="00C65911"/>
        <sz val="11"/>
      </font>
      <fill>
        <patternFill patternType="solid">
          <fgColor rgb="00FCE4D6"/>
        </patternFill>
      </fill>
    </dxf>
    <dxf>
      <font>
        <name val="Calibri"/>
        <b val="1"/>
        <color rgb="00C65911"/>
        <sz val="11"/>
      </font>
      <fill>
        <patternFill patternType="solid">
          <fgColor rgb="00FCE4D6"/>
        </patternFill>
      </fill>
    </dxf>
    <dxf>
      <font>
        <name val="Calibri"/>
        <color rgb="00666666"/>
        <sz val="11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SKUs por situação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'Resumo'!$A$14:$A$17</f>
            </numRef>
          </cat>
          <val>
            <numRef>
              <f>'Resumo'!$B$14:$B$17</f>
            </numRef>
          </val>
        </ser>
        <dLbls>
          <dLblPos val="outEnd"/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594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PoliticaEstoque" displayName="tbPoliticaEstoque" ref="A5:Q105" headerRowCount="1">
  <autoFilter ref="A5:Q105"/>
  <tableColumns count="17">
    <tableColumn id="1" name="SKU"/>
    <tableColumn id="2" name="Produto"/>
    <tableColumn id="3" name="Categoria"/>
    <tableColumn id="4" name="Status do SKU"/>
    <tableColumn id="5" name="Demanda média diária (un.)"/>
    <tableColumn id="6" name="Tempo de reposição (dias)"/>
    <tableColumn id="7" name="Estoque de segurança (un.)"/>
    <tableColumn id="8" name="Lote operacional (un.)"/>
    <tableColumn id="9" name="Capacidade (un.)"/>
    <tableColumn id="10" name="Estoque disponível (un.)"/>
    <tableColumn id="11" name="Estoque mínimo (un.)"/>
    <tableColumn id="12" name="Demanda no prazo (un.)"/>
    <tableColumn id="13" name="Ponto de pedido (un.)"/>
    <tableColumn id="14" name="Estoque máximo (un.)"/>
    <tableColumn id="15" name="Validação da política"/>
    <tableColumn id="16" name="Alerta de reposição"/>
    <tableColumn id="17" name="Margem até o ponto (un.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DefinicoesPontoPedido" displayName="tbDefinicoesPontoPedido" ref="A13:C19" headerRowCount="1">
  <autoFilter ref="A13:C19"/>
  <tableColumns count="3">
    <tableColumn id="1" name="Campo"/>
    <tableColumn id="2" name="Definição"/>
    <tableColumn id="3" name="Unidade ou regr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 fitToPage="1"/>
  </sheetPr>
  <dimension ref="A1:H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Planilha Ponto de Pedido</t>
        </is>
      </c>
      <c r="B1" s="27" t="n"/>
      <c r="C1" s="27" t="n"/>
      <c r="D1" s="27" t="n"/>
      <c r="E1" s="27" t="n"/>
      <c r="F1" s="27" t="n"/>
      <c r="G1" s="27" t="n"/>
      <c r="H1" s="28" t="n"/>
    </row>
    <row r="2" ht="22" customHeight="1">
      <c r="A2" s="2" t="inlineStr">
        <is>
          <t>Visão consolidada das políticas de reposição por SKU</t>
        </is>
      </c>
      <c r="B2" s="2" t="n"/>
      <c r="C2" s="2" t="n"/>
      <c r="D2" s="2" t="n"/>
      <c r="E2" s="2" t="n"/>
      <c r="F2" s="2" t="n"/>
      <c r="G2" s="2" t="n"/>
      <c r="H2" s="2" t="n"/>
    </row>
    <row r="3"/>
    <row r="4" ht="30" customHeight="1">
      <c r="A4" s="3" t="inlineStr">
        <is>
          <t>SKUs cadastrados</t>
        </is>
      </c>
      <c r="B4" s="3" t="n"/>
      <c r="C4" s="3" t="inlineStr">
        <is>
          <t>SKUs ativos</t>
        </is>
      </c>
      <c r="D4" s="3" t="n"/>
      <c r="E4" s="3" t="inlineStr">
        <is>
          <t>Repor agora</t>
        </is>
      </c>
      <c r="F4" s="3" t="n"/>
      <c r="G4" s="3" t="inlineStr">
        <is>
          <t>Revisar parâmetros</t>
        </is>
      </c>
      <c r="H4" s="3" t="n"/>
    </row>
    <row r="5" ht="30" customHeight="1">
      <c r="A5" s="4">
        <f>COUNTIF('Política de Estoque'!$A$6:$A$105,"&lt;&gt;")</f>
        <v/>
      </c>
      <c r="B5" s="5" t="n"/>
      <c r="C5" s="4">
        <f>COUNTIFS('Política de Estoque'!$A$6:$A$105,"&lt;&gt;",'Política de Estoque'!$D$6:$D$105,"Ativo")</f>
        <v/>
      </c>
      <c r="D5" s="5" t="n"/>
      <c r="E5" s="4">
        <f>COUNTIF('Política de Estoque'!$P$6:$P$105,"REPOR")</f>
        <v/>
      </c>
      <c r="F5" s="5" t="n"/>
      <c r="G5" s="4">
        <f>COUNTIF('Política de Estoque'!$P$6:$P$105,"REVISAR PARÂMETROS")</f>
        <v/>
      </c>
      <c r="H5" s="5" t="n"/>
    </row>
    <row r="6" ht="10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/>
    <row r="8" ht="30" customHeight="1">
      <c r="A8" s="3" t="inlineStr">
        <is>
          <t>Sem reposição</t>
        </is>
      </c>
      <c r="B8" s="3" t="n"/>
      <c r="C8" s="3" t="inlineStr">
        <is>
          <t>SKUs inativos</t>
        </is>
      </c>
      <c r="D8" s="3" t="n"/>
      <c r="E8" s="3" t="inlineStr">
        <is>
          <t>% dos ativos com alerta REPOR</t>
        </is>
      </c>
      <c r="F8" s="3" t="n"/>
      <c r="G8" s="3" t="inlineStr">
        <is>
          <t>Unidades disponíveis em SKUs ativos</t>
        </is>
      </c>
      <c r="H8" s="3" t="n"/>
    </row>
    <row r="9" ht="30" customHeight="1">
      <c r="A9" s="4">
        <f>COUNTIF('Política de Estoque'!$P$6:$P$105,"SEM REPOSIÇÃO")</f>
        <v/>
      </c>
      <c r="B9" s="5" t="n"/>
      <c r="C9" s="4">
        <f>COUNTIF('Política de Estoque'!$P$6:$P$105,"INATIVO")</f>
        <v/>
      </c>
      <c r="D9" s="5" t="n"/>
      <c r="E9" s="6">
        <f>IFERROR(E5/C5,0)</f>
        <v/>
      </c>
      <c r="F9" s="5" t="n"/>
      <c r="G9" s="4">
        <f>SUMIFS('Política de Estoque'!$J$6:$J$105,'Política de Estoque'!$D$6:$D$105,"Ativo",'Política de Estoque'!$A$6:$A$105,"&lt;&gt;")</f>
        <v/>
      </c>
      <c r="H9" s="5" t="n"/>
    </row>
    <row r="10" ht="1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/>
    <row r="12"/>
    <row r="13">
      <c r="A13" s="7" t="inlineStr">
        <is>
          <t>Situação</t>
        </is>
      </c>
      <c r="B13" s="7" t="inlineStr">
        <is>
          <t>Quantidade</t>
        </is>
      </c>
    </row>
    <row r="14">
      <c r="A14" s="8" t="inlineStr">
        <is>
          <t>REPOR</t>
        </is>
      </c>
      <c r="B14" s="9">
        <f>E5</f>
        <v/>
      </c>
    </row>
    <row r="15">
      <c r="A15" s="10" t="inlineStr">
        <is>
          <t>SEM REPOSIÇÃO</t>
        </is>
      </c>
      <c r="B15" s="11">
        <f>A9</f>
        <v/>
      </c>
    </row>
    <row r="16">
      <c r="A16" s="8" t="inlineStr">
        <is>
          <t>REVISAR PARÂMETROS</t>
        </is>
      </c>
      <c r="B16" s="9">
        <f>G5</f>
        <v/>
      </c>
    </row>
    <row r="17">
      <c r="A17" s="10" t="inlineStr">
        <is>
          <t>INATIVO</t>
        </is>
      </c>
      <c r="B17" s="11">
        <f>C9</f>
        <v/>
      </c>
    </row>
    <row r="18"/>
    <row r="19"/>
    <row r="20">
      <c r="A20" s="7" t="inlineStr">
        <is>
          <t>Verificações da base</t>
        </is>
      </c>
      <c r="B20" s="7" t="inlineStr">
        <is>
          <t>Resultado</t>
        </is>
      </c>
    </row>
    <row r="21" ht="28" customHeight="1">
      <c r="A21" s="12" t="inlineStr">
        <is>
          <t>Linhas com SKU duplicado</t>
        </is>
      </c>
      <c r="B21" s="13">
        <f>SUMPRODUCT(--('Política de Estoque'!$A$6:$A$105&lt;&gt;""),--(COUNTIF('Política de Estoque'!$A$6:$A$105,'Política de Estoque'!$A$6:$A$105)&gt;1))</f>
        <v/>
      </c>
    </row>
    <row r="22" ht="28" customHeight="1">
      <c r="A22" s="14" t="inlineStr">
        <is>
          <t>Linhas sem SKU com outros dados</t>
        </is>
      </c>
      <c r="B22" s="15">
        <f>SUMPRODUCT(--('Política de Estoque'!$A$6:$A$105=""),--((('Política de Estoque'!$B$6:$B$105&lt;&gt;"")+('Política de Estoque'!$C$6:$C$105&lt;&gt;"")+('Política de Estoque'!$D$6:$D$105&lt;&gt;"")+('Política de Estoque'!$E$6:$E$105&lt;&gt;"")+('Política de Estoque'!$F$6:$F$105&lt;&gt;"")+('Política de Estoque'!$G$6:$G$105&lt;&gt;"")+('Política de Estoque'!$H$6:$H$105&lt;&gt;"")+('Política de Estoque'!$I$6:$I$105&lt;&gt;"")+('Política de Estoque'!$J$6:$J$105&lt;&gt;""))&gt;0))</f>
        <v/>
      </c>
    </row>
    <row r="23" ht="28" customHeight="1">
      <c r="A23" s="12" t="inlineStr">
        <is>
          <t>Linhas cadastradas incompletas</t>
        </is>
      </c>
      <c r="B23" s="13">
        <f>COUNTIF('Política de Estoque'!$O$6:$O$105,"PREENCHER DADOS")</f>
        <v/>
      </c>
    </row>
    <row r="24" ht="28" customHeight="1">
      <c r="A24" s="14" t="inlineStr">
        <is>
          <t>Restrições de capacidade ou lote</t>
        </is>
      </c>
      <c r="B24" s="15">
        <f>COUNTIF('Política de Estoque'!$O$6:$O$105,"*CAPACIDADE*")+COUNTIF('Política de Estoque'!$O$6:$O$105,"LOTE NÃO CABE NO TETO")</f>
        <v/>
      </c>
    </row>
    <row r="25" ht="28" customHeight="1">
      <c r="A25" s="12" t="inlineStr">
        <is>
          <t>Cadastro, valores ou demanda a revisar</t>
        </is>
      </c>
      <c r="B25" s="13">
        <f>COUNTIF('Política de Estoque'!$O$6:$O$105,"REVISAR CADASTRO")+COUNTIF('Política de Estoque'!$O$6:$O$105,"REVISAR VALORES")+COUNTIF('Política de Estoque'!$O$6:$O$105,"DEMANDA ZERADA")</f>
        <v/>
      </c>
    </row>
    <row r="26" ht="28" customHeight="1">
      <c r="A26" s="14" t="inlineStr">
        <is>
          <t>Status geral da base</t>
        </is>
      </c>
      <c r="B26" s="16">
        <f>IF(SUM(B21:B25)=0,"OK PARA ANÁLISE","REVISAR BASE")</f>
        <v/>
      </c>
    </row>
  </sheetData>
  <mergeCells count="1">
    <mergeCell ref="A1:H1"/>
  </mergeCells>
  <conditionalFormatting sqref="B21:B25">
    <cfRule type="cellIs" priority="1" operator="greaterThan" dxfId="0">
      <formula>0</formula>
    </cfRule>
  </conditionalFormatting>
  <conditionalFormatting sqref="B26">
    <cfRule type="expression" priority="2" dxfId="1">
      <formula>$B26="OK PARA ANÁLISE"</formula>
    </cfRule>
    <cfRule type="expression" priority="3" dxfId="2">
      <formula>$B26="REVISAR BASE"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72E"/>
    <outlinePr summaryBelow="1" summaryRight="1"/>
    <pageSetUpPr fitToPage="1"/>
  </sheetPr>
  <dimension ref="A1:Q105"/>
  <sheetViews>
    <sheetView showGridLines="0"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28" customWidth="1" min="2" max="2"/>
    <col width="20" customWidth="1" min="3" max="3"/>
    <col width="14" customWidth="1" min="4" max="4"/>
    <col width="20" customWidth="1" min="5" max="5"/>
    <col width="23" customWidth="1" min="6" max="6"/>
    <col width="23" customWidth="1" min="7" max="7"/>
    <col width="20" customWidth="1" min="8" max="8"/>
    <col width="18" customWidth="1" min="9" max="9"/>
    <col width="22" customWidth="1" min="10" max="10"/>
    <col width="20" customWidth="1" min="11" max="11"/>
    <col width="22" customWidth="1" min="12" max="12"/>
    <col width="20" customWidth="1" min="13" max="13"/>
    <col width="20" customWidth="1" min="14" max="14"/>
    <col width="34" customWidth="1" min="15" max="15"/>
    <col width="24" customWidth="1" min="16" max="16"/>
    <col width="22" customWidth="1" min="17" max="17"/>
  </cols>
  <sheetData>
    <row r="1" ht="30" customHeight="1">
      <c r="A1" s="1" t="inlineStr">
        <is>
          <t>Política de mínimo, máximo e ponto de pedido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  <c r="Q1" s="28" t="n"/>
    </row>
    <row r="2" ht="24" customHeight="1">
      <c r="A2" s="2" t="inlineStr">
        <is>
          <t>Preencha as colunas amarelas. As colunas cinzas são calculadas e apenas sinalizam a necessidade de reposição.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 ht="22" customHeight="1">
      <c r="A3" s="17" t="inlineStr">
        <is>
          <t>Esta planilha não gera pedido de compra nem quantidade sugerida de compra.</t>
        </is>
      </c>
      <c r="B3" s="17" t="n"/>
      <c r="C3" s="17" t="n"/>
      <c r="D3" s="17" t="n"/>
      <c r="E3" s="17" t="n"/>
      <c r="F3" s="17" t="n"/>
      <c r="G3" s="17" t="n"/>
      <c r="H3" s="17" t="n"/>
      <c r="I3" s="17" t="n"/>
      <c r="J3" s="17" t="n"/>
      <c r="K3" s="17" t="n"/>
      <c r="L3" s="17" t="n"/>
      <c r="M3" s="17" t="n"/>
      <c r="N3" s="17" t="n"/>
      <c r="O3" s="17" t="n"/>
      <c r="P3" s="17" t="n"/>
      <c r="Q3" s="17" t="n"/>
    </row>
    <row r="4"/>
    <row r="5" ht="42" customHeight="1">
      <c r="A5" s="7" t="inlineStr">
        <is>
          <t>SKU</t>
        </is>
      </c>
      <c r="B5" s="7" t="inlineStr">
        <is>
          <t>Produto</t>
        </is>
      </c>
      <c r="C5" s="7" t="inlineStr">
        <is>
          <t>Categoria</t>
        </is>
      </c>
      <c r="D5" s="7" t="inlineStr">
        <is>
          <t>Status do SKU</t>
        </is>
      </c>
      <c r="E5" s="7" t="inlineStr">
        <is>
          <t>Demanda média diária (un.)</t>
        </is>
      </c>
      <c r="F5" s="7" t="inlineStr">
        <is>
          <t>Tempo de reposição (dias)</t>
        </is>
      </c>
      <c r="G5" s="7" t="inlineStr">
        <is>
          <t>Estoque de segurança (un.)</t>
        </is>
      </c>
      <c r="H5" s="7" t="inlineStr">
        <is>
          <t>Lote operacional (un.)</t>
        </is>
      </c>
      <c r="I5" s="7" t="inlineStr">
        <is>
          <t>Capacidade (un.)</t>
        </is>
      </c>
      <c r="J5" s="7" t="inlineStr">
        <is>
          <t>Estoque disponível (un.)</t>
        </is>
      </c>
      <c r="K5" s="7" t="inlineStr">
        <is>
          <t>Estoque mínimo (un.)</t>
        </is>
      </c>
      <c r="L5" s="7" t="inlineStr">
        <is>
          <t>Demanda no prazo (un.)</t>
        </is>
      </c>
      <c r="M5" s="7" t="inlineStr">
        <is>
          <t>Ponto de pedido (un.)</t>
        </is>
      </c>
      <c r="N5" s="7" t="inlineStr">
        <is>
          <t>Estoque máximo (un.)</t>
        </is>
      </c>
      <c r="O5" s="7" t="inlineStr">
        <is>
          <t>Validação da política</t>
        </is>
      </c>
      <c r="P5" s="7" t="inlineStr">
        <is>
          <t>Alerta de reposição</t>
        </is>
      </c>
      <c r="Q5" s="7" t="inlineStr">
        <is>
          <t>Margem até o ponto (un.)</t>
        </is>
      </c>
    </row>
    <row r="6" ht="21" customHeight="1">
      <c r="A6" s="18" t="inlineStr">
        <is>
          <t>FX-CAN-001</t>
        </is>
      </c>
      <c r="B6" s="18" t="inlineStr">
        <is>
          <t>Caneca Nebulosa Fictícia</t>
        </is>
      </c>
      <c r="C6" s="18" t="inlineStr">
        <is>
          <t>Casa e Cozinha</t>
        </is>
      </c>
      <c r="D6" s="18" t="inlineStr">
        <is>
          <t>Ativo</t>
        </is>
      </c>
      <c r="E6" s="19" t="n">
        <v>4.2</v>
      </c>
      <c r="F6" s="20" t="n">
        <v>7</v>
      </c>
      <c r="G6" s="20" t="n">
        <v>12</v>
      </c>
      <c r="H6" s="20" t="n">
        <v>48</v>
      </c>
      <c r="I6" s="20" t="n">
        <v>120</v>
      </c>
      <c r="J6" s="20" t="n">
        <v>35</v>
      </c>
      <c r="K6" s="21">
        <f>IF($A6="","",IF(COUNT($E6:$J6)&lt;6,"",ROUNDUP($G6,0)))</f>
        <v/>
      </c>
      <c r="L6" s="21">
        <f>IF($A6="","",IF(COUNT($E6:$J6)&lt;6,"",ROUNDUP($E6*$F6,0)))</f>
        <v/>
      </c>
      <c r="M6" s="21">
        <f>IF(OR($A6="",$K6="",$L6=""),"",ROUNDUP($K6+$L6,0))</f>
        <v/>
      </c>
      <c r="N6" s="21">
        <f>IF(OR($A6="",$M6="",$H6="",$I6=""),"",MIN($I6,$M6+$H6))</f>
        <v/>
      </c>
      <c r="O6" s="22">
        <f>IF($A6="","",IF(OR($B6="",$C6="",$D6="",COUNT($E6:$J6)&lt;6),"PREENCHER DADOS",IF(OR(LEN($A6)&gt;30,LEN($B6)&gt;80,COUNTIF('Instruções'!$J$2:$J$11,$C6)=0,COUNTIF('Instruções'!$K$2:$K$3,$D6)=0),"REVISAR CADASTRO",IF(COUNTIF($A$6:$A$105,$A6)&gt;1,"SKU DUPLICADO",IF(OR($E6&lt;0,$F6&lt;0,$G6&lt;0,$H6&lt;=0,$I6&lt;=0,$J6&lt;0,$F6&lt;&gt;INT($F6),$G6&lt;&gt;INT($G6),$H6&lt;&gt;INT($H6),$I6&lt;&gt;INT($I6),$J6&lt;&gt;INT($J6)),"REVISAR VALORES",IF($J6&gt;$I6,"ESTOQUE ACIMA DA CAPACIDADE",IF($I6&lt;$M6,"CAPACIDADE ABAIXO DO PONTO",IF($I6&lt;($M6+$H6),"LOTE NÃO CABE NO TETO",IF(AND($D6="Ativo",$E6=0),"DEMANDA ZERADA","OK")))))))))</f>
        <v/>
      </c>
      <c r="P6" s="22">
        <f>IF($A6="","",IF($O6&lt;&gt;"OK","REVISAR PARÂMETROS",IF($D6="Inativo","INATIVO",IF($J6&lt;=$M6,"REPOR","SEM REPOSIÇÃO"))))</f>
        <v/>
      </c>
      <c r="Q6" s="23">
        <f>IF(OR($A6="",$D6&lt;&gt;"Ativo",$O6&lt;&gt;"OK",$M6=""),"",$J6-$M6)</f>
        <v/>
      </c>
    </row>
    <row r="7" ht="21" customHeight="1">
      <c r="A7" s="18" t="inlineStr">
        <is>
          <t>FX-CAB-002</t>
        </is>
      </c>
      <c r="B7" s="18" t="inlineStr">
        <is>
          <t>Cabo Órbita USB-C Fictício</t>
        </is>
      </c>
      <c r="C7" s="18" t="inlineStr">
        <is>
          <t>Eletrônicos</t>
        </is>
      </c>
      <c r="D7" s="18" t="inlineStr">
        <is>
          <t>Ativo</t>
        </is>
      </c>
      <c r="E7" s="19" t="n">
        <v>8.5</v>
      </c>
      <c r="F7" s="20" t="n">
        <v>12</v>
      </c>
      <c r="G7" s="20" t="n">
        <v>25</v>
      </c>
      <c r="H7" s="20" t="n">
        <v>80</v>
      </c>
      <c r="I7" s="20" t="n">
        <v>220</v>
      </c>
      <c r="J7" s="20" t="n">
        <v>160</v>
      </c>
      <c r="K7" s="21">
        <f>IF($A7="","",IF(COUNT($E7:$J7)&lt;6,"",ROUNDUP($G7,0)))</f>
        <v/>
      </c>
      <c r="L7" s="21">
        <f>IF($A7="","",IF(COUNT($E7:$J7)&lt;6,"",ROUNDUP($E7*$F7,0)))</f>
        <v/>
      </c>
      <c r="M7" s="21">
        <f>IF(OR($A7="",$K7="",$L7=""),"",ROUNDUP($K7+$L7,0))</f>
        <v/>
      </c>
      <c r="N7" s="21">
        <f>IF(OR($A7="",$M7="",$H7="",$I7=""),"",MIN($I7,$M7+$H7))</f>
        <v/>
      </c>
      <c r="O7" s="22">
        <f>IF($A7="","",IF(OR($B7="",$C7="",$D7="",COUNT($E7:$J7)&lt;6),"PREENCHER DADOS",IF(OR(LEN($A7)&gt;30,LEN($B7)&gt;80,COUNTIF('Instruções'!$J$2:$J$11,$C7)=0,COUNTIF('Instruções'!$K$2:$K$3,$D7)=0),"REVISAR CADASTRO",IF(COUNTIF($A$6:$A$105,$A7)&gt;1,"SKU DUPLICADO",IF(OR($E7&lt;0,$F7&lt;0,$G7&lt;0,$H7&lt;=0,$I7&lt;=0,$J7&lt;0,$F7&lt;&gt;INT($F7),$G7&lt;&gt;INT($G7),$H7&lt;&gt;INT($H7),$I7&lt;&gt;INT($I7),$J7&lt;&gt;INT($J7)),"REVISAR VALORES",IF($J7&gt;$I7,"ESTOQUE ACIMA DA CAPACIDADE",IF($I7&lt;$M7,"CAPACIDADE ABAIXO DO PONTO",IF($I7&lt;($M7+$H7),"LOTE NÃO CABE NO TETO",IF(AND($D7="Ativo",$E7=0),"DEMANDA ZERADA","OK")))))))))</f>
        <v/>
      </c>
      <c r="P7" s="22">
        <f>IF($A7="","",IF($O7&lt;&gt;"OK","REVISAR PARÂMETROS",IF($D7="Inativo","INATIVO",IF($J7&lt;=$M7,"REPOR","SEM REPOSIÇÃO"))))</f>
        <v/>
      </c>
      <c r="Q7" s="23">
        <f>IF(OR($A7="",$D7&lt;&gt;"Ativo",$O7&lt;&gt;"OK",$M7=""),"",$J7-$M7)</f>
        <v/>
      </c>
    </row>
    <row r="8" ht="21" customHeight="1">
      <c r="A8" s="18" t="inlineStr">
        <is>
          <t>FX-VAS-003</t>
        </is>
      </c>
      <c r="B8" s="18" t="inlineStr">
        <is>
          <t>Vaso Aurora P Fictício</t>
        </is>
      </c>
      <c r="C8" s="18" t="inlineStr">
        <is>
          <t>Decoração</t>
        </is>
      </c>
      <c r="D8" s="18" t="inlineStr">
        <is>
          <t>Ativo</t>
        </is>
      </c>
      <c r="E8" s="19" t="n">
        <v>1.8</v>
      </c>
      <c r="F8" s="20" t="n">
        <v>20</v>
      </c>
      <c r="G8" s="20" t="n">
        <v>15</v>
      </c>
      <c r="H8" s="20" t="n">
        <v>36</v>
      </c>
      <c r="I8" s="20" t="n">
        <v>100</v>
      </c>
      <c r="J8" s="20" t="n">
        <v>45</v>
      </c>
      <c r="K8" s="21">
        <f>IF($A8="","",IF(COUNT($E8:$J8)&lt;6,"",ROUNDUP($G8,0)))</f>
        <v/>
      </c>
      <c r="L8" s="21">
        <f>IF($A8="","",IF(COUNT($E8:$J8)&lt;6,"",ROUNDUP($E8*$F8,0)))</f>
        <v/>
      </c>
      <c r="M8" s="21">
        <f>IF(OR($A8="",$K8="",$L8=""),"",ROUNDUP($K8+$L8,0))</f>
        <v/>
      </c>
      <c r="N8" s="21">
        <f>IF(OR($A8="",$M8="",$H8="",$I8=""),"",MIN($I8,$M8+$H8))</f>
        <v/>
      </c>
      <c r="O8" s="22">
        <f>IF($A8="","",IF(OR($B8="",$C8="",$D8="",COUNT($E8:$J8)&lt;6),"PREENCHER DADOS",IF(OR(LEN($A8)&gt;30,LEN($B8)&gt;80,COUNTIF('Instruções'!$J$2:$J$11,$C8)=0,COUNTIF('Instruções'!$K$2:$K$3,$D8)=0),"REVISAR CADASTRO",IF(COUNTIF($A$6:$A$105,$A8)&gt;1,"SKU DUPLICADO",IF(OR($E8&lt;0,$F8&lt;0,$G8&lt;0,$H8&lt;=0,$I8&lt;=0,$J8&lt;0,$F8&lt;&gt;INT($F8),$G8&lt;&gt;INT($G8),$H8&lt;&gt;INT($H8),$I8&lt;&gt;INT($I8),$J8&lt;&gt;INT($J8)),"REVISAR VALORES",IF($J8&gt;$I8,"ESTOQUE ACIMA DA CAPACIDADE",IF($I8&lt;$M8,"CAPACIDADE ABAIXO DO PONTO",IF($I8&lt;($M8+$H8),"LOTE NÃO CABE NO TETO",IF(AND($D8="Ativo",$E8=0),"DEMANDA ZERADA","OK")))))))))</f>
        <v/>
      </c>
      <c r="P8" s="22">
        <f>IF($A8="","",IF($O8&lt;&gt;"OK","REVISAR PARÂMETROS",IF($D8="Inativo","INATIVO",IF($J8&lt;=$M8,"REPOR","SEM REPOSIÇÃO"))))</f>
        <v/>
      </c>
      <c r="Q8" s="23">
        <f>IF(OR($A8="",$D8&lt;&gt;"Ativo",$O8&lt;&gt;"OK",$M8=""),"",$J8-$M8)</f>
        <v/>
      </c>
    </row>
    <row r="9" ht="21" customHeight="1">
      <c r="A9" s="18" t="inlineStr">
        <is>
          <t>FX-CAD-004</t>
        </is>
      </c>
      <c r="B9" s="18" t="inlineStr">
        <is>
          <t>Caderno Cometa A5 Fictício</t>
        </is>
      </c>
      <c r="C9" s="18" t="inlineStr">
        <is>
          <t>Papelaria</t>
        </is>
      </c>
      <c r="D9" s="18" t="inlineStr">
        <is>
          <t>Ativo</t>
        </is>
      </c>
      <c r="E9" s="19" t="n">
        <v>6</v>
      </c>
      <c r="F9" s="20" t="n">
        <v>5</v>
      </c>
      <c r="G9" s="20" t="n">
        <v>20</v>
      </c>
      <c r="H9" s="20" t="n">
        <v>50</v>
      </c>
      <c r="I9" s="20" t="n">
        <v>80</v>
      </c>
      <c r="J9" s="20" t="n">
        <v>80</v>
      </c>
      <c r="K9" s="21">
        <f>IF($A9="","",IF(COUNT($E9:$J9)&lt;6,"",ROUNDUP($G9,0)))</f>
        <v/>
      </c>
      <c r="L9" s="21">
        <f>IF($A9="","",IF(COUNT($E9:$J9)&lt;6,"",ROUNDUP($E9*$F9,0)))</f>
        <v/>
      </c>
      <c r="M9" s="21">
        <f>IF(OR($A9="",$K9="",$L9=""),"",ROUNDUP($K9+$L9,0))</f>
        <v/>
      </c>
      <c r="N9" s="21">
        <f>IF(OR($A9="",$M9="",$H9="",$I9=""),"",MIN($I9,$M9+$H9))</f>
        <v/>
      </c>
      <c r="O9" s="22">
        <f>IF($A9="","",IF(OR($B9="",$C9="",$D9="",COUNT($E9:$J9)&lt;6),"PREENCHER DADOS",IF(OR(LEN($A9)&gt;30,LEN($B9)&gt;80,COUNTIF('Instruções'!$J$2:$J$11,$C9)=0,COUNTIF('Instruções'!$K$2:$K$3,$D9)=0),"REVISAR CADASTRO",IF(COUNTIF($A$6:$A$105,$A9)&gt;1,"SKU DUPLICADO",IF(OR($E9&lt;0,$F9&lt;0,$G9&lt;0,$H9&lt;=0,$I9&lt;=0,$J9&lt;0,$F9&lt;&gt;INT($F9),$G9&lt;&gt;INT($G9),$H9&lt;&gt;INT($H9),$I9&lt;&gt;INT($I9),$J9&lt;&gt;INT($J9)),"REVISAR VALORES",IF($J9&gt;$I9,"ESTOQUE ACIMA DA CAPACIDADE",IF($I9&lt;$M9,"CAPACIDADE ABAIXO DO PONTO",IF($I9&lt;($M9+$H9),"LOTE NÃO CABE NO TETO",IF(AND($D9="Ativo",$E9=0),"DEMANDA ZERADA","OK")))))))))</f>
        <v/>
      </c>
      <c r="P9" s="22">
        <f>IF($A9="","",IF($O9&lt;&gt;"OK","REVISAR PARÂMETROS",IF($D9="Inativo","INATIVO",IF($J9&lt;=$M9,"REPOR","SEM REPOSIÇÃO"))))</f>
        <v/>
      </c>
      <c r="Q9" s="23">
        <f>IF(OR($A9="",$D9&lt;&gt;"Ativo",$O9&lt;&gt;"OK",$M9=""),"",$J9-$M9)</f>
        <v/>
      </c>
    </row>
    <row r="10" ht="21" customHeight="1">
      <c r="A10" s="18" t="inlineStr">
        <is>
          <t>FX-ORG-005</t>
        </is>
      </c>
      <c r="B10" s="18" t="inlineStr">
        <is>
          <t>Organizador Prisma Fictício</t>
        </is>
      </c>
      <c r="C10" s="18" t="inlineStr">
        <is>
          <t>Organização</t>
        </is>
      </c>
      <c r="D10" s="18" t="inlineStr">
        <is>
          <t>Ativo</t>
        </is>
      </c>
      <c r="E10" s="19" t="n">
        <v>2.3</v>
      </c>
      <c r="F10" s="20" t="n">
        <v>15</v>
      </c>
      <c r="G10" s="20" t="n">
        <v>18</v>
      </c>
      <c r="H10" s="20" t="n">
        <v>40</v>
      </c>
      <c r="I10" s="20" t="n">
        <v>50</v>
      </c>
      <c r="J10" s="20" t="n">
        <v>20</v>
      </c>
      <c r="K10" s="21">
        <f>IF($A10="","",IF(COUNT($E10:$J10)&lt;6,"",ROUNDUP($G10,0)))</f>
        <v/>
      </c>
      <c r="L10" s="21">
        <f>IF($A10="","",IF(COUNT($E10:$J10)&lt;6,"",ROUNDUP($E10*$F10,0)))</f>
        <v/>
      </c>
      <c r="M10" s="21">
        <f>IF(OR($A10="",$K10="",$L10=""),"",ROUNDUP($K10+$L10,0))</f>
        <v/>
      </c>
      <c r="N10" s="21">
        <f>IF(OR($A10="",$M10="",$H10="",$I10=""),"",MIN($I10,$M10+$H10))</f>
        <v/>
      </c>
      <c r="O10" s="22">
        <f>IF($A10="","",IF(OR($B10="",$C10="",$D10="",COUNT($E10:$J10)&lt;6),"PREENCHER DADOS",IF(OR(LEN($A10)&gt;30,LEN($B10)&gt;80,COUNTIF('Instruções'!$J$2:$J$11,$C10)=0,COUNTIF('Instruções'!$K$2:$K$3,$D10)=0),"REVISAR CADASTRO",IF(COUNTIF($A$6:$A$105,$A10)&gt;1,"SKU DUPLICADO",IF(OR($E10&lt;0,$F10&lt;0,$G10&lt;0,$H10&lt;=0,$I10&lt;=0,$J10&lt;0,$F10&lt;&gt;INT($F10),$G10&lt;&gt;INT($G10),$H10&lt;&gt;INT($H10),$I10&lt;&gt;INT($I10),$J10&lt;&gt;INT($J10)),"REVISAR VALORES",IF($J10&gt;$I10,"ESTOQUE ACIMA DA CAPACIDADE",IF($I10&lt;$M10,"CAPACIDADE ABAIXO DO PONTO",IF($I10&lt;($M10+$H10),"LOTE NÃO CABE NO TETO",IF(AND($D10="Ativo",$E10=0),"DEMANDA ZERADA","OK")))))))))</f>
        <v/>
      </c>
      <c r="P10" s="22">
        <f>IF($A10="","",IF($O10&lt;&gt;"OK","REVISAR PARÂMETROS",IF($D10="Inativo","INATIVO",IF($J10&lt;=$M10,"REPOR","SEM REPOSIÇÃO"))))</f>
        <v/>
      </c>
      <c r="Q10" s="23">
        <f>IF(OR($A10="",$D10&lt;&gt;"Ativo",$O10&lt;&gt;"OK",$M10=""),"",$J10-$M10)</f>
        <v/>
      </c>
    </row>
    <row r="11" ht="21" customHeight="1">
      <c r="A11" s="18" t="inlineStr">
        <is>
          <t>FX-GAR-006</t>
        </is>
      </c>
      <c r="B11" s="18" t="inlineStr">
        <is>
          <t>Garrafa Horizonte Fictícia</t>
        </is>
      </c>
      <c r="C11" s="18" t="inlineStr">
        <is>
          <t>Esporte</t>
        </is>
      </c>
      <c r="D11" s="18" t="inlineStr">
        <is>
          <t>Ativo</t>
        </is>
      </c>
      <c r="E11" s="19" t="n">
        <v>3.6</v>
      </c>
      <c r="F11" s="20" t="n">
        <v>10</v>
      </c>
      <c r="G11" s="20" t="n">
        <v>10</v>
      </c>
      <c r="H11" s="20" t="n">
        <v>60</v>
      </c>
      <c r="I11" s="20" t="n">
        <v>120</v>
      </c>
      <c r="J11" s="20" t="n">
        <v>44</v>
      </c>
      <c r="K11" s="21">
        <f>IF($A11="","",IF(COUNT($E11:$J11)&lt;6,"",ROUNDUP($G11,0)))</f>
        <v/>
      </c>
      <c r="L11" s="21">
        <f>IF($A11="","",IF(COUNT($E11:$J11)&lt;6,"",ROUNDUP($E11*$F11,0)))</f>
        <v/>
      </c>
      <c r="M11" s="21">
        <f>IF(OR($A11="",$K11="",$L11=""),"",ROUNDUP($K11+$L11,0))</f>
        <v/>
      </c>
      <c r="N11" s="21">
        <f>IF(OR($A11="",$M11="",$H11="",$I11=""),"",MIN($I11,$M11+$H11))</f>
        <v/>
      </c>
      <c r="O11" s="22">
        <f>IF($A11="","",IF(OR($B11="",$C11="",$D11="",COUNT($E11:$J11)&lt;6),"PREENCHER DADOS",IF(OR(LEN($A11)&gt;30,LEN($B11)&gt;80,COUNTIF('Instruções'!$J$2:$J$11,$C11)=0,COUNTIF('Instruções'!$K$2:$K$3,$D11)=0),"REVISAR CADASTRO",IF(COUNTIF($A$6:$A$105,$A11)&gt;1,"SKU DUPLICADO",IF(OR($E11&lt;0,$F11&lt;0,$G11&lt;0,$H11&lt;=0,$I11&lt;=0,$J11&lt;0,$F11&lt;&gt;INT($F11),$G11&lt;&gt;INT($G11),$H11&lt;&gt;INT($H11),$I11&lt;&gt;INT($I11),$J11&lt;&gt;INT($J11)),"REVISAR VALORES",IF($J11&gt;$I11,"ESTOQUE ACIMA DA CAPACIDADE",IF($I11&lt;$M11,"CAPACIDADE ABAIXO DO PONTO",IF($I11&lt;($M11+$H11),"LOTE NÃO CABE NO TETO",IF(AND($D11="Ativo",$E11=0),"DEMANDA ZERADA","OK")))))))))</f>
        <v/>
      </c>
      <c r="P11" s="22">
        <f>IF($A11="","",IF($O11&lt;&gt;"OK","REVISAR PARÂMETROS",IF($D11="Inativo","INATIVO",IF($J11&lt;=$M11,"REPOR","SEM REPOSIÇÃO"))))</f>
        <v/>
      </c>
      <c r="Q11" s="23">
        <f>IF(OR($A11="",$D11&lt;&gt;"Ativo",$O11&lt;&gt;"OK",$M11=""),"",$J11-$M11)</f>
        <v/>
      </c>
    </row>
    <row r="12" ht="21" customHeight="1">
      <c r="A12" s="18" t="inlineStr">
        <is>
          <t>FX-LUM-007</t>
        </is>
      </c>
      <c r="B12" s="18" t="inlineStr">
        <is>
          <t>Luminária Eclipse Fictícia</t>
        </is>
      </c>
      <c r="C12" s="18" t="inlineStr">
        <is>
          <t>Iluminação</t>
        </is>
      </c>
      <c r="D12" s="18" t="inlineStr">
        <is>
          <t>Ativo</t>
        </is>
      </c>
      <c r="E12" s="19" t="n">
        <v>0</v>
      </c>
      <c r="F12" s="20" t="n">
        <v>14</v>
      </c>
      <c r="G12" s="20" t="n">
        <v>8</v>
      </c>
      <c r="H12" s="20" t="n">
        <v>24</v>
      </c>
      <c r="I12" s="20" t="n">
        <v>60</v>
      </c>
      <c r="J12" s="20" t="n">
        <v>30</v>
      </c>
      <c r="K12" s="21">
        <f>IF($A12="","",IF(COUNT($E12:$J12)&lt;6,"",ROUNDUP($G12,0)))</f>
        <v/>
      </c>
      <c r="L12" s="21">
        <f>IF($A12="","",IF(COUNT($E12:$J12)&lt;6,"",ROUNDUP($E12*$F12,0)))</f>
        <v/>
      </c>
      <c r="M12" s="21">
        <f>IF(OR($A12="",$K12="",$L12=""),"",ROUNDUP($K12+$L12,0))</f>
        <v/>
      </c>
      <c r="N12" s="21">
        <f>IF(OR($A12="",$M12="",$H12="",$I12=""),"",MIN($I12,$M12+$H12))</f>
        <v/>
      </c>
      <c r="O12" s="22">
        <f>IF($A12="","",IF(OR($B12="",$C12="",$D12="",COUNT($E12:$J12)&lt;6),"PREENCHER DADOS",IF(OR(LEN($A12)&gt;30,LEN($B12)&gt;80,COUNTIF('Instruções'!$J$2:$J$11,$C12)=0,COUNTIF('Instruções'!$K$2:$K$3,$D12)=0),"REVISAR CADASTRO",IF(COUNTIF($A$6:$A$105,$A12)&gt;1,"SKU DUPLICADO",IF(OR($E12&lt;0,$F12&lt;0,$G12&lt;0,$H12&lt;=0,$I12&lt;=0,$J12&lt;0,$F12&lt;&gt;INT($F12),$G12&lt;&gt;INT($G12),$H12&lt;&gt;INT($H12),$I12&lt;&gt;INT($I12),$J12&lt;&gt;INT($J12)),"REVISAR VALORES",IF($J12&gt;$I12,"ESTOQUE ACIMA DA CAPACIDADE",IF($I12&lt;$M12,"CAPACIDADE ABAIXO DO PONTO",IF($I12&lt;($M12+$H12),"LOTE NÃO CABE NO TETO",IF(AND($D12="Ativo",$E12=0),"DEMANDA ZERADA","OK")))))))))</f>
        <v/>
      </c>
      <c r="P12" s="22">
        <f>IF($A12="","",IF($O12&lt;&gt;"OK","REVISAR PARÂMETROS",IF($D12="Inativo","INATIVO",IF($J12&lt;=$M12,"REPOR","SEM REPOSIÇÃO"))))</f>
        <v/>
      </c>
      <c r="Q12" s="23">
        <f>IF(OR($A12="",$D12&lt;&gt;"Ativo",$O12&lt;&gt;"OK",$M12=""),"",$J12-$M12)</f>
        <v/>
      </c>
    </row>
    <row r="13" ht="21" customHeight="1">
      <c r="A13" s="18" t="inlineStr">
        <is>
          <t>FX-TAP-008</t>
        </is>
      </c>
      <c r="B13" s="18" t="inlineStr">
        <is>
          <t>Tapete Bruma Fictício</t>
        </is>
      </c>
      <c r="C13" s="18" t="inlineStr">
        <is>
          <t>Casa e Cozinha</t>
        </is>
      </c>
      <c r="D13" s="18" t="inlineStr">
        <is>
          <t>Inativo</t>
        </is>
      </c>
      <c r="E13" s="19" t="n">
        <v>1.2</v>
      </c>
      <c r="F13" s="20" t="n">
        <v>18</v>
      </c>
      <c r="G13" s="20" t="n">
        <v>12</v>
      </c>
      <c r="H13" s="20" t="n">
        <v>28</v>
      </c>
      <c r="I13" s="20" t="n">
        <v>70</v>
      </c>
      <c r="J13" s="20" t="n">
        <v>9</v>
      </c>
      <c r="K13" s="21">
        <f>IF($A13="","",IF(COUNT($E13:$J13)&lt;6,"",ROUNDUP($G13,0)))</f>
        <v/>
      </c>
      <c r="L13" s="21">
        <f>IF($A13="","",IF(COUNT($E13:$J13)&lt;6,"",ROUNDUP($E13*$F13,0)))</f>
        <v/>
      </c>
      <c r="M13" s="21">
        <f>IF(OR($A13="",$K13="",$L13=""),"",ROUNDUP($K13+$L13,0))</f>
        <v/>
      </c>
      <c r="N13" s="21">
        <f>IF(OR($A13="",$M13="",$H13="",$I13=""),"",MIN($I13,$M13+$H13))</f>
        <v/>
      </c>
      <c r="O13" s="22">
        <f>IF($A13="","",IF(OR($B13="",$C13="",$D13="",COUNT($E13:$J13)&lt;6),"PREENCHER DADOS",IF(OR(LEN($A13)&gt;30,LEN($B13)&gt;80,COUNTIF('Instruções'!$J$2:$J$11,$C13)=0,COUNTIF('Instruções'!$K$2:$K$3,$D13)=0),"REVISAR CADASTRO",IF(COUNTIF($A$6:$A$105,$A13)&gt;1,"SKU DUPLICADO",IF(OR($E13&lt;0,$F13&lt;0,$G13&lt;0,$H13&lt;=0,$I13&lt;=0,$J13&lt;0,$F13&lt;&gt;INT($F13),$G13&lt;&gt;INT($G13),$H13&lt;&gt;INT($H13),$I13&lt;&gt;INT($I13),$J13&lt;&gt;INT($J13)),"REVISAR VALORES",IF($J13&gt;$I13,"ESTOQUE ACIMA DA CAPACIDADE",IF($I13&lt;$M13,"CAPACIDADE ABAIXO DO PONTO",IF($I13&lt;($M13+$H13),"LOTE NÃO CABE NO TETO",IF(AND($D13="Ativo",$E13=0),"DEMANDA ZERADA","OK")))))))))</f>
        <v/>
      </c>
      <c r="P13" s="22">
        <f>IF($A13="","",IF($O13&lt;&gt;"OK","REVISAR PARÂMETROS",IF($D13="Inativo","INATIVO",IF($J13&lt;=$M13,"REPOR","SEM REPOSIÇÃO"))))</f>
        <v/>
      </c>
      <c r="Q13" s="23">
        <f>IF(OR($A13="",$D13&lt;&gt;"Ativo",$O13&lt;&gt;"OK",$M13=""),"",$J13-$M13)</f>
        <v/>
      </c>
    </row>
    <row r="14" ht="21" customHeight="1">
      <c r="A14" s="18" t="inlineStr">
        <is>
          <t>FX-FON-009</t>
        </is>
      </c>
      <c r="B14" s="18" t="inlineStr">
        <is>
          <t>Fone Pulsar Mini Fictício</t>
        </is>
      </c>
      <c r="C14" s="18" t="inlineStr">
        <is>
          <t>Eletrônicos</t>
        </is>
      </c>
      <c r="D14" s="18" t="inlineStr">
        <is>
          <t>Ativo</t>
        </is>
      </c>
      <c r="E14" s="19" t="n">
        <v>5.5</v>
      </c>
      <c r="F14" s="20" t="n">
        <v>8</v>
      </c>
      <c r="G14" s="20" t="n">
        <v>16</v>
      </c>
      <c r="H14" s="20" t="n">
        <v>80</v>
      </c>
      <c r="I14" s="20" t="n">
        <v>150</v>
      </c>
      <c r="J14" s="20" t="n">
        <v>75</v>
      </c>
      <c r="K14" s="21">
        <f>IF($A14="","",IF(COUNT($E14:$J14)&lt;6,"",ROUNDUP($G14,0)))</f>
        <v/>
      </c>
      <c r="L14" s="21">
        <f>IF($A14="","",IF(COUNT($E14:$J14)&lt;6,"",ROUNDUP($E14*$F14,0)))</f>
        <v/>
      </c>
      <c r="M14" s="21">
        <f>IF(OR($A14="",$K14="",$L14=""),"",ROUNDUP($K14+$L14,0))</f>
        <v/>
      </c>
      <c r="N14" s="21">
        <f>IF(OR($A14="",$M14="",$H14="",$I14=""),"",MIN($I14,$M14+$H14))</f>
        <v/>
      </c>
      <c r="O14" s="22">
        <f>IF($A14="","",IF(OR($B14="",$C14="",$D14="",COUNT($E14:$J14)&lt;6),"PREENCHER DADOS",IF(OR(LEN($A14)&gt;30,LEN($B14)&gt;80,COUNTIF('Instruções'!$J$2:$J$11,$C14)=0,COUNTIF('Instruções'!$K$2:$K$3,$D14)=0),"REVISAR CADASTRO",IF(COUNTIF($A$6:$A$105,$A14)&gt;1,"SKU DUPLICADO",IF(OR($E14&lt;0,$F14&lt;0,$G14&lt;0,$H14&lt;=0,$I14&lt;=0,$J14&lt;0,$F14&lt;&gt;INT($F14),$G14&lt;&gt;INT($G14),$H14&lt;&gt;INT($H14),$I14&lt;&gt;INT($I14),$J14&lt;&gt;INT($J14)),"REVISAR VALORES",IF($J14&gt;$I14,"ESTOQUE ACIMA DA CAPACIDADE",IF($I14&lt;$M14,"CAPACIDADE ABAIXO DO PONTO",IF($I14&lt;($M14+$H14),"LOTE NÃO CABE NO TETO",IF(AND($D14="Ativo",$E14=0),"DEMANDA ZERADA","OK")))))))))</f>
        <v/>
      </c>
      <c r="P14" s="22">
        <f>IF($A14="","",IF($O14&lt;&gt;"OK","REVISAR PARÂMETROS",IF($D14="Inativo","INATIVO",IF($J14&lt;=$M14,"REPOR","SEM REPOSIÇÃO"))))</f>
        <v/>
      </c>
      <c r="Q14" s="23">
        <f>IF(OR($A14="",$D14&lt;&gt;"Ativo",$O14&lt;&gt;"OK",$M14=""),"",$J14-$M14)</f>
        <v/>
      </c>
    </row>
    <row r="15" ht="21" customHeight="1">
      <c r="A15" s="18" t="inlineStr">
        <is>
          <t>FX-EST-010</t>
        </is>
      </c>
      <c r="B15" s="18" t="inlineStr">
        <is>
          <t>Estojo Galáxia Fictício</t>
        </is>
      </c>
      <c r="C15" s="18" t="inlineStr">
        <is>
          <t>Papelaria</t>
        </is>
      </c>
      <c r="D15" s="18" t="inlineStr">
        <is>
          <t>Ativo</t>
        </is>
      </c>
      <c r="E15" s="19" t="n">
        <v>7.25</v>
      </c>
      <c r="F15" s="20" t="n">
        <v>9</v>
      </c>
      <c r="G15" s="20" t="n">
        <v>22</v>
      </c>
      <c r="H15" s="20" t="n">
        <v>72</v>
      </c>
      <c r="I15" s="20" t="n">
        <v>180</v>
      </c>
      <c r="J15" s="20" t="n">
        <v>60</v>
      </c>
      <c r="K15" s="21">
        <f>IF($A15="","",IF(COUNT($E15:$J15)&lt;6,"",ROUNDUP($G15,0)))</f>
        <v/>
      </c>
      <c r="L15" s="21">
        <f>IF($A15="","",IF(COUNT($E15:$J15)&lt;6,"",ROUNDUP($E15*$F15,0)))</f>
        <v/>
      </c>
      <c r="M15" s="21">
        <f>IF(OR($A15="",$K15="",$L15=""),"",ROUNDUP($K15+$L15,0))</f>
        <v/>
      </c>
      <c r="N15" s="21">
        <f>IF(OR($A15="",$M15="",$H15="",$I15=""),"",MIN($I15,$M15+$H15))</f>
        <v/>
      </c>
      <c r="O15" s="22">
        <f>IF($A15="","",IF(OR($B15="",$C15="",$D15="",COUNT($E15:$J15)&lt;6),"PREENCHER DADOS",IF(OR(LEN($A15)&gt;30,LEN($B15)&gt;80,COUNTIF('Instruções'!$J$2:$J$11,$C15)=0,COUNTIF('Instruções'!$K$2:$K$3,$D15)=0),"REVISAR CADASTRO",IF(COUNTIF($A$6:$A$105,$A15)&gt;1,"SKU DUPLICADO",IF(OR($E15&lt;0,$F15&lt;0,$G15&lt;0,$H15&lt;=0,$I15&lt;=0,$J15&lt;0,$F15&lt;&gt;INT($F15),$G15&lt;&gt;INT($G15),$H15&lt;&gt;INT($H15),$I15&lt;&gt;INT($I15),$J15&lt;&gt;INT($J15)),"REVISAR VALORES",IF($J15&gt;$I15,"ESTOQUE ACIMA DA CAPACIDADE",IF($I15&lt;$M15,"CAPACIDADE ABAIXO DO PONTO",IF($I15&lt;($M15+$H15),"LOTE NÃO CABE NO TETO",IF(AND($D15="Ativo",$E15=0),"DEMANDA ZERADA","OK")))))))))</f>
        <v/>
      </c>
      <c r="P15" s="22">
        <f>IF($A15="","",IF($O15&lt;&gt;"OK","REVISAR PARÂMETROS",IF($D15="Inativo","INATIVO",IF($J15&lt;=$M15,"REPOR","SEM REPOSIÇÃO"))))</f>
        <v/>
      </c>
      <c r="Q15" s="23">
        <f>IF(OR($A15="",$D15&lt;&gt;"Ativo",$O15&lt;&gt;"OK",$M15=""),"",$J15-$M15)</f>
        <v/>
      </c>
    </row>
    <row r="16" ht="21" customHeight="1">
      <c r="A16" s="18" t="n"/>
      <c r="B16" s="18" t="n"/>
      <c r="C16" s="18" t="n"/>
      <c r="D16" s="18" t="n"/>
      <c r="E16" s="19" t="n"/>
      <c r="F16" s="20" t="n"/>
      <c r="G16" s="20" t="n"/>
      <c r="H16" s="20" t="n"/>
      <c r="I16" s="20" t="n"/>
      <c r="J16" s="20" t="n"/>
      <c r="K16" s="21">
        <f>IF($A16="","",IF(COUNT($E16:$J16)&lt;6,"",ROUNDUP($G16,0)))</f>
        <v/>
      </c>
      <c r="L16" s="21">
        <f>IF($A16="","",IF(COUNT($E16:$J16)&lt;6,"",ROUNDUP($E16*$F16,0)))</f>
        <v/>
      </c>
      <c r="M16" s="21">
        <f>IF(OR($A16="",$K16="",$L16=""),"",ROUNDUP($K16+$L16,0))</f>
        <v/>
      </c>
      <c r="N16" s="21">
        <f>IF(OR($A16="",$M16="",$H16="",$I16=""),"",MIN($I16,$M16+$H16))</f>
        <v/>
      </c>
      <c r="O16" s="22">
        <f>IF($A16="","",IF(OR($B16="",$C16="",$D16="",COUNT($E16:$J16)&lt;6),"PREENCHER DADOS",IF(OR(LEN($A16)&gt;30,LEN($B16)&gt;80,COUNTIF('Instruções'!$J$2:$J$11,$C16)=0,COUNTIF('Instruções'!$K$2:$K$3,$D16)=0),"REVISAR CADASTRO",IF(COUNTIF($A$6:$A$105,$A16)&gt;1,"SKU DUPLICADO",IF(OR($E16&lt;0,$F16&lt;0,$G16&lt;0,$H16&lt;=0,$I16&lt;=0,$J16&lt;0,$F16&lt;&gt;INT($F16),$G16&lt;&gt;INT($G16),$H16&lt;&gt;INT($H16),$I16&lt;&gt;INT($I16),$J16&lt;&gt;INT($J16)),"REVISAR VALORES",IF($J16&gt;$I16,"ESTOQUE ACIMA DA CAPACIDADE",IF($I16&lt;$M16,"CAPACIDADE ABAIXO DO PONTO",IF($I16&lt;($M16+$H16),"LOTE NÃO CABE NO TETO",IF(AND($D16="Ativo",$E16=0),"DEMANDA ZERADA","OK")))))))))</f>
        <v/>
      </c>
      <c r="P16" s="22">
        <f>IF($A16="","",IF($O16&lt;&gt;"OK","REVISAR PARÂMETROS",IF($D16="Inativo","INATIVO",IF($J16&lt;=$M16,"REPOR","SEM REPOSIÇÃO"))))</f>
        <v/>
      </c>
      <c r="Q16" s="23">
        <f>IF(OR($A16="",$D16&lt;&gt;"Ativo",$O16&lt;&gt;"OK",$M16=""),"",$J16-$M16)</f>
        <v/>
      </c>
    </row>
    <row r="17" ht="21" customHeight="1">
      <c r="A17" s="18" t="n"/>
      <c r="B17" s="18" t="n"/>
      <c r="C17" s="18" t="n"/>
      <c r="D17" s="18" t="n"/>
      <c r="E17" s="19" t="n"/>
      <c r="F17" s="20" t="n"/>
      <c r="G17" s="20" t="n"/>
      <c r="H17" s="20" t="n"/>
      <c r="I17" s="20" t="n"/>
      <c r="J17" s="20" t="n"/>
      <c r="K17" s="21">
        <f>IF($A17="","",IF(COUNT($E17:$J17)&lt;6,"",ROUNDUP($G17,0)))</f>
        <v/>
      </c>
      <c r="L17" s="21">
        <f>IF($A17="","",IF(COUNT($E17:$J17)&lt;6,"",ROUNDUP($E17*$F17,0)))</f>
        <v/>
      </c>
      <c r="M17" s="21">
        <f>IF(OR($A17="",$K17="",$L17=""),"",ROUNDUP($K17+$L17,0))</f>
        <v/>
      </c>
      <c r="N17" s="21">
        <f>IF(OR($A17="",$M17="",$H17="",$I17=""),"",MIN($I17,$M17+$H17))</f>
        <v/>
      </c>
      <c r="O17" s="22">
        <f>IF($A17="","",IF(OR($B17="",$C17="",$D17="",COUNT($E17:$J17)&lt;6),"PREENCHER DADOS",IF(OR(LEN($A17)&gt;30,LEN($B17)&gt;80,COUNTIF('Instruções'!$J$2:$J$11,$C17)=0,COUNTIF('Instruções'!$K$2:$K$3,$D17)=0),"REVISAR CADASTRO",IF(COUNTIF($A$6:$A$105,$A17)&gt;1,"SKU DUPLICADO",IF(OR($E17&lt;0,$F17&lt;0,$G17&lt;0,$H17&lt;=0,$I17&lt;=0,$J17&lt;0,$F17&lt;&gt;INT($F17),$G17&lt;&gt;INT($G17),$H17&lt;&gt;INT($H17),$I17&lt;&gt;INT($I17),$J17&lt;&gt;INT($J17)),"REVISAR VALORES",IF($J17&gt;$I17,"ESTOQUE ACIMA DA CAPACIDADE",IF($I17&lt;$M17,"CAPACIDADE ABAIXO DO PONTO",IF($I17&lt;($M17+$H17),"LOTE NÃO CABE NO TETO",IF(AND($D17="Ativo",$E17=0),"DEMANDA ZERADA","OK")))))))))</f>
        <v/>
      </c>
      <c r="P17" s="22">
        <f>IF($A17="","",IF($O17&lt;&gt;"OK","REVISAR PARÂMETROS",IF($D17="Inativo","INATIVO",IF($J17&lt;=$M17,"REPOR","SEM REPOSIÇÃO"))))</f>
        <v/>
      </c>
      <c r="Q17" s="23">
        <f>IF(OR($A17="",$D17&lt;&gt;"Ativo",$O17&lt;&gt;"OK",$M17=""),"",$J17-$M17)</f>
        <v/>
      </c>
    </row>
    <row r="18" ht="21" customHeight="1">
      <c r="A18" s="18" t="n"/>
      <c r="B18" s="18" t="n"/>
      <c r="C18" s="18" t="n"/>
      <c r="D18" s="18" t="n"/>
      <c r="E18" s="19" t="n"/>
      <c r="F18" s="20" t="n"/>
      <c r="G18" s="20" t="n"/>
      <c r="H18" s="20" t="n"/>
      <c r="I18" s="20" t="n"/>
      <c r="J18" s="20" t="n"/>
      <c r="K18" s="21">
        <f>IF($A18="","",IF(COUNT($E18:$J18)&lt;6,"",ROUNDUP($G18,0)))</f>
        <v/>
      </c>
      <c r="L18" s="21">
        <f>IF($A18="","",IF(COUNT($E18:$J18)&lt;6,"",ROUNDUP($E18*$F18,0)))</f>
        <v/>
      </c>
      <c r="M18" s="21">
        <f>IF(OR($A18="",$K18="",$L18=""),"",ROUNDUP($K18+$L18,0))</f>
        <v/>
      </c>
      <c r="N18" s="21">
        <f>IF(OR($A18="",$M18="",$H18="",$I18=""),"",MIN($I18,$M18+$H18))</f>
        <v/>
      </c>
      <c r="O18" s="22">
        <f>IF($A18="","",IF(OR($B18="",$C18="",$D18="",COUNT($E18:$J18)&lt;6),"PREENCHER DADOS",IF(OR(LEN($A18)&gt;30,LEN($B18)&gt;80,COUNTIF('Instruções'!$J$2:$J$11,$C18)=0,COUNTIF('Instruções'!$K$2:$K$3,$D18)=0),"REVISAR CADASTRO",IF(COUNTIF($A$6:$A$105,$A18)&gt;1,"SKU DUPLICADO",IF(OR($E18&lt;0,$F18&lt;0,$G18&lt;0,$H18&lt;=0,$I18&lt;=0,$J18&lt;0,$F18&lt;&gt;INT($F18),$G18&lt;&gt;INT($G18),$H18&lt;&gt;INT($H18),$I18&lt;&gt;INT($I18),$J18&lt;&gt;INT($J18)),"REVISAR VALORES",IF($J18&gt;$I18,"ESTOQUE ACIMA DA CAPACIDADE",IF($I18&lt;$M18,"CAPACIDADE ABAIXO DO PONTO",IF($I18&lt;($M18+$H18),"LOTE NÃO CABE NO TETO",IF(AND($D18="Ativo",$E18=0),"DEMANDA ZERADA","OK")))))))))</f>
        <v/>
      </c>
      <c r="P18" s="22">
        <f>IF($A18="","",IF($O18&lt;&gt;"OK","REVISAR PARÂMETROS",IF($D18="Inativo","INATIVO",IF($J18&lt;=$M18,"REPOR","SEM REPOSIÇÃO"))))</f>
        <v/>
      </c>
      <c r="Q18" s="23">
        <f>IF(OR($A18="",$D18&lt;&gt;"Ativo",$O18&lt;&gt;"OK",$M18=""),"",$J18-$M18)</f>
        <v/>
      </c>
    </row>
    <row r="19" ht="21" customHeight="1">
      <c r="A19" s="18" t="n"/>
      <c r="B19" s="18" t="n"/>
      <c r="C19" s="18" t="n"/>
      <c r="D19" s="18" t="n"/>
      <c r="E19" s="19" t="n"/>
      <c r="F19" s="20" t="n"/>
      <c r="G19" s="20" t="n"/>
      <c r="H19" s="20" t="n"/>
      <c r="I19" s="20" t="n"/>
      <c r="J19" s="20" t="n"/>
      <c r="K19" s="21">
        <f>IF($A19="","",IF(COUNT($E19:$J19)&lt;6,"",ROUNDUP($G19,0)))</f>
        <v/>
      </c>
      <c r="L19" s="21">
        <f>IF($A19="","",IF(COUNT($E19:$J19)&lt;6,"",ROUNDUP($E19*$F19,0)))</f>
        <v/>
      </c>
      <c r="M19" s="21">
        <f>IF(OR($A19="",$K19="",$L19=""),"",ROUNDUP($K19+$L19,0))</f>
        <v/>
      </c>
      <c r="N19" s="21">
        <f>IF(OR($A19="",$M19="",$H19="",$I19=""),"",MIN($I19,$M19+$H19))</f>
        <v/>
      </c>
      <c r="O19" s="22">
        <f>IF($A19="","",IF(OR($B19="",$C19="",$D19="",COUNT($E19:$J19)&lt;6),"PREENCHER DADOS",IF(OR(LEN($A19)&gt;30,LEN($B19)&gt;80,COUNTIF('Instruções'!$J$2:$J$11,$C19)=0,COUNTIF('Instruções'!$K$2:$K$3,$D19)=0),"REVISAR CADASTRO",IF(COUNTIF($A$6:$A$105,$A19)&gt;1,"SKU DUPLICADO",IF(OR($E19&lt;0,$F19&lt;0,$G19&lt;0,$H19&lt;=0,$I19&lt;=0,$J19&lt;0,$F19&lt;&gt;INT($F19),$G19&lt;&gt;INT($G19),$H19&lt;&gt;INT($H19),$I19&lt;&gt;INT($I19),$J19&lt;&gt;INT($J19)),"REVISAR VALORES",IF($J19&gt;$I19,"ESTOQUE ACIMA DA CAPACIDADE",IF($I19&lt;$M19,"CAPACIDADE ABAIXO DO PONTO",IF($I19&lt;($M19+$H19),"LOTE NÃO CABE NO TETO",IF(AND($D19="Ativo",$E19=0),"DEMANDA ZERADA","OK")))))))))</f>
        <v/>
      </c>
      <c r="P19" s="22">
        <f>IF($A19="","",IF($O19&lt;&gt;"OK","REVISAR PARÂMETROS",IF($D19="Inativo","INATIVO",IF($J19&lt;=$M19,"REPOR","SEM REPOSIÇÃO"))))</f>
        <v/>
      </c>
      <c r="Q19" s="23">
        <f>IF(OR($A19="",$D19&lt;&gt;"Ativo",$O19&lt;&gt;"OK",$M19=""),"",$J19-$M19)</f>
        <v/>
      </c>
    </row>
    <row r="20" ht="21" customHeight="1">
      <c r="A20" s="18" t="n"/>
      <c r="B20" s="18" t="n"/>
      <c r="C20" s="18" t="n"/>
      <c r="D20" s="18" t="n"/>
      <c r="E20" s="19" t="n"/>
      <c r="F20" s="20" t="n"/>
      <c r="G20" s="20" t="n"/>
      <c r="H20" s="20" t="n"/>
      <c r="I20" s="20" t="n"/>
      <c r="J20" s="20" t="n"/>
      <c r="K20" s="21">
        <f>IF($A20="","",IF(COUNT($E20:$J20)&lt;6,"",ROUNDUP($G20,0)))</f>
        <v/>
      </c>
      <c r="L20" s="21">
        <f>IF($A20="","",IF(COUNT($E20:$J20)&lt;6,"",ROUNDUP($E20*$F20,0)))</f>
        <v/>
      </c>
      <c r="M20" s="21">
        <f>IF(OR($A20="",$K20="",$L20=""),"",ROUNDUP($K20+$L20,0))</f>
        <v/>
      </c>
      <c r="N20" s="21">
        <f>IF(OR($A20="",$M20="",$H20="",$I20=""),"",MIN($I20,$M20+$H20))</f>
        <v/>
      </c>
      <c r="O20" s="22">
        <f>IF($A20="","",IF(OR($B20="",$C20="",$D20="",COUNT($E20:$J20)&lt;6),"PREENCHER DADOS",IF(OR(LEN($A20)&gt;30,LEN($B20)&gt;80,COUNTIF('Instruções'!$J$2:$J$11,$C20)=0,COUNTIF('Instruções'!$K$2:$K$3,$D20)=0),"REVISAR CADASTRO",IF(COUNTIF($A$6:$A$105,$A20)&gt;1,"SKU DUPLICADO",IF(OR($E20&lt;0,$F20&lt;0,$G20&lt;0,$H20&lt;=0,$I20&lt;=0,$J20&lt;0,$F20&lt;&gt;INT($F20),$G20&lt;&gt;INT($G20),$H20&lt;&gt;INT($H20),$I20&lt;&gt;INT($I20),$J20&lt;&gt;INT($J20)),"REVISAR VALORES",IF($J20&gt;$I20,"ESTOQUE ACIMA DA CAPACIDADE",IF($I20&lt;$M20,"CAPACIDADE ABAIXO DO PONTO",IF($I20&lt;($M20+$H20),"LOTE NÃO CABE NO TETO",IF(AND($D20="Ativo",$E20=0),"DEMANDA ZERADA","OK")))))))))</f>
        <v/>
      </c>
      <c r="P20" s="22">
        <f>IF($A20="","",IF($O20&lt;&gt;"OK","REVISAR PARÂMETROS",IF($D20="Inativo","INATIVO",IF($J20&lt;=$M20,"REPOR","SEM REPOSIÇÃO"))))</f>
        <v/>
      </c>
      <c r="Q20" s="23">
        <f>IF(OR($A20="",$D20&lt;&gt;"Ativo",$O20&lt;&gt;"OK",$M20=""),"",$J20-$M20)</f>
        <v/>
      </c>
    </row>
    <row r="21" ht="21" customHeight="1">
      <c r="A21" s="18" t="n"/>
      <c r="B21" s="18" t="n"/>
      <c r="C21" s="18" t="n"/>
      <c r="D21" s="18" t="n"/>
      <c r="E21" s="19" t="n"/>
      <c r="F21" s="20" t="n"/>
      <c r="G21" s="20" t="n"/>
      <c r="H21" s="20" t="n"/>
      <c r="I21" s="20" t="n"/>
      <c r="J21" s="20" t="n"/>
      <c r="K21" s="21">
        <f>IF($A21="","",IF(COUNT($E21:$J21)&lt;6,"",ROUNDUP($G21,0)))</f>
        <v/>
      </c>
      <c r="L21" s="21">
        <f>IF($A21="","",IF(COUNT($E21:$J21)&lt;6,"",ROUNDUP($E21*$F21,0)))</f>
        <v/>
      </c>
      <c r="M21" s="21">
        <f>IF(OR($A21="",$K21="",$L21=""),"",ROUNDUP($K21+$L21,0))</f>
        <v/>
      </c>
      <c r="N21" s="21">
        <f>IF(OR($A21="",$M21="",$H21="",$I21=""),"",MIN($I21,$M21+$H21))</f>
        <v/>
      </c>
      <c r="O21" s="22">
        <f>IF($A21="","",IF(OR($B21="",$C21="",$D21="",COUNT($E21:$J21)&lt;6),"PREENCHER DADOS",IF(OR(LEN($A21)&gt;30,LEN($B21)&gt;80,COUNTIF('Instruções'!$J$2:$J$11,$C21)=0,COUNTIF('Instruções'!$K$2:$K$3,$D21)=0),"REVISAR CADASTRO",IF(COUNTIF($A$6:$A$105,$A21)&gt;1,"SKU DUPLICADO",IF(OR($E21&lt;0,$F21&lt;0,$G21&lt;0,$H21&lt;=0,$I21&lt;=0,$J21&lt;0,$F21&lt;&gt;INT($F21),$G21&lt;&gt;INT($G21),$H21&lt;&gt;INT($H21),$I21&lt;&gt;INT($I21),$J21&lt;&gt;INT($J21)),"REVISAR VALORES",IF($J21&gt;$I21,"ESTOQUE ACIMA DA CAPACIDADE",IF($I21&lt;$M21,"CAPACIDADE ABAIXO DO PONTO",IF($I21&lt;($M21+$H21),"LOTE NÃO CABE NO TETO",IF(AND($D21="Ativo",$E21=0),"DEMANDA ZERADA","OK")))))))))</f>
        <v/>
      </c>
      <c r="P21" s="22">
        <f>IF($A21="","",IF($O21&lt;&gt;"OK","REVISAR PARÂMETROS",IF($D21="Inativo","INATIVO",IF($J21&lt;=$M21,"REPOR","SEM REPOSIÇÃO"))))</f>
        <v/>
      </c>
      <c r="Q21" s="23">
        <f>IF(OR($A21="",$D21&lt;&gt;"Ativo",$O21&lt;&gt;"OK",$M21=""),"",$J21-$M21)</f>
        <v/>
      </c>
    </row>
    <row r="22" ht="21" customHeight="1">
      <c r="A22" s="18" t="n"/>
      <c r="B22" s="18" t="n"/>
      <c r="C22" s="18" t="n"/>
      <c r="D22" s="18" t="n"/>
      <c r="E22" s="19" t="n"/>
      <c r="F22" s="20" t="n"/>
      <c r="G22" s="20" t="n"/>
      <c r="H22" s="20" t="n"/>
      <c r="I22" s="20" t="n"/>
      <c r="J22" s="20" t="n"/>
      <c r="K22" s="21">
        <f>IF($A22="","",IF(COUNT($E22:$J22)&lt;6,"",ROUNDUP($G22,0)))</f>
        <v/>
      </c>
      <c r="L22" s="21">
        <f>IF($A22="","",IF(COUNT($E22:$J22)&lt;6,"",ROUNDUP($E22*$F22,0)))</f>
        <v/>
      </c>
      <c r="M22" s="21">
        <f>IF(OR($A22="",$K22="",$L22=""),"",ROUNDUP($K22+$L22,0))</f>
        <v/>
      </c>
      <c r="N22" s="21">
        <f>IF(OR($A22="",$M22="",$H22="",$I22=""),"",MIN($I22,$M22+$H22))</f>
        <v/>
      </c>
      <c r="O22" s="22">
        <f>IF($A22="","",IF(OR($B22="",$C22="",$D22="",COUNT($E22:$J22)&lt;6),"PREENCHER DADOS",IF(OR(LEN($A22)&gt;30,LEN($B22)&gt;80,COUNTIF('Instruções'!$J$2:$J$11,$C22)=0,COUNTIF('Instruções'!$K$2:$K$3,$D22)=0),"REVISAR CADASTRO",IF(COUNTIF($A$6:$A$105,$A22)&gt;1,"SKU DUPLICADO",IF(OR($E22&lt;0,$F22&lt;0,$G22&lt;0,$H22&lt;=0,$I22&lt;=0,$J22&lt;0,$F22&lt;&gt;INT($F22),$G22&lt;&gt;INT($G22),$H22&lt;&gt;INT($H22),$I22&lt;&gt;INT($I22),$J22&lt;&gt;INT($J22)),"REVISAR VALORES",IF($J22&gt;$I22,"ESTOQUE ACIMA DA CAPACIDADE",IF($I22&lt;$M22,"CAPACIDADE ABAIXO DO PONTO",IF($I22&lt;($M22+$H22),"LOTE NÃO CABE NO TETO",IF(AND($D22="Ativo",$E22=0),"DEMANDA ZERADA","OK")))))))))</f>
        <v/>
      </c>
      <c r="P22" s="22">
        <f>IF($A22="","",IF($O22&lt;&gt;"OK","REVISAR PARÂMETROS",IF($D22="Inativo","INATIVO",IF($J22&lt;=$M22,"REPOR","SEM REPOSIÇÃO"))))</f>
        <v/>
      </c>
      <c r="Q22" s="23">
        <f>IF(OR($A22="",$D22&lt;&gt;"Ativo",$O22&lt;&gt;"OK",$M22=""),"",$J22-$M22)</f>
        <v/>
      </c>
    </row>
    <row r="23" ht="21" customHeight="1">
      <c r="A23" s="18" t="n"/>
      <c r="B23" s="18" t="n"/>
      <c r="C23" s="18" t="n"/>
      <c r="D23" s="18" t="n"/>
      <c r="E23" s="19" t="n"/>
      <c r="F23" s="20" t="n"/>
      <c r="G23" s="20" t="n"/>
      <c r="H23" s="20" t="n"/>
      <c r="I23" s="20" t="n"/>
      <c r="J23" s="20" t="n"/>
      <c r="K23" s="21">
        <f>IF($A23="","",IF(COUNT($E23:$J23)&lt;6,"",ROUNDUP($G23,0)))</f>
        <v/>
      </c>
      <c r="L23" s="21">
        <f>IF($A23="","",IF(COUNT($E23:$J23)&lt;6,"",ROUNDUP($E23*$F23,0)))</f>
        <v/>
      </c>
      <c r="M23" s="21">
        <f>IF(OR($A23="",$K23="",$L23=""),"",ROUNDUP($K23+$L23,0))</f>
        <v/>
      </c>
      <c r="N23" s="21">
        <f>IF(OR($A23="",$M23="",$H23="",$I23=""),"",MIN($I23,$M23+$H23))</f>
        <v/>
      </c>
      <c r="O23" s="22">
        <f>IF($A23="","",IF(OR($B23="",$C23="",$D23="",COUNT($E23:$J23)&lt;6),"PREENCHER DADOS",IF(OR(LEN($A23)&gt;30,LEN($B23)&gt;80,COUNTIF('Instruções'!$J$2:$J$11,$C23)=0,COUNTIF('Instruções'!$K$2:$K$3,$D23)=0),"REVISAR CADASTRO",IF(COUNTIF($A$6:$A$105,$A23)&gt;1,"SKU DUPLICADO",IF(OR($E23&lt;0,$F23&lt;0,$G23&lt;0,$H23&lt;=0,$I23&lt;=0,$J23&lt;0,$F23&lt;&gt;INT($F23),$G23&lt;&gt;INT($G23),$H23&lt;&gt;INT($H23),$I23&lt;&gt;INT($I23),$J23&lt;&gt;INT($J23)),"REVISAR VALORES",IF($J23&gt;$I23,"ESTOQUE ACIMA DA CAPACIDADE",IF($I23&lt;$M23,"CAPACIDADE ABAIXO DO PONTO",IF($I23&lt;($M23+$H23),"LOTE NÃO CABE NO TETO",IF(AND($D23="Ativo",$E23=0),"DEMANDA ZERADA","OK")))))))))</f>
        <v/>
      </c>
      <c r="P23" s="22">
        <f>IF($A23="","",IF($O23&lt;&gt;"OK","REVISAR PARÂMETROS",IF($D23="Inativo","INATIVO",IF($J23&lt;=$M23,"REPOR","SEM REPOSIÇÃO"))))</f>
        <v/>
      </c>
      <c r="Q23" s="23">
        <f>IF(OR($A23="",$D23&lt;&gt;"Ativo",$O23&lt;&gt;"OK",$M23=""),"",$J23-$M23)</f>
        <v/>
      </c>
    </row>
    <row r="24" ht="21" customHeight="1">
      <c r="A24" s="18" t="n"/>
      <c r="B24" s="18" t="n"/>
      <c r="C24" s="18" t="n"/>
      <c r="D24" s="18" t="n"/>
      <c r="E24" s="19" t="n"/>
      <c r="F24" s="20" t="n"/>
      <c r="G24" s="20" t="n"/>
      <c r="H24" s="20" t="n"/>
      <c r="I24" s="20" t="n"/>
      <c r="J24" s="20" t="n"/>
      <c r="K24" s="21">
        <f>IF($A24="","",IF(COUNT($E24:$J24)&lt;6,"",ROUNDUP($G24,0)))</f>
        <v/>
      </c>
      <c r="L24" s="21">
        <f>IF($A24="","",IF(COUNT($E24:$J24)&lt;6,"",ROUNDUP($E24*$F24,0)))</f>
        <v/>
      </c>
      <c r="M24" s="21">
        <f>IF(OR($A24="",$K24="",$L24=""),"",ROUNDUP($K24+$L24,0))</f>
        <v/>
      </c>
      <c r="N24" s="21">
        <f>IF(OR($A24="",$M24="",$H24="",$I24=""),"",MIN($I24,$M24+$H24))</f>
        <v/>
      </c>
      <c r="O24" s="22">
        <f>IF($A24="","",IF(OR($B24="",$C24="",$D24="",COUNT($E24:$J24)&lt;6),"PREENCHER DADOS",IF(OR(LEN($A24)&gt;30,LEN($B24)&gt;80,COUNTIF('Instruções'!$J$2:$J$11,$C24)=0,COUNTIF('Instruções'!$K$2:$K$3,$D24)=0),"REVISAR CADASTRO",IF(COUNTIF($A$6:$A$105,$A24)&gt;1,"SKU DUPLICADO",IF(OR($E24&lt;0,$F24&lt;0,$G24&lt;0,$H24&lt;=0,$I24&lt;=0,$J24&lt;0,$F24&lt;&gt;INT($F24),$G24&lt;&gt;INT($G24),$H24&lt;&gt;INT($H24),$I24&lt;&gt;INT($I24),$J24&lt;&gt;INT($J24)),"REVISAR VALORES",IF($J24&gt;$I24,"ESTOQUE ACIMA DA CAPACIDADE",IF($I24&lt;$M24,"CAPACIDADE ABAIXO DO PONTO",IF($I24&lt;($M24+$H24),"LOTE NÃO CABE NO TETO",IF(AND($D24="Ativo",$E24=0),"DEMANDA ZERADA","OK")))))))))</f>
        <v/>
      </c>
      <c r="P24" s="22">
        <f>IF($A24="","",IF($O24&lt;&gt;"OK","REVISAR PARÂMETROS",IF($D24="Inativo","INATIVO",IF($J24&lt;=$M24,"REPOR","SEM REPOSIÇÃO"))))</f>
        <v/>
      </c>
      <c r="Q24" s="23">
        <f>IF(OR($A24="",$D24&lt;&gt;"Ativo",$O24&lt;&gt;"OK",$M24=""),"",$J24-$M24)</f>
        <v/>
      </c>
    </row>
    <row r="25" ht="21" customHeight="1">
      <c r="A25" s="18" t="n"/>
      <c r="B25" s="18" t="n"/>
      <c r="C25" s="18" t="n"/>
      <c r="D25" s="18" t="n"/>
      <c r="E25" s="19" t="n"/>
      <c r="F25" s="20" t="n"/>
      <c r="G25" s="20" t="n"/>
      <c r="H25" s="20" t="n"/>
      <c r="I25" s="20" t="n"/>
      <c r="J25" s="20" t="n"/>
      <c r="K25" s="21">
        <f>IF($A25="","",IF(COUNT($E25:$J25)&lt;6,"",ROUNDUP($G25,0)))</f>
        <v/>
      </c>
      <c r="L25" s="21">
        <f>IF($A25="","",IF(COUNT($E25:$J25)&lt;6,"",ROUNDUP($E25*$F25,0)))</f>
        <v/>
      </c>
      <c r="M25" s="21">
        <f>IF(OR($A25="",$K25="",$L25=""),"",ROUNDUP($K25+$L25,0))</f>
        <v/>
      </c>
      <c r="N25" s="21">
        <f>IF(OR($A25="",$M25="",$H25="",$I25=""),"",MIN($I25,$M25+$H25))</f>
        <v/>
      </c>
      <c r="O25" s="22">
        <f>IF($A25="","",IF(OR($B25="",$C25="",$D25="",COUNT($E25:$J25)&lt;6),"PREENCHER DADOS",IF(OR(LEN($A25)&gt;30,LEN($B25)&gt;80,COUNTIF('Instruções'!$J$2:$J$11,$C25)=0,COUNTIF('Instruções'!$K$2:$K$3,$D25)=0),"REVISAR CADASTRO",IF(COUNTIF($A$6:$A$105,$A25)&gt;1,"SKU DUPLICADO",IF(OR($E25&lt;0,$F25&lt;0,$G25&lt;0,$H25&lt;=0,$I25&lt;=0,$J25&lt;0,$F25&lt;&gt;INT($F25),$G25&lt;&gt;INT($G25),$H25&lt;&gt;INT($H25),$I25&lt;&gt;INT($I25),$J25&lt;&gt;INT($J25)),"REVISAR VALORES",IF($J25&gt;$I25,"ESTOQUE ACIMA DA CAPACIDADE",IF($I25&lt;$M25,"CAPACIDADE ABAIXO DO PONTO",IF($I25&lt;($M25+$H25),"LOTE NÃO CABE NO TETO",IF(AND($D25="Ativo",$E25=0),"DEMANDA ZERADA","OK")))))))))</f>
        <v/>
      </c>
      <c r="P25" s="22">
        <f>IF($A25="","",IF($O25&lt;&gt;"OK","REVISAR PARÂMETROS",IF($D25="Inativo","INATIVO",IF($J25&lt;=$M25,"REPOR","SEM REPOSIÇÃO"))))</f>
        <v/>
      </c>
      <c r="Q25" s="23">
        <f>IF(OR($A25="",$D25&lt;&gt;"Ativo",$O25&lt;&gt;"OK",$M25=""),"",$J25-$M25)</f>
        <v/>
      </c>
    </row>
    <row r="26" ht="21" customHeight="1">
      <c r="A26" s="18" t="n"/>
      <c r="B26" s="18" t="n"/>
      <c r="C26" s="18" t="n"/>
      <c r="D26" s="18" t="n"/>
      <c r="E26" s="19" t="n"/>
      <c r="F26" s="20" t="n"/>
      <c r="G26" s="20" t="n"/>
      <c r="H26" s="20" t="n"/>
      <c r="I26" s="20" t="n"/>
      <c r="J26" s="20" t="n"/>
      <c r="K26" s="21">
        <f>IF($A26="","",IF(COUNT($E26:$J26)&lt;6,"",ROUNDUP($G26,0)))</f>
        <v/>
      </c>
      <c r="L26" s="21">
        <f>IF($A26="","",IF(COUNT($E26:$J26)&lt;6,"",ROUNDUP($E26*$F26,0)))</f>
        <v/>
      </c>
      <c r="M26" s="21">
        <f>IF(OR($A26="",$K26="",$L26=""),"",ROUNDUP($K26+$L26,0))</f>
        <v/>
      </c>
      <c r="N26" s="21">
        <f>IF(OR($A26="",$M26="",$H26="",$I26=""),"",MIN($I26,$M26+$H26))</f>
        <v/>
      </c>
      <c r="O26" s="22">
        <f>IF($A26="","",IF(OR($B26="",$C26="",$D26="",COUNT($E26:$J26)&lt;6),"PREENCHER DADOS",IF(OR(LEN($A26)&gt;30,LEN($B26)&gt;80,COUNTIF('Instruções'!$J$2:$J$11,$C26)=0,COUNTIF('Instruções'!$K$2:$K$3,$D26)=0),"REVISAR CADASTRO",IF(COUNTIF($A$6:$A$105,$A26)&gt;1,"SKU DUPLICADO",IF(OR($E26&lt;0,$F26&lt;0,$G26&lt;0,$H26&lt;=0,$I26&lt;=0,$J26&lt;0,$F26&lt;&gt;INT($F26),$G26&lt;&gt;INT($G26),$H26&lt;&gt;INT($H26),$I26&lt;&gt;INT($I26),$J26&lt;&gt;INT($J26)),"REVISAR VALORES",IF($J26&gt;$I26,"ESTOQUE ACIMA DA CAPACIDADE",IF($I26&lt;$M26,"CAPACIDADE ABAIXO DO PONTO",IF($I26&lt;($M26+$H26),"LOTE NÃO CABE NO TETO",IF(AND($D26="Ativo",$E26=0),"DEMANDA ZERADA","OK")))))))))</f>
        <v/>
      </c>
      <c r="P26" s="22">
        <f>IF($A26="","",IF($O26&lt;&gt;"OK","REVISAR PARÂMETROS",IF($D26="Inativo","INATIVO",IF($J26&lt;=$M26,"REPOR","SEM REPOSIÇÃO"))))</f>
        <v/>
      </c>
      <c r="Q26" s="23">
        <f>IF(OR($A26="",$D26&lt;&gt;"Ativo",$O26&lt;&gt;"OK",$M26=""),"",$J26-$M26)</f>
        <v/>
      </c>
    </row>
    <row r="27" ht="21" customHeight="1">
      <c r="A27" s="18" t="n"/>
      <c r="B27" s="18" t="n"/>
      <c r="C27" s="18" t="n"/>
      <c r="D27" s="18" t="n"/>
      <c r="E27" s="19" t="n"/>
      <c r="F27" s="20" t="n"/>
      <c r="G27" s="20" t="n"/>
      <c r="H27" s="20" t="n"/>
      <c r="I27" s="20" t="n"/>
      <c r="J27" s="20" t="n"/>
      <c r="K27" s="21">
        <f>IF($A27="","",IF(COUNT($E27:$J27)&lt;6,"",ROUNDUP($G27,0)))</f>
        <v/>
      </c>
      <c r="L27" s="21">
        <f>IF($A27="","",IF(COUNT($E27:$J27)&lt;6,"",ROUNDUP($E27*$F27,0)))</f>
        <v/>
      </c>
      <c r="M27" s="21">
        <f>IF(OR($A27="",$K27="",$L27=""),"",ROUNDUP($K27+$L27,0))</f>
        <v/>
      </c>
      <c r="N27" s="21">
        <f>IF(OR($A27="",$M27="",$H27="",$I27=""),"",MIN($I27,$M27+$H27))</f>
        <v/>
      </c>
      <c r="O27" s="22">
        <f>IF($A27="","",IF(OR($B27="",$C27="",$D27="",COUNT($E27:$J27)&lt;6),"PREENCHER DADOS",IF(OR(LEN($A27)&gt;30,LEN($B27)&gt;80,COUNTIF('Instruções'!$J$2:$J$11,$C27)=0,COUNTIF('Instruções'!$K$2:$K$3,$D27)=0),"REVISAR CADASTRO",IF(COUNTIF($A$6:$A$105,$A27)&gt;1,"SKU DUPLICADO",IF(OR($E27&lt;0,$F27&lt;0,$G27&lt;0,$H27&lt;=0,$I27&lt;=0,$J27&lt;0,$F27&lt;&gt;INT($F27),$G27&lt;&gt;INT($G27),$H27&lt;&gt;INT($H27),$I27&lt;&gt;INT($I27),$J27&lt;&gt;INT($J27)),"REVISAR VALORES",IF($J27&gt;$I27,"ESTOQUE ACIMA DA CAPACIDADE",IF($I27&lt;$M27,"CAPACIDADE ABAIXO DO PONTO",IF($I27&lt;($M27+$H27),"LOTE NÃO CABE NO TETO",IF(AND($D27="Ativo",$E27=0),"DEMANDA ZERADA","OK")))))))))</f>
        <v/>
      </c>
      <c r="P27" s="22">
        <f>IF($A27="","",IF($O27&lt;&gt;"OK","REVISAR PARÂMETROS",IF($D27="Inativo","INATIVO",IF($J27&lt;=$M27,"REPOR","SEM REPOSIÇÃO"))))</f>
        <v/>
      </c>
      <c r="Q27" s="23">
        <f>IF(OR($A27="",$D27&lt;&gt;"Ativo",$O27&lt;&gt;"OK",$M27=""),"",$J27-$M27)</f>
        <v/>
      </c>
    </row>
    <row r="28" ht="21" customHeight="1">
      <c r="A28" s="18" t="n"/>
      <c r="B28" s="18" t="n"/>
      <c r="C28" s="18" t="n"/>
      <c r="D28" s="18" t="n"/>
      <c r="E28" s="19" t="n"/>
      <c r="F28" s="20" t="n"/>
      <c r="G28" s="20" t="n"/>
      <c r="H28" s="20" t="n"/>
      <c r="I28" s="20" t="n"/>
      <c r="J28" s="20" t="n"/>
      <c r="K28" s="21">
        <f>IF($A28="","",IF(COUNT($E28:$J28)&lt;6,"",ROUNDUP($G28,0)))</f>
        <v/>
      </c>
      <c r="L28" s="21">
        <f>IF($A28="","",IF(COUNT($E28:$J28)&lt;6,"",ROUNDUP($E28*$F28,0)))</f>
        <v/>
      </c>
      <c r="M28" s="21">
        <f>IF(OR($A28="",$K28="",$L28=""),"",ROUNDUP($K28+$L28,0))</f>
        <v/>
      </c>
      <c r="N28" s="21">
        <f>IF(OR($A28="",$M28="",$H28="",$I28=""),"",MIN($I28,$M28+$H28))</f>
        <v/>
      </c>
      <c r="O28" s="22">
        <f>IF($A28="","",IF(OR($B28="",$C28="",$D28="",COUNT($E28:$J28)&lt;6),"PREENCHER DADOS",IF(OR(LEN($A28)&gt;30,LEN($B28)&gt;80,COUNTIF('Instruções'!$J$2:$J$11,$C28)=0,COUNTIF('Instruções'!$K$2:$K$3,$D28)=0),"REVISAR CADASTRO",IF(COUNTIF($A$6:$A$105,$A28)&gt;1,"SKU DUPLICADO",IF(OR($E28&lt;0,$F28&lt;0,$G28&lt;0,$H28&lt;=0,$I28&lt;=0,$J28&lt;0,$F28&lt;&gt;INT($F28),$G28&lt;&gt;INT($G28),$H28&lt;&gt;INT($H28),$I28&lt;&gt;INT($I28),$J28&lt;&gt;INT($J28)),"REVISAR VALORES",IF($J28&gt;$I28,"ESTOQUE ACIMA DA CAPACIDADE",IF($I28&lt;$M28,"CAPACIDADE ABAIXO DO PONTO",IF($I28&lt;($M28+$H28),"LOTE NÃO CABE NO TETO",IF(AND($D28="Ativo",$E28=0),"DEMANDA ZERADA","OK")))))))))</f>
        <v/>
      </c>
      <c r="P28" s="22">
        <f>IF($A28="","",IF($O28&lt;&gt;"OK","REVISAR PARÂMETROS",IF($D28="Inativo","INATIVO",IF($J28&lt;=$M28,"REPOR","SEM REPOSIÇÃO"))))</f>
        <v/>
      </c>
      <c r="Q28" s="23">
        <f>IF(OR($A28="",$D28&lt;&gt;"Ativo",$O28&lt;&gt;"OK",$M28=""),"",$J28-$M28)</f>
        <v/>
      </c>
    </row>
    <row r="29" ht="21" customHeight="1">
      <c r="A29" s="18" t="n"/>
      <c r="B29" s="18" t="n"/>
      <c r="C29" s="18" t="n"/>
      <c r="D29" s="18" t="n"/>
      <c r="E29" s="19" t="n"/>
      <c r="F29" s="20" t="n"/>
      <c r="G29" s="20" t="n"/>
      <c r="H29" s="20" t="n"/>
      <c r="I29" s="20" t="n"/>
      <c r="J29" s="20" t="n"/>
      <c r="K29" s="21">
        <f>IF($A29="","",IF(COUNT($E29:$J29)&lt;6,"",ROUNDUP($G29,0)))</f>
        <v/>
      </c>
      <c r="L29" s="21">
        <f>IF($A29="","",IF(COUNT($E29:$J29)&lt;6,"",ROUNDUP($E29*$F29,0)))</f>
        <v/>
      </c>
      <c r="M29" s="21">
        <f>IF(OR($A29="",$K29="",$L29=""),"",ROUNDUP($K29+$L29,0))</f>
        <v/>
      </c>
      <c r="N29" s="21">
        <f>IF(OR($A29="",$M29="",$H29="",$I29=""),"",MIN($I29,$M29+$H29))</f>
        <v/>
      </c>
      <c r="O29" s="22">
        <f>IF($A29="","",IF(OR($B29="",$C29="",$D29="",COUNT($E29:$J29)&lt;6),"PREENCHER DADOS",IF(OR(LEN($A29)&gt;30,LEN($B29)&gt;80,COUNTIF('Instruções'!$J$2:$J$11,$C29)=0,COUNTIF('Instruções'!$K$2:$K$3,$D29)=0),"REVISAR CADASTRO",IF(COUNTIF($A$6:$A$105,$A29)&gt;1,"SKU DUPLICADO",IF(OR($E29&lt;0,$F29&lt;0,$G29&lt;0,$H29&lt;=0,$I29&lt;=0,$J29&lt;0,$F29&lt;&gt;INT($F29),$G29&lt;&gt;INT($G29),$H29&lt;&gt;INT($H29),$I29&lt;&gt;INT($I29),$J29&lt;&gt;INT($J29)),"REVISAR VALORES",IF($J29&gt;$I29,"ESTOQUE ACIMA DA CAPACIDADE",IF($I29&lt;$M29,"CAPACIDADE ABAIXO DO PONTO",IF($I29&lt;($M29+$H29),"LOTE NÃO CABE NO TETO",IF(AND($D29="Ativo",$E29=0),"DEMANDA ZERADA","OK")))))))))</f>
        <v/>
      </c>
      <c r="P29" s="22">
        <f>IF($A29="","",IF($O29&lt;&gt;"OK","REVISAR PARÂMETROS",IF($D29="Inativo","INATIVO",IF($J29&lt;=$M29,"REPOR","SEM REPOSIÇÃO"))))</f>
        <v/>
      </c>
      <c r="Q29" s="23">
        <f>IF(OR($A29="",$D29&lt;&gt;"Ativo",$O29&lt;&gt;"OK",$M29=""),"",$J29-$M29)</f>
        <v/>
      </c>
    </row>
    <row r="30" ht="21" customHeight="1">
      <c r="A30" s="18" t="n"/>
      <c r="B30" s="18" t="n"/>
      <c r="C30" s="18" t="n"/>
      <c r="D30" s="18" t="n"/>
      <c r="E30" s="19" t="n"/>
      <c r="F30" s="20" t="n"/>
      <c r="G30" s="20" t="n"/>
      <c r="H30" s="20" t="n"/>
      <c r="I30" s="20" t="n"/>
      <c r="J30" s="20" t="n"/>
      <c r="K30" s="21">
        <f>IF($A30="","",IF(COUNT($E30:$J30)&lt;6,"",ROUNDUP($G30,0)))</f>
        <v/>
      </c>
      <c r="L30" s="21">
        <f>IF($A30="","",IF(COUNT($E30:$J30)&lt;6,"",ROUNDUP($E30*$F30,0)))</f>
        <v/>
      </c>
      <c r="M30" s="21">
        <f>IF(OR($A30="",$K30="",$L30=""),"",ROUNDUP($K30+$L30,0))</f>
        <v/>
      </c>
      <c r="N30" s="21">
        <f>IF(OR($A30="",$M30="",$H30="",$I30=""),"",MIN($I30,$M30+$H30))</f>
        <v/>
      </c>
      <c r="O30" s="22">
        <f>IF($A30="","",IF(OR($B30="",$C30="",$D30="",COUNT($E30:$J30)&lt;6),"PREENCHER DADOS",IF(OR(LEN($A30)&gt;30,LEN($B30)&gt;80,COUNTIF('Instruções'!$J$2:$J$11,$C30)=0,COUNTIF('Instruções'!$K$2:$K$3,$D30)=0),"REVISAR CADASTRO",IF(COUNTIF($A$6:$A$105,$A30)&gt;1,"SKU DUPLICADO",IF(OR($E30&lt;0,$F30&lt;0,$G30&lt;0,$H30&lt;=0,$I30&lt;=0,$J30&lt;0,$F30&lt;&gt;INT($F30),$G30&lt;&gt;INT($G30),$H30&lt;&gt;INT($H30),$I30&lt;&gt;INT($I30),$J30&lt;&gt;INT($J30)),"REVISAR VALORES",IF($J30&gt;$I30,"ESTOQUE ACIMA DA CAPACIDADE",IF($I30&lt;$M30,"CAPACIDADE ABAIXO DO PONTO",IF($I30&lt;($M30+$H30),"LOTE NÃO CABE NO TETO",IF(AND($D30="Ativo",$E30=0),"DEMANDA ZERADA","OK")))))))))</f>
        <v/>
      </c>
      <c r="P30" s="22">
        <f>IF($A30="","",IF($O30&lt;&gt;"OK","REVISAR PARÂMETROS",IF($D30="Inativo","INATIVO",IF($J30&lt;=$M30,"REPOR","SEM REPOSIÇÃO"))))</f>
        <v/>
      </c>
      <c r="Q30" s="23">
        <f>IF(OR($A30="",$D30&lt;&gt;"Ativo",$O30&lt;&gt;"OK",$M30=""),"",$J30-$M30)</f>
        <v/>
      </c>
    </row>
    <row r="31" ht="21" customHeight="1">
      <c r="A31" s="18" t="n"/>
      <c r="B31" s="18" t="n"/>
      <c r="C31" s="18" t="n"/>
      <c r="D31" s="18" t="n"/>
      <c r="E31" s="19" t="n"/>
      <c r="F31" s="20" t="n"/>
      <c r="G31" s="20" t="n"/>
      <c r="H31" s="20" t="n"/>
      <c r="I31" s="20" t="n"/>
      <c r="J31" s="20" t="n"/>
      <c r="K31" s="21">
        <f>IF($A31="","",IF(COUNT($E31:$J31)&lt;6,"",ROUNDUP($G31,0)))</f>
        <v/>
      </c>
      <c r="L31" s="21">
        <f>IF($A31="","",IF(COUNT($E31:$J31)&lt;6,"",ROUNDUP($E31*$F31,0)))</f>
        <v/>
      </c>
      <c r="M31" s="21">
        <f>IF(OR($A31="",$K31="",$L31=""),"",ROUNDUP($K31+$L31,0))</f>
        <v/>
      </c>
      <c r="N31" s="21">
        <f>IF(OR($A31="",$M31="",$H31="",$I31=""),"",MIN($I31,$M31+$H31))</f>
        <v/>
      </c>
      <c r="O31" s="22">
        <f>IF($A31="","",IF(OR($B31="",$C31="",$D31="",COUNT($E31:$J31)&lt;6),"PREENCHER DADOS",IF(OR(LEN($A31)&gt;30,LEN($B31)&gt;80,COUNTIF('Instruções'!$J$2:$J$11,$C31)=0,COUNTIF('Instruções'!$K$2:$K$3,$D31)=0),"REVISAR CADASTRO",IF(COUNTIF($A$6:$A$105,$A31)&gt;1,"SKU DUPLICADO",IF(OR($E31&lt;0,$F31&lt;0,$G31&lt;0,$H31&lt;=0,$I31&lt;=0,$J31&lt;0,$F31&lt;&gt;INT($F31),$G31&lt;&gt;INT($G31),$H31&lt;&gt;INT($H31),$I31&lt;&gt;INT($I31),$J31&lt;&gt;INT($J31)),"REVISAR VALORES",IF($J31&gt;$I31,"ESTOQUE ACIMA DA CAPACIDADE",IF($I31&lt;$M31,"CAPACIDADE ABAIXO DO PONTO",IF($I31&lt;($M31+$H31),"LOTE NÃO CABE NO TETO",IF(AND($D31="Ativo",$E31=0),"DEMANDA ZERADA","OK")))))))))</f>
        <v/>
      </c>
      <c r="P31" s="22">
        <f>IF($A31="","",IF($O31&lt;&gt;"OK","REVISAR PARÂMETROS",IF($D31="Inativo","INATIVO",IF($J31&lt;=$M31,"REPOR","SEM REPOSIÇÃO"))))</f>
        <v/>
      </c>
      <c r="Q31" s="23">
        <f>IF(OR($A31="",$D31&lt;&gt;"Ativo",$O31&lt;&gt;"OK",$M31=""),"",$J31-$M31)</f>
        <v/>
      </c>
    </row>
    <row r="32" ht="21" customHeight="1">
      <c r="A32" s="18" t="n"/>
      <c r="B32" s="18" t="n"/>
      <c r="C32" s="18" t="n"/>
      <c r="D32" s="18" t="n"/>
      <c r="E32" s="19" t="n"/>
      <c r="F32" s="20" t="n"/>
      <c r="G32" s="20" t="n"/>
      <c r="H32" s="20" t="n"/>
      <c r="I32" s="20" t="n"/>
      <c r="J32" s="20" t="n"/>
      <c r="K32" s="21">
        <f>IF($A32="","",IF(COUNT($E32:$J32)&lt;6,"",ROUNDUP($G32,0)))</f>
        <v/>
      </c>
      <c r="L32" s="21">
        <f>IF($A32="","",IF(COUNT($E32:$J32)&lt;6,"",ROUNDUP($E32*$F32,0)))</f>
        <v/>
      </c>
      <c r="M32" s="21">
        <f>IF(OR($A32="",$K32="",$L32=""),"",ROUNDUP($K32+$L32,0))</f>
        <v/>
      </c>
      <c r="N32" s="21">
        <f>IF(OR($A32="",$M32="",$H32="",$I32=""),"",MIN($I32,$M32+$H32))</f>
        <v/>
      </c>
      <c r="O32" s="22">
        <f>IF($A32="","",IF(OR($B32="",$C32="",$D32="",COUNT($E32:$J32)&lt;6),"PREENCHER DADOS",IF(OR(LEN($A32)&gt;30,LEN($B32)&gt;80,COUNTIF('Instruções'!$J$2:$J$11,$C32)=0,COUNTIF('Instruções'!$K$2:$K$3,$D32)=0),"REVISAR CADASTRO",IF(COUNTIF($A$6:$A$105,$A32)&gt;1,"SKU DUPLICADO",IF(OR($E32&lt;0,$F32&lt;0,$G32&lt;0,$H32&lt;=0,$I32&lt;=0,$J32&lt;0,$F32&lt;&gt;INT($F32),$G32&lt;&gt;INT($G32),$H32&lt;&gt;INT($H32),$I32&lt;&gt;INT($I32),$J32&lt;&gt;INT($J32)),"REVISAR VALORES",IF($J32&gt;$I32,"ESTOQUE ACIMA DA CAPACIDADE",IF($I32&lt;$M32,"CAPACIDADE ABAIXO DO PONTO",IF($I32&lt;($M32+$H32),"LOTE NÃO CABE NO TETO",IF(AND($D32="Ativo",$E32=0),"DEMANDA ZERADA","OK")))))))))</f>
        <v/>
      </c>
      <c r="P32" s="22">
        <f>IF($A32="","",IF($O32&lt;&gt;"OK","REVISAR PARÂMETROS",IF($D32="Inativo","INATIVO",IF($J32&lt;=$M32,"REPOR","SEM REPOSIÇÃO"))))</f>
        <v/>
      </c>
      <c r="Q32" s="23">
        <f>IF(OR($A32="",$D32&lt;&gt;"Ativo",$O32&lt;&gt;"OK",$M32=""),"",$J32-$M32)</f>
        <v/>
      </c>
    </row>
    <row r="33" ht="21" customHeight="1">
      <c r="A33" s="18" t="n"/>
      <c r="B33" s="18" t="n"/>
      <c r="C33" s="18" t="n"/>
      <c r="D33" s="18" t="n"/>
      <c r="E33" s="19" t="n"/>
      <c r="F33" s="20" t="n"/>
      <c r="G33" s="20" t="n"/>
      <c r="H33" s="20" t="n"/>
      <c r="I33" s="20" t="n"/>
      <c r="J33" s="20" t="n"/>
      <c r="K33" s="21">
        <f>IF($A33="","",IF(COUNT($E33:$J33)&lt;6,"",ROUNDUP($G33,0)))</f>
        <v/>
      </c>
      <c r="L33" s="21">
        <f>IF($A33="","",IF(COUNT($E33:$J33)&lt;6,"",ROUNDUP($E33*$F33,0)))</f>
        <v/>
      </c>
      <c r="M33" s="21">
        <f>IF(OR($A33="",$K33="",$L33=""),"",ROUNDUP($K33+$L33,0))</f>
        <v/>
      </c>
      <c r="N33" s="21">
        <f>IF(OR($A33="",$M33="",$H33="",$I33=""),"",MIN($I33,$M33+$H33))</f>
        <v/>
      </c>
      <c r="O33" s="22">
        <f>IF($A33="","",IF(OR($B33="",$C33="",$D33="",COUNT($E33:$J33)&lt;6),"PREENCHER DADOS",IF(OR(LEN($A33)&gt;30,LEN($B33)&gt;80,COUNTIF('Instruções'!$J$2:$J$11,$C33)=0,COUNTIF('Instruções'!$K$2:$K$3,$D33)=0),"REVISAR CADASTRO",IF(COUNTIF($A$6:$A$105,$A33)&gt;1,"SKU DUPLICADO",IF(OR($E33&lt;0,$F33&lt;0,$G33&lt;0,$H33&lt;=0,$I33&lt;=0,$J33&lt;0,$F33&lt;&gt;INT($F33),$G33&lt;&gt;INT($G33),$H33&lt;&gt;INT($H33),$I33&lt;&gt;INT($I33),$J33&lt;&gt;INT($J33)),"REVISAR VALORES",IF($J33&gt;$I33,"ESTOQUE ACIMA DA CAPACIDADE",IF($I33&lt;$M33,"CAPACIDADE ABAIXO DO PONTO",IF($I33&lt;($M33+$H33),"LOTE NÃO CABE NO TETO",IF(AND($D33="Ativo",$E33=0),"DEMANDA ZERADA","OK")))))))))</f>
        <v/>
      </c>
      <c r="P33" s="22">
        <f>IF($A33="","",IF($O33&lt;&gt;"OK","REVISAR PARÂMETROS",IF($D33="Inativo","INATIVO",IF($J33&lt;=$M33,"REPOR","SEM REPOSIÇÃO"))))</f>
        <v/>
      </c>
      <c r="Q33" s="23">
        <f>IF(OR($A33="",$D33&lt;&gt;"Ativo",$O33&lt;&gt;"OK",$M33=""),"",$J33-$M33)</f>
        <v/>
      </c>
    </row>
    <row r="34" ht="21" customHeight="1">
      <c r="A34" s="18" t="n"/>
      <c r="B34" s="18" t="n"/>
      <c r="C34" s="18" t="n"/>
      <c r="D34" s="18" t="n"/>
      <c r="E34" s="19" t="n"/>
      <c r="F34" s="20" t="n"/>
      <c r="G34" s="20" t="n"/>
      <c r="H34" s="20" t="n"/>
      <c r="I34" s="20" t="n"/>
      <c r="J34" s="20" t="n"/>
      <c r="K34" s="21">
        <f>IF($A34="","",IF(COUNT($E34:$J34)&lt;6,"",ROUNDUP($G34,0)))</f>
        <v/>
      </c>
      <c r="L34" s="21">
        <f>IF($A34="","",IF(COUNT($E34:$J34)&lt;6,"",ROUNDUP($E34*$F34,0)))</f>
        <v/>
      </c>
      <c r="M34" s="21">
        <f>IF(OR($A34="",$K34="",$L34=""),"",ROUNDUP($K34+$L34,0))</f>
        <v/>
      </c>
      <c r="N34" s="21">
        <f>IF(OR($A34="",$M34="",$H34="",$I34=""),"",MIN($I34,$M34+$H34))</f>
        <v/>
      </c>
      <c r="O34" s="22">
        <f>IF($A34="","",IF(OR($B34="",$C34="",$D34="",COUNT($E34:$J34)&lt;6),"PREENCHER DADOS",IF(OR(LEN($A34)&gt;30,LEN($B34)&gt;80,COUNTIF('Instruções'!$J$2:$J$11,$C34)=0,COUNTIF('Instruções'!$K$2:$K$3,$D34)=0),"REVISAR CADASTRO",IF(COUNTIF($A$6:$A$105,$A34)&gt;1,"SKU DUPLICADO",IF(OR($E34&lt;0,$F34&lt;0,$G34&lt;0,$H34&lt;=0,$I34&lt;=0,$J34&lt;0,$F34&lt;&gt;INT($F34),$G34&lt;&gt;INT($G34),$H34&lt;&gt;INT($H34),$I34&lt;&gt;INT($I34),$J34&lt;&gt;INT($J34)),"REVISAR VALORES",IF($J34&gt;$I34,"ESTOQUE ACIMA DA CAPACIDADE",IF($I34&lt;$M34,"CAPACIDADE ABAIXO DO PONTO",IF($I34&lt;($M34+$H34),"LOTE NÃO CABE NO TETO",IF(AND($D34="Ativo",$E34=0),"DEMANDA ZERADA","OK")))))))))</f>
        <v/>
      </c>
      <c r="P34" s="22">
        <f>IF($A34="","",IF($O34&lt;&gt;"OK","REVISAR PARÂMETROS",IF($D34="Inativo","INATIVO",IF($J34&lt;=$M34,"REPOR","SEM REPOSIÇÃO"))))</f>
        <v/>
      </c>
      <c r="Q34" s="23">
        <f>IF(OR($A34="",$D34&lt;&gt;"Ativo",$O34&lt;&gt;"OK",$M34=""),"",$J34-$M34)</f>
        <v/>
      </c>
    </row>
    <row r="35" ht="21" customHeight="1">
      <c r="A35" s="18" t="n"/>
      <c r="B35" s="18" t="n"/>
      <c r="C35" s="18" t="n"/>
      <c r="D35" s="18" t="n"/>
      <c r="E35" s="19" t="n"/>
      <c r="F35" s="20" t="n"/>
      <c r="G35" s="20" t="n"/>
      <c r="H35" s="20" t="n"/>
      <c r="I35" s="20" t="n"/>
      <c r="J35" s="20" t="n"/>
      <c r="K35" s="21">
        <f>IF($A35="","",IF(COUNT($E35:$J35)&lt;6,"",ROUNDUP($G35,0)))</f>
        <v/>
      </c>
      <c r="L35" s="21">
        <f>IF($A35="","",IF(COUNT($E35:$J35)&lt;6,"",ROUNDUP($E35*$F35,0)))</f>
        <v/>
      </c>
      <c r="M35" s="21">
        <f>IF(OR($A35="",$K35="",$L35=""),"",ROUNDUP($K35+$L35,0))</f>
        <v/>
      </c>
      <c r="N35" s="21">
        <f>IF(OR($A35="",$M35="",$H35="",$I35=""),"",MIN($I35,$M35+$H35))</f>
        <v/>
      </c>
      <c r="O35" s="22">
        <f>IF($A35="","",IF(OR($B35="",$C35="",$D35="",COUNT($E35:$J35)&lt;6),"PREENCHER DADOS",IF(OR(LEN($A35)&gt;30,LEN($B35)&gt;80,COUNTIF('Instruções'!$J$2:$J$11,$C35)=0,COUNTIF('Instruções'!$K$2:$K$3,$D35)=0),"REVISAR CADASTRO",IF(COUNTIF($A$6:$A$105,$A35)&gt;1,"SKU DUPLICADO",IF(OR($E35&lt;0,$F35&lt;0,$G35&lt;0,$H35&lt;=0,$I35&lt;=0,$J35&lt;0,$F35&lt;&gt;INT($F35),$G35&lt;&gt;INT($G35),$H35&lt;&gt;INT($H35),$I35&lt;&gt;INT($I35),$J35&lt;&gt;INT($J35)),"REVISAR VALORES",IF($J35&gt;$I35,"ESTOQUE ACIMA DA CAPACIDADE",IF($I35&lt;$M35,"CAPACIDADE ABAIXO DO PONTO",IF($I35&lt;($M35+$H35),"LOTE NÃO CABE NO TETO",IF(AND($D35="Ativo",$E35=0),"DEMANDA ZERADA","OK")))))))))</f>
        <v/>
      </c>
      <c r="P35" s="22">
        <f>IF($A35="","",IF($O35&lt;&gt;"OK","REVISAR PARÂMETROS",IF($D35="Inativo","INATIVO",IF($J35&lt;=$M35,"REPOR","SEM REPOSIÇÃO"))))</f>
        <v/>
      </c>
      <c r="Q35" s="23">
        <f>IF(OR($A35="",$D35&lt;&gt;"Ativo",$O35&lt;&gt;"OK",$M35=""),"",$J35-$M35)</f>
        <v/>
      </c>
    </row>
    <row r="36" ht="21" customHeight="1">
      <c r="A36" s="18" t="n"/>
      <c r="B36" s="18" t="n"/>
      <c r="C36" s="18" t="n"/>
      <c r="D36" s="18" t="n"/>
      <c r="E36" s="19" t="n"/>
      <c r="F36" s="20" t="n"/>
      <c r="G36" s="20" t="n"/>
      <c r="H36" s="20" t="n"/>
      <c r="I36" s="20" t="n"/>
      <c r="J36" s="20" t="n"/>
      <c r="K36" s="21">
        <f>IF($A36="","",IF(COUNT($E36:$J36)&lt;6,"",ROUNDUP($G36,0)))</f>
        <v/>
      </c>
      <c r="L36" s="21">
        <f>IF($A36="","",IF(COUNT($E36:$J36)&lt;6,"",ROUNDUP($E36*$F36,0)))</f>
        <v/>
      </c>
      <c r="M36" s="21">
        <f>IF(OR($A36="",$K36="",$L36=""),"",ROUNDUP($K36+$L36,0))</f>
        <v/>
      </c>
      <c r="N36" s="21">
        <f>IF(OR($A36="",$M36="",$H36="",$I36=""),"",MIN($I36,$M36+$H36))</f>
        <v/>
      </c>
      <c r="O36" s="22">
        <f>IF($A36="","",IF(OR($B36="",$C36="",$D36="",COUNT($E36:$J36)&lt;6),"PREENCHER DADOS",IF(OR(LEN($A36)&gt;30,LEN($B36)&gt;80,COUNTIF('Instruções'!$J$2:$J$11,$C36)=0,COUNTIF('Instruções'!$K$2:$K$3,$D36)=0),"REVISAR CADASTRO",IF(COUNTIF($A$6:$A$105,$A36)&gt;1,"SKU DUPLICADO",IF(OR($E36&lt;0,$F36&lt;0,$G36&lt;0,$H36&lt;=0,$I36&lt;=0,$J36&lt;0,$F36&lt;&gt;INT($F36),$G36&lt;&gt;INT($G36),$H36&lt;&gt;INT($H36),$I36&lt;&gt;INT($I36),$J36&lt;&gt;INT($J36)),"REVISAR VALORES",IF($J36&gt;$I36,"ESTOQUE ACIMA DA CAPACIDADE",IF($I36&lt;$M36,"CAPACIDADE ABAIXO DO PONTO",IF($I36&lt;($M36+$H36),"LOTE NÃO CABE NO TETO",IF(AND($D36="Ativo",$E36=0),"DEMANDA ZERADA","OK")))))))))</f>
        <v/>
      </c>
      <c r="P36" s="22">
        <f>IF($A36="","",IF($O36&lt;&gt;"OK","REVISAR PARÂMETROS",IF($D36="Inativo","INATIVO",IF($J36&lt;=$M36,"REPOR","SEM REPOSIÇÃO"))))</f>
        <v/>
      </c>
      <c r="Q36" s="23">
        <f>IF(OR($A36="",$D36&lt;&gt;"Ativo",$O36&lt;&gt;"OK",$M36=""),"",$J36-$M36)</f>
        <v/>
      </c>
    </row>
    <row r="37" ht="21" customHeight="1">
      <c r="A37" s="18" t="n"/>
      <c r="B37" s="18" t="n"/>
      <c r="C37" s="18" t="n"/>
      <c r="D37" s="18" t="n"/>
      <c r="E37" s="19" t="n"/>
      <c r="F37" s="20" t="n"/>
      <c r="G37" s="20" t="n"/>
      <c r="H37" s="20" t="n"/>
      <c r="I37" s="20" t="n"/>
      <c r="J37" s="20" t="n"/>
      <c r="K37" s="21">
        <f>IF($A37="","",IF(COUNT($E37:$J37)&lt;6,"",ROUNDUP($G37,0)))</f>
        <v/>
      </c>
      <c r="L37" s="21">
        <f>IF($A37="","",IF(COUNT($E37:$J37)&lt;6,"",ROUNDUP($E37*$F37,0)))</f>
        <v/>
      </c>
      <c r="M37" s="21">
        <f>IF(OR($A37="",$K37="",$L37=""),"",ROUNDUP($K37+$L37,0))</f>
        <v/>
      </c>
      <c r="N37" s="21">
        <f>IF(OR($A37="",$M37="",$H37="",$I37=""),"",MIN($I37,$M37+$H37))</f>
        <v/>
      </c>
      <c r="O37" s="22">
        <f>IF($A37="","",IF(OR($B37="",$C37="",$D37="",COUNT($E37:$J37)&lt;6),"PREENCHER DADOS",IF(OR(LEN($A37)&gt;30,LEN($B37)&gt;80,COUNTIF('Instruções'!$J$2:$J$11,$C37)=0,COUNTIF('Instruções'!$K$2:$K$3,$D37)=0),"REVISAR CADASTRO",IF(COUNTIF($A$6:$A$105,$A37)&gt;1,"SKU DUPLICADO",IF(OR($E37&lt;0,$F37&lt;0,$G37&lt;0,$H37&lt;=0,$I37&lt;=0,$J37&lt;0,$F37&lt;&gt;INT($F37),$G37&lt;&gt;INT($G37),$H37&lt;&gt;INT($H37),$I37&lt;&gt;INT($I37),$J37&lt;&gt;INT($J37)),"REVISAR VALORES",IF($J37&gt;$I37,"ESTOQUE ACIMA DA CAPACIDADE",IF($I37&lt;$M37,"CAPACIDADE ABAIXO DO PONTO",IF($I37&lt;($M37+$H37),"LOTE NÃO CABE NO TETO",IF(AND($D37="Ativo",$E37=0),"DEMANDA ZERADA","OK")))))))))</f>
        <v/>
      </c>
      <c r="P37" s="22">
        <f>IF($A37="","",IF($O37&lt;&gt;"OK","REVISAR PARÂMETROS",IF($D37="Inativo","INATIVO",IF($J37&lt;=$M37,"REPOR","SEM REPOSIÇÃO"))))</f>
        <v/>
      </c>
      <c r="Q37" s="23">
        <f>IF(OR($A37="",$D37&lt;&gt;"Ativo",$O37&lt;&gt;"OK",$M37=""),"",$J37-$M37)</f>
        <v/>
      </c>
    </row>
    <row r="38" ht="21" customHeight="1">
      <c r="A38" s="18" t="n"/>
      <c r="B38" s="18" t="n"/>
      <c r="C38" s="18" t="n"/>
      <c r="D38" s="18" t="n"/>
      <c r="E38" s="19" t="n"/>
      <c r="F38" s="20" t="n"/>
      <c r="G38" s="20" t="n"/>
      <c r="H38" s="20" t="n"/>
      <c r="I38" s="20" t="n"/>
      <c r="J38" s="20" t="n"/>
      <c r="K38" s="21">
        <f>IF($A38="","",IF(COUNT($E38:$J38)&lt;6,"",ROUNDUP($G38,0)))</f>
        <v/>
      </c>
      <c r="L38" s="21">
        <f>IF($A38="","",IF(COUNT($E38:$J38)&lt;6,"",ROUNDUP($E38*$F38,0)))</f>
        <v/>
      </c>
      <c r="M38" s="21">
        <f>IF(OR($A38="",$K38="",$L38=""),"",ROUNDUP($K38+$L38,0))</f>
        <v/>
      </c>
      <c r="N38" s="21">
        <f>IF(OR($A38="",$M38="",$H38="",$I38=""),"",MIN($I38,$M38+$H38))</f>
        <v/>
      </c>
      <c r="O38" s="22">
        <f>IF($A38="","",IF(OR($B38="",$C38="",$D38="",COUNT($E38:$J38)&lt;6),"PREENCHER DADOS",IF(OR(LEN($A38)&gt;30,LEN($B38)&gt;80,COUNTIF('Instruções'!$J$2:$J$11,$C38)=0,COUNTIF('Instruções'!$K$2:$K$3,$D38)=0),"REVISAR CADASTRO",IF(COUNTIF($A$6:$A$105,$A38)&gt;1,"SKU DUPLICADO",IF(OR($E38&lt;0,$F38&lt;0,$G38&lt;0,$H38&lt;=0,$I38&lt;=0,$J38&lt;0,$F38&lt;&gt;INT($F38),$G38&lt;&gt;INT($G38),$H38&lt;&gt;INT($H38),$I38&lt;&gt;INT($I38),$J38&lt;&gt;INT($J38)),"REVISAR VALORES",IF($J38&gt;$I38,"ESTOQUE ACIMA DA CAPACIDADE",IF($I38&lt;$M38,"CAPACIDADE ABAIXO DO PONTO",IF($I38&lt;($M38+$H38),"LOTE NÃO CABE NO TETO",IF(AND($D38="Ativo",$E38=0),"DEMANDA ZERADA","OK")))))))))</f>
        <v/>
      </c>
      <c r="P38" s="22">
        <f>IF($A38="","",IF($O38&lt;&gt;"OK","REVISAR PARÂMETROS",IF($D38="Inativo","INATIVO",IF($J38&lt;=$M38,"REPOR","SEM REPOSIÇÃO"))))</f>
        <v/>
      </c>
      <c r="Q38" s="23">
        <f>IF(OR($A38="",$D38&lt;&gt;"Ativo",$O38&lt;&gt;"OK",$M38=""),"",$J38-$M38)</f>
        <v/>
      </c>
    </row>
    <row r="39" ht="21" customHeight="1">
      <c r="A39" s="18" t="n"/>
      <c r="B39" s="18" t="n"/>
      <c r="C39" s="18" t="n"/>
      <c r="D39" s="18" t="n"/>
      <c r="E39" s="19" t="n"/>
      <c r="F39" s="20" t="n"/>
      <c r="G39" s="20" t="n"/>
      <c r="H39" s="20" t="n"/>
      <c r="I39" s="20" t="n"/>
      <c r="J39" s="20" t="n"/>
      <c r="K39" s="21">
        <f>IF($A39="","",IF(COUNT($E39:$J39)&lt;6,"",ROUNDUP($G39,0)))</f>
        <v/>
      </c>
      <c r="L39" s="21">
        <f>IF($A39="","",IF(COUNT($E39:$J39)&lt;6,"",ROUNDUP($E39*$F39,0)))</f>
        <v/>
      </c>
      <c r="M39" s="21">
        <f>IF(OR($A39="",$K39="",$L39=""),"",ROUNDUP($K39+$L39,0))</f>
        <v/>
      </c>
      <c r="N39" s="21">
        <f>IF(OR($A39="",$M39="",$H39="",$I39=""),"",MIN($I39,$M39+$H39))</f>
        <v/>
      </c>
      <c r="O39" s="22">
        <f>IF($A39="","",IF(OR($B39="",$C39="",$D39="",COUNT($E39:$J39)&lt;6),"PREENCHER DADOS",IF(OR(LEN($A39)&gt;30,LEN($B39)&gt;80,COUNTIF('Instruções'!$J$2:$J$11,$C39)=0,COUNTIF('Instruções'!$K$2:$K$3,$D39)=0),"REVISAR CADASTRO",IF(COUNTIF($A$6:$A$105,$A39)&gt;1,"SKU DUPLICADO",IF(OR($E39&lt;0,$F39&lt;0,$G39&lt;0,$H39&lt;=0,$I39&lt;=0,$J39&lt;0,$F39&lt;&gt;INT($F39),$G39&lt;&gt;INT($G39),$H39&lt;&gt;INT($H39),$I39&lt;&gt;INT($I39),$J39&lt;&gt;INT($J39)),"REVISAR VALORES",IF($J39&gt;$I39,"ESTOQUE ACIMA DA CAPACIDADE",IF($I39&lt;$M39,"CAPACIDADE ABAIXO DO PONTO",IF($I39&lt;($M39+$H39),"LOTE NÃO CABE NO TETO",IF(AND($D39="Ativo",$E39=0),"DEMANDA ZERADA","OK")))))))))</f>
        <v/>
      </c>
      <c r="P39" s="22">
        <f>IF($A39="","",IF($O39&lt;&gt;"OK","REVISAR PARÂMETROS",IF($D39="Inativo","INATIVO",IF($J39&lt;=$M39,"REPOR","SEM REPOSIÇÃO"))))</f>
        <v/>
      </c>
      <c r="Q39" s="23">
        <f>IF(OR($A39="",$D39&lt;&gt;"Ativo",$O39&lt;&gt;"OK",$M39=""),"",$J39-$M39)</f>
        <v/>
      </c>
    </row>
    <row r="40" ht="21" customHeight="1">
      <c r="A40" s="18" t="n"/>
      <c r="B40" s="18" t="n"/>
      <c r="C40" s="18" t="n"/>
      <c r="D40" s="18" t="n"/>
      <c r="E40" s="19" t="n"/>
      <c r="F40" s="20" t="n"/>
      <c r="G40" s="20" t="n"/>
      <c r="H40" s="20" t="n"/>
      <c r="I40" s="20" t="n"/>
      <c r="J40" s="20" t="n"/>
      <c r="K40" s="21">
        <f>IF($A40="","",IF(COUNT($E40:$J40)&lt;6,"",ROUNDUP($G40,0)))</f>
        <v/>
      </c>
      <c r="L40" s="21">
        <f>IF($A40="","",IF(COUNT($E40:$J40)&lt;6,"",ROUNDUP($E40*$F40,0)))</f>
        <v/>
      </c>
      <c r="M40" s="21">
        <f>IF(OR($A40="",$K40="",$L40=""),"",ROUNDUP($K40+$L40,0))</f>
        <v/>
      </c>
      <c r="N40" s="21">
        <f>IF(OR($A40="",$M40="",$H40="",$I40=""),"",MIN($I40,$M40+$H40))</f>
        <v/>
      </c>
      <c r="O40" s="22">
        <f>IF($A40="","",IF(OR($B40="",$C40="",$D40="",COUNT($E40:$J40)&lt;6),"PREENCHER DADOS",IF(OR(LEN($A40)&gt;30,LEN($B40)&gt;80,COUNTIF('Instruções'!$J$2:$J$11,$C40)=0,COUNTIF('Instruções'!$K$2:$K$3,$D40)=0),"REVISAR CADASTRO",IF(COUNTIF($A$6:$A$105,$A40)&gt;1,"SKU DUPLICADO",IF(OR($E40&lt;0,$F40&lt;0,$G40&lt;0,$H40&lt;=0,$I40&lt;=0,$J40&lt;0,$F40&lt;&gt;INT($F40),$G40&lt;&gt;INT($G40),$H40&lt;&gt;INT($H40),$I40&lt;&gt;INT($I40),$J40&lt;&gt;INT($J40)),"REVISAR VALORES",IF($J40&gt;$I40,"ESTOQUE ACIMA DA CAPACIDADE",IF($I40&lt;$M40,"CAPACIDADE ABAIXO DO PONTO",IF($I40&lt;($M40+$H40),"LOTE NÃO CABE NO TETO",IF(AND($D40="Ativo",$E40=0),"DEMANDA ZERADA","OK")))))))))</f>
        <v/>
      </c>
      <c r="P40" s="22">
        <f>IF($A40="","",IF($O40&lt;&gt;"OK","REVISAR PARÂMETROS",IF($D40="Inativo","INATIVO",IF($J40&lt;=$M40,"REPOR","SEM REPOSIÇÃO"))))</f>
        <v/>
      </c>
      <c r="Q40" s="23">
        <f>IF(OR($A40="",$D40&lt;&gt;"Ativo",$O40&lt;&gt;"OK",$M40=""),"",$J40-$M40)</f>
        <v/>
      </c>
    </row>
    <row r="41" ht="21" customHeight="1">
      <c r="A41" s="18" t="n"/>
      <c r="B41" s="18" t="n"/>
      <c r="C41" s="18" t="n"/>
      <c r="D41" s="18" t="n"/>
      <c r="E41" s="19" t="n"/>
      <c r="F41" s="20" t="n"/>
      <c r="G41" s="20" t="n"/>
      <c r="H41" s="20" t="n"/>
      <c r="I41" s="20" t="n"/>
      <c r="J41" s="20" t="n"/>
      <c r="K41" s="21">
        <f>IF($A41="","",IF(COUNT($E41:$J41)&lt;6,"",ROUNDUP($G41,0)))</f>
        <v/>
      </c>
      <c r="L41" s="21">
        <f>IF($A41="","",IF(COUNT($E41:$J41)&lt;6,"",ROUNDUP($E41*$F41,0)))</f>
        <v/>
      </c>
      <c r="M41" s="21">
        <f>IF(OR($A41="",$K41="",$L41=""),"",ROUNDUP($K41+$L41,0))</f>
        <v/>
      </c>
      <c r="N41" s="21">
        <f>IF(OR($A41="",$M41="",$H41="",$I41=""),"",MIN($I41,$M41+$H41))</f>
        <v/>
      </c>
      <c r="O41" s="22">
        <f>IF($A41="","",IF(OR($B41="",$C41="",$D41="",COUNT($E41:$J41)&lt;6),"PREENCHER DADOS",IF(OR(LEN($A41)&gt;30,LEN($B41)&gt;80,COUNTIF('Instruções'!$J$2:$J$11,$C41)=0,COUNTIF('Instruções'!$K$2:$K$3,$D41)=0),"REVISAR CADASTRO",IF(COUNTIF($A$6:$A$105,$A41)&gt;1,"SKU DUPLICADO",IF(OR($E41&lt;0,$F41&lt;0,$G41&lt;0,$H41&lt;=0,$I41&lt;=0,$J41&lt;0,$F41&lt;&gt;INT($F41),$G41&lt;&gt;INT($G41),$H41&lt;&gt;INT($H41),$I41&lt;&gt;INT($I41),$J41&lt;&gt;INT($J41)),"REVISAR VALORES",IF($J41&gt;$I41,"ESTOQUE ACIMA DA CAPACIDADE",IF($I41&lt;$M41,"CAPACIDADE ABAIXO DO PONTO",IF($I41&lt;($M41+$H41),"LOTE NÃO CABE NO TETO",IF(AND($D41="Ativo",$E41=0),"DEMANDA ZERADA","OK")))))))))</f>
        <v/>
      </c>
      <c r="P41" s="22">
        <f>IF($A41="","",IF($O41&lt;&gt;"OK","REVISAR PARÂMETROS",IF($D41="Inativo","INATIVO",IF($J41&lt;=$M41,"REPOR","SEM REPOSIÇÃO"))))</f>
        <v/>
      </c>
      <c r="Q41" s="23">
        <f>IF(OR($A41="",$D41&lt;&gt;"Ativo",$O41&lt;&gt;"OK",$M41=""),"",$J41-$M41)</f>
        <v/>
      </c>
    </row>
    <row r="42" ht="21" customHeight="1">
      <c r="A42" s="18" t="n"/>
      <c r="B42" s="18" t="n"/>
      <c r="C42" s="18" t="n"/>
      <c r="D42" s="18" t="n"/>
      <c r="E42" s="19" t="n"/>
      <c r="F42" s="20" t="n"/>
      <c r="G42" s="20" t="n"/>
      <c r="H42" s="20" t="n"/>
      <c r="I42" s="20" t="n"/>
      <c r="J42" s="20" t="n"/>
      <c r="K42" s="21">
        <f>IF($A42="","",IF(COUNT($E42:$J42)&lt;6,"",ROUNDUP($G42,0)))</f>
        <v/>
      </c>
      <c r="L42" s="21">
        <f>IF($A42="","",IF(COUNT($E42:$J42)&lt;6,"",ROUNDUP($E42*$F42,0)))</f>
        <v/>
      </c>
      <c r="M42" s="21">
        <f>IF(OR($A42="",$K42="",$L42=""),"",ROUNDUP($K42+$L42,0))</f>
        <v/>
      </c>
      <c r="N42" s="21">
        <f>IF(OR($A42="",$M42="",$H42="",$I42=""),"",MIN($I42,$M42+$H42))</f>
        <v/>
      </c>
      <c r="O42" s="22">
        <f>IF($A42="","",IF(OR($B42="",$C42="",$D42="",COUNT($E42:$J42)&lt;6),"PREENCHER DADOS",IF(OR(LEN($A42)&gt;30,LEN($B42)&gt;80,COUNTIF('Instruções'!$J$2:$J$11,$C42)=0,COUNTIF('Instruções'!$K$2:$K$3,$D42)=0),"REVISAR CADASTRO",IF(COUNTIF($A$6:$A$105,$A42)&gt;1,"SKU DUPLICADO",IF(OR($E42&lt;0,$F42&lt;0,$G42&lt;0,$H42&lt;=0,$I42&lt;=0,$J42&lt;0,$F42&lt;&gt;INT($F42),$G42&lt;&gt;INT($G42),$H42&lt;&gt;INT($H42),$I42&lt;&gt;INT($I42),$J42&lt;&gt;INT($J42)),"REVISAR VALORES",IF($J42&gt;$I42,"ESTOQUE ACIMA DA CAPACIDADE",IF($I42&lt;$M42,"CAPACIDADE ABAIXO DO PONTO",IF($I42&lt;($M42+$H42),"LOTE NÃO CABE NO TETO",IF(AND($D42="Ativo",$E42=0),"DEMANDA ZERADA","OK")))))))))</f>
        <v/>
      </c>
      <c r="P42" s="22">
        <f>IF($A42="","",IF($O42&lt;&gt;"OK","REVISAR PARÂMETROS",IF($D42="Inativo","INATIVO",IF($J42&lt;=$M42,"REPOR","SEM REPOSIÇÃO"))))</f>
        <v/>
      </c>
      <c r="Q42" s="23">
        <f>IF(OR($A42="",$D42&lt;&gt;"Ativo",$O42&lt;&gt;"OK",$M42=""),"",$J42-$M42)</f>
        <v/>
      </c>
    </row>
    <row r="43" ht="21" customHeight="1">
      <c r="A43" s="18" t="n"/>
      <c r="B43" s="18" t="n"/>
      <c r="C43" s="18" t="n"/>
      <c r="D43" s="18" t="n"/>
      <c r="E43" s="19" t="n"/>
      <c r="F43" s="20" t="n"/>
      <c r="G43" s="20" t="n"/>
      <c r="H43" s="20" t="n"/>
      <c r="I43" s="20" t="n"/>
      <c r="J43" s="20" t="n"/>
      <c r="K43" s="21">
        <f>IF($A43="","",IF(COUNT($E43:$J43)&lt;6,"",ROUNDUP($G43,0)))</f>
        <v/>
      </c>
      <c r="L43" s="21">
        <f>IF($A43="","",IF(COUNT($E43:$J43)&lt;6,"",ROUNDUP($E43*$F43,0)))</f>
        <v/>
      </c>
      <c r="M43" s="21">
        <f>IF(OR($A43="",$K43="",$L43=""),"",ROUNDUP($K43+$L43,0))</f>
        <v/>
      </c>
      <c r="N43" s="21">
        <f>IF(OR($A43="",$M43="",$H43="",$I43=""),"",MIN($I43,$M43+$H43))</f>
        <v/>
      </c>
      <c r="O43" s="22">
        <f>IF($A43="","",IF(OR($B43="",$C43="",$D43="",COUNT($E43:$J43)&lt;6),"PREENCHER DADOS",IF(OR(LEN($A43)&gt;30,LEN($B43)&gt;80,COUNTIF('Instruções'!$J$2:$J$11,$C43)=0,COUNTIF('Instruções'!$K$2:$K$3,$D43)=0),"REVISAR CADASTRO",IF(COUNTIF($A$6:$A$105,$A43)&gt;1,"SKU DUPLICADO",IF(OR($E43&lt;0,$F43&lt;0,$G43&lt;0,$H43&lt;=0,$I43&lt;=0,$J43&lt;0,$F43&lt;&gt;INT($F43),$G43&lt;&gt;INT($G43),$H43&lt;&gt;INT($H43),$I43&lt;&gt;INT($I43),$J43&lt;&gt;INT($J43)),"REVISAR VALORES",IF($J43&gt;$I43,"ESTOQUE ACIMA DA CAPACIDADE",IF($I43&lt;$M43,"CAPACIDADE ABAIXO DO PONTO",IF($I43&lt;($M43+$H43),"LOTE NÃO CABE NO TETO",IF(AND($D43="Ativo",$E43=0),"DEMANDA ZERADA","OK")))))))))</f>
        <v/>
      </c>
      <c r="P43" s="22">
        <f>IF($A43="","",IF($O43&lt;&gt;"OK","REVISAR PARÂMETROS",IF($D43="Inativo","INATIVO",IF($J43&lt;=$M43,"REPOR","SEM REPOSIÇÃO"))))</f>
        <v/>
      </c>
      <c r="Q43" s="23">
        <f>IF(OR($A43="",$D43&lt;&gt;"Ativo",$O43&lt;&gt;"OK",$M43=""),"",$J43-$M43)</f>
        <v/>
      </c>
    </row>
    <row r="44" ht="21" customHeight="1">
      <c r="A44" s="18" t="n"/>
      <c r="B44" s="18" t="n"/>
      <c r="C44" s="18" t="n"/>
      <c r="D44" s="18" t="n"/>
      <c r="E44" s="19" t="n"/>
      <c r="F44" s="20" t="n"/>
      <c r="G44" s="20" t="n"/>
      <c r="H44" s="20" t="n"/>
      <c r="I44" s="20" t="n"/>
      <c r="J44" s="20" t="n"/>
      <c r="K44" s="21">
        <f>IF($A44="","",IF(COUNT($E44:$J44)&lt;6,"",ROUNDUP($G44,0)))</f>
        <v/>
      </c>
      <c r="L44" s="21">
        <f>IF($A44="","",IF(COUNT($E44:$J44)&lt;6,"",ROUNDUP($E44*$F44,0)))</f>
        <v/>
      </c>
      <c r="M44" s="21">
        <f>IF(OR($A44="",$K44="",$L44=""),"",ROUNDUP($K44+$L44,0))</f>
        <v/>
      </c>
      <c r="N44" s="21">
        <f>IF(OR($A44="",$M44="",$H44="",$I44=""),"",MIN($I44,$M44+$H44))</f>
        <v/>
      </c>
      <c r="O44" s="22">
        <f>IF($A44="","",IF(OR($B44="",$C44="",$D44="",COUNT($E44:$J44)&lt;6),"PREENCHER DADOS",IF(OR(LEN($A44)&gt;30,LEN($B44)&gt;80,COUNTIF('Instruções'!$J$2:$J$11,$C44)=0,COUNTIF('Instruções'!$K$2:$K$3,$D44)=0),"REVISAR CADASTRO",IF(COUNTIF($A$6:$A$105,$A44)&gt;1,"SKU DUPLICADO",IF(OR($E44&lt;0,$F44&lt;0,$G44&lt;0,$H44&lt;=0,$I44&lt;=0,$J44&lt;0,$F44&lt;&gt;INT($F44),$G44&lt;&gt;INT($G44),$H44&lt;&gt;INT($H44),$I44&lt;&gt;INT($I44),$J44&lt;&gt;INT($J44)),"REVISAR VALORES",IF($J44&gt;$I44,"ESTOQUE ACIMA DA CAPACIDADE",IF($I44&lt;$M44,"CAPACIDADE ABAIXO DO PONTO",IF($I44&lt;($M44+$H44),"LOTE NÃO CABE NO TETO",IF(AND($D44="Ativo",$E44=0),"DEMANDA ZERADA","OK")))))))))</f>
        <v/>
      </c>
      <c r="P44" s="22">
        <f>IF($A44="","",IF($O44&lt;&gt;"OK","REVISAR PARÂMETROS",IF($D44="Inativo","INATIVO",IF($J44&lt;=$M44,"REPOR","SEM REPOSIÇÃO"))))</f>
        <v/>
      </c>
      <c r="Q44" s="23">
        <f>IF(OR($A44="",$D44&lt;&gt;"Ativo",$O44&lt;&gt;"OK",$M44=""),"",$J44-$M44)</f>
        <v/>
      </c>
    </row>
    <row r="45" ht="21" customHeight="1">
      <c r="A45" s="18" t="n"/>
      <c r="B45" s="18" t="n"/>
      <c r="C45" s="18" t="n"/>
      <c r="D45" s="18" t="n"/>
      <c r="E45" s="19" t="n"/>
      <c r="F45" s="20" t="n"/>
      <c r="G45" s="20" t="n"/>
      <c r="H45" s="20" t="n"/>
      <c r="I45" s="20" t="n"/>
      <c r="J45" s="20" t="n"/>
      <c r="K45" s="21">
        <f>IF($A45="","",IF(COUNT($E45:$J45)&lt;6,"",ROUNDUP($G45,0)))</f>
        <v/>
      </c>
      <c r="L45" s="21">
        <f>IF($A45="","",IF(COUNT($E45:$J45)&lt;6,"",ROUNDUP($E45*$F45,0)))</f>
        <v/>
      </c>
      <c r="M45" s="21">
        <f>IF(OR($A45="",$K45="",$L45=""),"",ROUNDUP($K45+$L45,0))</f>
        <v/>
      </c>
      <c r="N45" s="21">
        <f>IF(OR($A45="",$M45="",$H45="",$I45=""),"",MIN($I45,$M45+$H45))</f>
        <v/>
      </c>
      <c r="O45" s="22">
        <f>IF($A45="","",IF(OR($B45="",$C45="",$D45="",COUNT($E45:$J45)&lt;6),"PREENCHER DADOS",IF(OR(LEN($A45)&gt;30,LEN($B45)&gt;80,COUNTIF('Instruções'!$J$2:$J$11,$C45)=0,COUNTIF('Instruções'!$K$2:$K$3,$D45)=0),"REVISAR CADASTRO",IF(COUNTIF($A$6:$A$105,$A45)&gt;1,"SKU DUPLICADO",IF(OR($E45&lt;0,$F45&lt;0,$G45&lt;0,$H45&lt;=0,$I45&lt;=0,$J45&lt;0,$F45&lt;&gt;INT($F45),$G45&lt;&gt;INT($G45),$H45&lt;&gt;INT($H45),$I45&lt;&gt;INT($I45),$J45&lt;&gt;INT($J45)),"REVISAR VALORES",IF($J45&gt;$I45,"ESTOQUE ACIMA DA CAPACIDADE",IF($I45&lt;$M45,"CAPACIDADE ABAIXO DO PONTO",IF($I45&lt;($M45+$H45),"LOTE NÃO CABE NO TETO",IF(AND($D45="Ativo",$E45=0),"DEMANDA ZERADA","OK")))))))))</f>
        <v/>
      </c>
      <c r="P45" s="22">
        <f>IF($A45="","",IF($O45&lt;&gt;"OK","REVISAR PARÂMETROS",IF($D45="Inativo","INATIVO",IF($J45&lt;=$M45,"REPOR","SEM REPOSIÇÃO"))))</f>
        <v/>
      </c>
      <c r="Q45" s="23">
        <f>IF(OR($A45="",$D45&lt;&gt;"Ativo",$O45&lt;&gt;"OK",$M45=""),"",$J45-$M45)</f>
        <v/>
      </c>
    </row>
    <row r="46" ht="21" customHeight="1">
      <c r="A46" s="18" t="n"/>
      <c r="B46" s="18" t="n"/>
      <c r="C46" s="18" t="n"/>
      <c r="D46" s="18" t="n"/>
      <c r="E46" s="19" t="n"/>
      <c r="F46" s="20" t="n"/>
      <c r="G46" s="20" t="n"/>
      <c r="H46" s="20" t="n"/>
      <c r="I46" s="20" t="n"/>
      <c r="J46" s="20" t="n"/>
      <c r="K46" s="21">
        <f>IF($A46="","",IF(COUNT($E46:$J46)&lt;6,"",ROUNDUP($G46,0)))</f>
        <v/>
      </c>
      <c r="L46" s="21">
        <f>IF($A46="","",IF(COUNT($E46:$J46)&lt;6,"",ROUNDUP($E46*$F46,0)))</f>
        <v/>
      </c>
      <c r="M46" s="21">
        <f>IF(OR($A46="",$K46="",$L46=""),"",ROUNDUP($K46+$L46,0))</f>
        <v/>
      </c>
      <c r="N46" s="21">
        <f>IF(OR($A46="",$M46="",$H46="",$I46=""),"",MIN($I46,$M46+$H46))</f>
        <v/>
      </c>
      <c r="O46" s="22">
        <f>IF($A46="","",IF(OR($B46="",$C46="",$D46="",COUNT($E46:$J46)&lt;6),"PREENCHER DADOS",IF(OR(LEN($A46)&gt;30,LEN($B46)&gt;80,COUNTIF('Instruções'!$J$2:$J$11,$C46)=0,COUNTIF('Instruções'!$K$2:$K$3,$D46)=0),"REVISAR CADASTRO",IF(COUNTIF($A$6:$A$105,$A46)&gt;1,"SKU DUPLICADO",IF(OR($E46&lt;0,$F46&lt;0,$G46&lt;0,$H46&lt;=0,$I46&lt;=0,$J46&lt;0,$F46&lt;&gt;INT($F46),$G46&lt;&gt;INT($G46),$H46&lt;&gt;INT($H46),$I46&lt;&gt;INT($I46),$J46&lt;&gt;INT($J46)),"REVISAR VALORES",IF($J46&gt;$I46,"ESTOQUE ACIMA DA CAPACIDADE",IF($I46&lt;$M46,"CAPACIDADE ABAIXO DO PONTO",IF($I46&lt;($M46+$H46),"LOTE NÃO CABE NO TETO",IF(AND($D46="Ativo",$E46=0),"DEMANDA ZERADA","OK")))))))))</f>
        <v/>
      </c>
      <c r="P46" s="22">
        <f>IF($A46="","",IF($O46&lt;&gt;"OK","REVISAR PARÂMETROS",IF($D46="Inativo","INATIVO",IF($J46&lt;=$M46,"REPOR","SEM REPOSIÇÃO"))))</f>
        <v/>
      </c>
      <c r="Q46" s="23">
        <f>IF(OR($A46="",$D46&lt;&gt;"Ativo",$O46&lt;&gt;"OK",$M46=""),"",$J46-$M46)</f>
        <v/>
      </c>
    </row>
    <row r="47" ht="21" customHeight="1">
      <c r="A47" s="18" t="n"/>
      <c r="B47" s="18" t="n"/>
      <c r="C47" s="18" t="n"/>
      <c r="D47" s="18" t="n"/>
      <c r="E47" s="19" t="n"/>
      <c r="F47" s="20" t="n"/>
      <c r="G47" s="20" t="n"/>
      <c r="H47" s="20" t="n"/>
      <c r="I47" s="20" t="n"/>
      <c r="J47" s="20" t="n"/>
      <c r="K47" s="21">
        <f>IF($A47="","",IF(COUNT($E47:$J47)&lt;6,"",ROUNDUP($G47,0)))</f>
        <v/>
      </c>
      <c r="L47" s="21">
        <f>IF($A47="","",IF(COUNT($E47:$J47)&lt;6,"",ROUNDUP($E47*$F47,0)))</f>
        <v/>
      </c>
      <c r="M47" s="21">
        <f>IF(OR($A47="",$K47="",$L47=""),"",ROUNDUP($K47+$L47,0))</f>
        <v/>
      </c>
      <c r="N47" s="21">
        <f>IF(OR($A47="",$M47="",$H47="",$I47=""),"",MIN($I47,$M47+$H47))</f>
        <v/>
      </c>
      <c r="O47" s="22">
        <f>IF($A47="","",IF(OR($B47="",$C47="",$D47="",COUNT($E47:$J47)&lt;6),"PREENCHER DADOS",IF(OR(LEN($A47)&gt;30,LEN($B47)&gt;80,COUNTIF('Instruções'!$J$2:$J$11,$C47)=0,COUNTIF('Instruções'!$K$2:$K$3,$D47)=0),"REVISAR CADASTRO",IF(COUNTIF($A$6:$A$105,$A47)&gt;1,"SKU DUPLICADO",IF(OR($E47&lt;0,$F47&lt;0,$G47&lt;0,$H47&lt;=0,$I47&lt;=0,$J47&lt;0,$F47&lt;&gt;INT($F47),$G47&lt;&gt;INT($G47),$H47&lt;&gt;INT($H47),$I47&lt;&gt;INT($I47),$J47&lt;&gt;INT($J47)),"REVISAR VALORES",IF($J47&gt;$I47,"ESTOQUE ACIMA DA CAPACIDADE",IF($I47&lt;$M47,"CAPACIDADE ABAIXO DO PONTO",IF($I47&lt;($M47+$H47),"LOTE NÃO CABE NO TETO",IF(AND($D47="Ativo",$E47=0),"DEMANDA ZERADA","OK")))))))))</f>
        <v/>
      </c>
      <c r="P47" s="22">
        <f>IF($A47="","",IF($O47&lt;&gt;"OK","REVISAR PARÂMETROS",IF($D47="Inativo","INATIVO",IF($J47&lt;=$M47,"REPOR","SEM REPOSIÇÃO"))))</f>
        <v/>
      </c>
      <c r="Q47" s="23">
        <f>IF(OR($A47="",$D47&lt;&gt;"Ativo",$O47&lt;&gt;"OK",$M47=""),"",$J47-$M47)</f>
        <v/>
      </c>
    </row>
    <row r="48" ht="21" customHeight="1">
      <c r="A48" s="18" t="n"/>
      <c r="B48" s="18" t="n"/>
      <c r="C48" s="18" t="n"/>
      <c r="D48" s="18" t="n"/>
      <c r="E48" s="19" t="n"/>
      <c r="F48" s="20" t="n"/>
      <c r="G48" s="20" t="n"/>
      <c r="H48" s="20" t="n"/>
      <c r="I48" s="20" t="n"/>
      <c r="J48" s="20" t="n"/>
      <c r="K48" s="21">
        <f>IF($A48="","",IF(COUNT($E48:$J48)&lt;6,"",ROUNDUP($G48,0)))</f>
        <v/>
      </c>
      <c r="L48" s="21">
        <f>IF($A48="","",IF(COUNT($E48:$J48)&lt;6,"",ROUNDUP($E48*$F48,0)))</f>
        <v/>
      </c>
      <c r="M48" s="21">
        <f>IF(OR($A48="",$K48="",$L48=""),"",ROUNDUP($K48+$L48,0))</f>
        <v/>
      </c>
      <c r="N48" s="21">
        <f>IF(OR($A48="",$M48="",$H48="",$I48=""),"",MIN($I48,$M48+$H48))</f>
        <v/>
      </c>
      <c r="O48" s="22">
        <f>IF($A48="","",IF(OR($B48="",$C48="",$D48="",COUNT($E48:$J48)&lt;6),"PREENCHER DADOS",IF(OR(LEN($A48)&gt;30,LEN($B48)&gt;80,COUNTIF('Instruções'!$J$2:$J$11,$C48)=0,COUNTIF('Instruções'!$K$2:$K$3,$D48)=0),"REVISAR CADASTRO",IF(COUNTIF($A$6:$A$105,$A48)&gt;1,"SKU DUPLICADO",IF(OR($E48&lt;0,$F48&lt;0,$G48&lt;0,$H48&lt;=0,$I48&lt;=0,$J48&lt;0,$F48&lt;&gt;INT($F48),$G48&lt;&gt;INT($G48),$H48&lt;&gt;INT($H48),$I48&lt;&gt;INT($I48),$J48&lt;&gt;INT($J48)),"REVISAR VALORES",IF($J48&gt;$I48,"ESTOQUE ACIMA DA CAPACIDADE",IF($I48&lt;$M48,"CAPACIDADE ABAIXO DO PONTO",IF($I48&lt;($M48+$H48),"LOTE NÃO CABE NO TETO",IF(AND($D48="Ativo",$E48=0),"DEMANDA ZERADA","OK")))))))))</f>
        <v/>
      </c>
      <c r="P48" s="22">
        <f>IF($A48="","",IF($O48&lt;&gt;"OK","REVISAR PARÂMETROS",IF($D48="Inativo","INATIVO",IF($J48&lt;=$M48,"REPOR","SEM REPOSIÇÃO"))))</f>
        <v/>
      </c>
      <c r="Q48" s="23">
        <f>IF(OR($A48="",$D48&lt;&gt;"Ativo",$O48&lt;&gt;"OK",$M48=""),"",$J48-$M48)</f>
        <v/>
      </c>
    </row>
    <row r="49" ht="21" customHeight="1">
      <c r="A49" s="18" t="n"/>
      <c r="B49" s="18" t="n"/>
      <c r="C49" s="18" t="n"/>
      <c r="D49" s="18" t="n"/>
      <c r="E49" s="19" t="n"/>
      <c r="F49" s="20" t="n"/>
      <c r="G49" s="20" t="n"/>
      <c r="H49" s="20" t="n"/>
      <c r="I49" s="20" t="n"/>
      <c r="J49" s="20" t="n"/>
      <c r="K49" s="21">
        <f>IF($A49="","",IF(COUNT($E49:$J49)&lt;6,"",ROUNDUP($G49,0)))</f>
        <v/>
      </c>
      <c r="L49" s="21">
        <f>IF($A49="","",IF(COUNT($E49:$J49)&lt;6,"",ROUNDUP($E49*$F49,0)))</f>
        <v/>
      </c>
      <c r="M49" s="21">
        <f>IF(OR($A49="",$K49="",$L49=""),"",ROUNDUP($K49+$L49,0))</f>
        <v/>
      </c>
      <c r="N49" s="21">
        <f>IF(OR($A49="",$M49="",$H49="",$I49=""),"",MIN($I49,$M49+$H49))</f>
        <v/>
      </c>
      <c r="O49" s="22">
        <f>IF($A49="","",IF(OR($B49="",$C49="",$D49="",COUNT($E49:$J49)&lt;6),"PREENCHER DADOS",IF(OR(LEN($A49)&gt;30,LEN($B49)&gt;80,COUNTIF('Instruções'!$J$2:$J$11,$C49)=0,COUNTIF('Instruções'!$K$2:$K$3,$D49)=0),"REVISAR CADASTRO",IF(COUNTIF($A$6:$A$105,$A49)&gt;1,"SKU DUPLICADO",IF(OR($E49&lt;0,$F49&lt;0,$G49&lt;0,$H49&lt;=0,$I49&lt;=0,$J49&lt;0,$F49&lt;&gt;INT($F49),$G49&lt;&gt;INT($G49),$H49&lt;&gt;INT($H49),$I49&lt;&gt;INT($I49),$J49&lt;&gt;INT($J49)),"REVISAR VALORES",IF($J49&gt;$I49,"ESTOQUE ACIMA DA CAPACIDADE",IF($I49&lt;$M49,"CAPACIDADE ABAIXO DO PONTO",IF($I49&lt;($M49+$H49),"LOTE NÃO CABE NO TETO",IF(AND($D49="Ativo",$E49=0),"DEMANDA ZERADA","OK")))))))))</f>
        <v/>
      </c>
      <c r="P49" s="22">
        <f>IF($A49="","",IF($O49&lt;&gt;"OK","REVISAR PARÂMETROS",IF($D49="Inativo","INATIVO",IF($J49&lt;=$M49,"REPOR","SEM REPOSIÇÃO"))))</f>
        <v/>
      </c>
      <c r="Q49" s="23">
        <f>IF(OR($A49="",$D49&lt;&gt;"Ativo",$O49&lt;&gt;"OK",$M49=""),"",$J49-$M49)</f>
        <v/>
      </c>
    </row>
    <row r="50" ht="21" customHeight="1">
      <c r="A50" s="18" t="n"/>
      <c r="B50" s="18" t="n"/>
      <c r="C50" s="18" t="n"/>
      <c r="D50" s="18" t="n"/>
      <c r="E50" s="19" t="n"/>
      <c r="F50" s="20" t="n"/>
      <c r="G50" s="20" t="n"/>
      <c r="H50" s="20" t="n"/>
      <c r="I50" s="20" t="n"/>
      <c r="J50" s="20" t="n"/>
      <c r="K50" s="21">
        <f>IF($A50="","",IF(COUNT($E50:$J50)&lt;6,"",ROUNDUP($G50,0)))</f>
        <v/>
      </c>
      <c r="L50" s="21">
        <f>IF($A50="","",IF(COUNT($E50:$J50)&lt;6,"",ROUNDUP($E50*$F50,0)))</f>
        <v/>
      </c>
      <c r="M50" s="21">
        <f>IF(OR($A50="",$K50="",$L50=""),"",ROUNDUP($K50+$L50,0))</f>
        <v/>
      </c>
      <c r="N50" s="21">
        <f>IF(OR($A50="",$M50="",$H50="",$I50=""),"",MIN($I50,$M50+$H50))</f>
        <v/>
      </c>
      <c r="O50" s="22">
        <f>IF($A50="","",IF(OR($B50="",$C50="",$D50="",COUNT($E50:$J50)&lt;6),"PREENCHER DADOS",IF(OR(LEN($A50)&gt;30,LEN($B50)&gt;80,COUNTIF('Instruções'!$J$2:$J$11,$C50)=0,COUNTIF('Instruções'!$K$2:$K$3,$D50)=0),"REVISAR CADASTRO",IF(COUNTIF($A$6:$A$105,$A50)&gt;1,"SKU DUPLICADO",IF(OR($E50&lt;0,$F50&lt;0,$G50&lt;0,$H50&lt;=0,$I50&lt;=0,$J50&lt;0,$F50&lt;&gt;INT($F50),$G50&lt;&gt;INT($G50),$H50&lt;&gt;INT($H50),$I50&lt;&gt;INT($I50),$J50&lt;&gt;INT($J50)),"REVISAR VALORES",IF($J50&gt;$I50,"ESTOQUE ACIMA DA CAPACIDADE",IF($I50&lt;$M50,"CAPACIDADE ABAIXO DO PONTO",IF($I50&lt;($M50+$H50),"LOTE NÃO CABE NO TETO",IF(AND($D50="Ativo",$E50=0),"DEMANDA ZERADA","OK")))))))))</f>
        <v/>
      </c>
      <c r="P50" s="22">
        <f>IF($A50="","",IF($O50&lt;&gt;"OK","REVISAR PARÂMETROS",IF($D50="Inativo","INATIVO",IF($J50&lt;=$M50,"REPOR","SEM REPOSIÇÃO"))))</f>
        <v/>
      </c>
      <c r="Q50" s="23">
        <f>IF(OR($A50="",$D50&lt;&gt;"Ativo",$O50&lt;&gt;"OK",$M50=""),"",$J50-$M50)</f>
        <v/>
      </c>
    </row>
    <row r="51" ht="21" customHeight="1">
      <c r="A51" s="18" t="n"/>
      <c r="B51" s="18" t="n"/>
      <c r="C51" s="18" t="n"/>
      <c r="D51" s="18" t="n"/>
      <c r="E51" s="19" t="n"/>
      <c r="F51" s="20" t="n"/>
      <c r="G51" s="20" t="n"/>
      <c r="H51" s="20" t="n"/>
      <c r="I51" s="20" t="n"/>
      <c r="J51" s="20" t="n"/>
      <c r="K51" s="21">
        <f>IF($A51="","",IF(COUNT($E51:$J51)&lt;6,"",ROUNDUP($G51,0)))</f>
        <v/>
      </c>
      <c r="L51" s="21">
        <f>IF($A51="","",IF(COUNT($E51:$J51)&lt;6,"",ROUNDUP($E51*$F51,0)))</f>
        <v/>
      </c>
      <c r="M51" s="21">
        <f>IF(OR($A51="",$K51="",$L51=""),"",ROUNDUP($K51+$L51,0))</f>
        <v/>
      </c>
      <c r="N51" s="21">
        <f>IF(OR($A51="",$M51="",$H51="",$I51=""),"",MIN($I51,$M51+$H51))</f>
        <v/>
      </c>
      <c r="O51" s="22">
        <f>IF($A51="","",IF(OR($B51="",$C51="",$D51="",COUNT($E51:$J51)&lt;6),"PREENCHER DADOS",IF(OR(LEN($A51)&gt;30,LEN($B51)&gt;80,COUNTIF('Instruções'!$J$2:$J$11,$C51)=0,COUNTIF('Instruções'!$K$2:$K$3,$D51)=0),"REVISAR CADASTRO",IF(COUNTIF($A$6:$A$105,$A51)&gt;1,"SKU DUPLICADO",IF(OR($E51&lt;0,$F51&lt;0,$G51&lt;0,$H51&lt;=0,$I51&lt;=0,$J51&lt;0,$F51&lt;&gt;INT($F51),$G51&lt;&gt;INT($G51),$H51&lt;&gt;INT($H51),$I51&lt;&gt;INT($I51),$J51&lt;&gt;INT($J51)),"REVISAR VALORES",IF($J51&gt;$I51,"ESTOQUE ACIMA DA CAPACIDADE",IF($I51&lt;$M51,"CAPACIDADE ABAIXO DO PONTO",IF($I51&lt;($M51+$H51),"LOTE NÃO CABE NO TETO",IF(AND($D51="Ativo",$E51=0),"DEMANDA ZERADA","OK")))))))))</f>
        <v/>
      </c>
      <c r="P51" s="22">
        <f>IF($A51="","",IF($O51&lt;&gt;"OK","REVISAR PARÂMETROS",IF($D51="Inativo","INATIVO",IF($J51&lt;=$M51,"REPOR","SEM REPOSIÇÃO"))))</f>
        <v/>
      </c>
      <c r="Q51" s="23">
        <f>IF(OR($A51="",$D51&lt;&gt;"Ativo",$O51&lt;&gt;"OK",$M51=""),"",$J51-$M51)</f>
        <v/>
      </c>
    </row>
    <row r="52" ht="21" customHeight="1">
      <c r="A52" s="18" t="n"/>
      <c r="B52" s="18" t="n"/>
      <c r="C52" s="18" t="n"/>
      <c r="D52" s="18" t="n"/>
      <c r="E52" s="19" t="n"/>
      <c r="F52" s="20" t="n"/>
      <c r="G52" s="20" t="n"/>
      <c r="H52" s="20" t="n"/>
      <c r="I52" s="20" t="n"/>
      <c r="J52" s="20" t="n"/>
      <c r="K52" s="21">
        <f>IF($A52="","",IF(COUNT($E52:$J52)&lt;6,"",ROUNDUP($G52,0)))</f>
        <v/>
      </c>
      <c r="L52" s="21">
        <f>IF($A52="","",IF(COUNT($E52:$J52)&lt;6,"",ROUNDUP($E52*$F52,0)))</f>
        <v/>
      </c>
      <c r="M52" s="21">
        <f>IF(OR($A52="",$K52="",$L52=""),"",ROUNDUP($K52+$L52,0))</f>
        <v/>
      </c>
      <c r="N52" s="21">
        <f>IF(OR($A52="",$M52="",$H52="",$I52=""),"",MIN($I52,$M52+$H52))</f>
        <v/>
      </c>
      <c r="O52" s="22">
        <f>IF($A52="","",IF(OR($B52="",$C52="",$D52="",COUNT($E52:$J52)&lt;6),"PREENCHER DADOS",IF(OR(LEN($A52)&gt;30,LEN($B52)&gt;80,COUNTIF('Instruções'!$J$2:$J$11,$C52)=0,COUNTIF('Instruções'!$K$2:$K$3,$D52)=0),"REVISAR CADASTRO",IF(COUNTIF($A$6:$A$105,$A52)&gt;1,"SKU DUPLICADO",IF(OR($E52&lt;0,$F52&lt;0,$G52&lt;0,$H52&lt;=0,$I52&lt;=0,$J52&lt;0,$F52&lt;&gt;INT($F52),$G52&lt;&gt;INT($G52),$H52&lt;&gt;INT($H52),$I52&lt;&gt;INT($I52),$J52&lt;&gt;INT($J52)),"REVISAR VALORES",IF($J52&gt;$I52,"ESTOQUE ACIMA DA CAPACIDADE",IF($I52&lt;$M52,"CAPACIDADE ABAIXO DO PONTO",IF($I52&lt;($M52+$H52),"LOTE NÃO CABE NO TETO",IF(AND($D52="Ativo",$E52=0),"DEMANDA ZERADA","OK")))))))))</f>
        <v/>
      </c>
      <c r="P52" s="22">
        <f>IF($A52="","",IF($O52&lt;&gt;"OK","REVISAR PARÂMETROS",IF($D52="Inativo","INATIVO",IF($J52&lt;=$M52,"REPOR","SEM REPOSIÇÃO"))))</f>
        <v/>
      </c>
      <c r="Q52" s="23">
        <f>IF(OR($A52="",$D52&lt;&gt;"Ativo",$O52&lt;&gt;"OK",$M52=""),"",$J52-$M52)</f>
        <v/>
      </c>
    </row>
    <row r="53" ht="21" customHeight="1">
      <c r="A53" s="18" t="n"/>
      <c r="B53" s="18" t="n"/>
      <c r="C53" s="18" t="n"/>
      <c r="D53" s="18" t="n"/>
      <c r="E53" s="19" t="n"/>
      <c r="F53" s="20" t="n"/>
      <c r="G53" s="20" t="n"/>
      <c r="H53" s="20" t="n"/>
      <c r="I53" s="20" t="n"/>
      <c r="J53" s="20" t="n"/>
      <c r="K53" s="21">
        <f>IF($A53="","",IF(COUNT($E53:$J53)&lt;6,"",ROUNDUP($G53,0)))</f>
        <v/>
      </c>
      <c r="L53" s="21">
        <f>IF($A53="","",IF(COUNT($E53:$J53)&lt;6,"",ROUNDUP($E53*$F53,0)))</f>
        <v/>
      </c>
      <c r="M53" s="21">
        <f>IF(OR($A53="",$K53="",$L53=""),"",ROUNDUP($K53+$L53,0))</f>
        <v/>
      </c>
      <c r="N53" s="21">
        <f>IF(OR($A53="",$M53="",$H53="",$I53=""),"",MIN($I53,$M53+$H53))</f>
        <v/>
      </c>
      <c r="O53" s="22">
        <f>IF($A53="","",IF(OR($B53="",$C53="",$D53="",COUNT($E53:$J53)&lt;6),"PREENCHER DADOS",IF(OR(LEN($A53)&gt;30,LEN($B53)&gt;80,COUNTIF('Instruções'!$J$2:$J$11,$C53)=0,COUNTIF('Instruções'!$K$2:$K$3,$D53)=0),"REVISAR CADASTRO",IF(COUNTIF($A$6:$A$105,$A53)&gt;1,"SKU DUPLICADO",IF(OR($E53&lt;0,$F53&lt;0,$G53&lt;0,$H53&lt;=0,$I53&lt;=0,$J53&lt;0,$F53&lt;&gt;INT($F53),$G53&lt;&gt;INT($G53),$H53&lt;&gt;INT($H53),$I53&lt;&gt;INT($I53),$J53&lt;&gt;INT($J53)),"REVISAR VALORES",IF($J53&gt;$I53,"ESTOQUE ACIMA DA CAPACIDADE",IF($I53&lt;$M53,"CAPACIDADE ABAIXO DO PONTO",IF($I53&lt;($M53+$H53),"LOTE NÃO CABE NO TETO",IF(AND($D53="Ativo",$E53=0),"DEMANDA ZERADA","OK")))))))))</f>
        <v/>
      </c>
      <c r="P53" s="22">
        <f>IF($A53="","",IF($O53&lt;&gt;"OK","REVISAR PARÂMETROS",IF($D53="Inativo","INATIVO",IF($J53&lt;=$M53,"REPOR","SEM REPOSIÇÃO"))))</f>
        <v/>
      </c>
      <c r="Q53" s="23">
        <f>IF(OR($A53="",$D53&lt;&gt;"Ativo",$O53&lt;&gt;"OK",$M53=""),"",$J53-$M53)</f>
        <v/>
      </c>
    </row>
    <row r="54" ht="21" customHeight="1">
      <c r="A54" s="18" t="n"/>
      <c r="B54" s="18" t="n"/>
      <c r="C54" s="18" t="n"/>
      <c r="D54" s="18" t="n"/>
      <c r="E54" s="19" t="n"/>
      <c r="F54" s="20" t="n"/>
      <c r="G54" s="20" t="n"/>
      <c r="H54" s="20" t="n"/>
      <c r="I54" s="20" t="n"/>
      <c r="J54" s="20" t="n"/>
      <c r="K54" s="21">
        <f>IF($A54="","",IF(COUNT($E54:$J54)&lt;6,"",ROUNDUP($G54,0)))</f>
        <v/>
      </c>
      <c r="L54" s="21">
        <f>IF($A54="","",IF(COUNT($E54:$J54)&lt;6,"",ROUNDUP($E54*$F54,0)))</f>
        <v/>
      </c>
      <c r="M54" s="21">
        <f>IF(OR($A54="",$K54="",$L54=""),"",ROUNDUP($K54+$L54,0))</f>
        <v/>
      </c>
      <c r="N54" s="21">
        <f>IF(OR($A54="",$M54="",$H54="",$I54=""),"",MIN($I54,$M54+$H54))</f>
        <v/>
      </c>
      <c r="O54" s="22">
        <f>IF($A54="","",IF(OR($B54="",$C54="",$D54="",COUNT($E54:$J54)&lt;6),"PREENCHER DADOS",IF(OR(LEN($A54)&gt;30,LEN($B54)&gt;80,COUNTIF('Instruções'!$J$2:$J$11,$C54)=0,COUNTIF('Instruções'!$K$2:$K$3,$D54)=0),"REVISAR CADASTRO",IF(COUNTIF($A$6:$A$105,$A54)&gt;1,"SKU DUPLICADO",IF(OR($E54&lt;0,$F54&lt;0,$G54&lt;0,$H54&lt;=0,$I54&lt;=0,$J54&lt;0,$F54&lt;&gt;INT($F54),$G54&lt;&gt;INT($G54),$H54&lt;&gt;INT($H54),$I54&lt;&gt;INT($I54),$J54&lt;&gt;INT($J54)),"REVISAR VALORES",IF($J54&gt;$I54,"ESTOQUE ACIMA DA CAPACIDADE",IF($I54&lt;$M54,"CAPACIDADE ABAIXO DO PONTO",IF($I54&lt;($M54+$H54),"LOTE NÃO CABE NO TETO",IF(AND($D54="Ativo",$E54=0),"DEMANDA ZERADA","OK")))))))))</f>
        <v/>
      </c>
      <c r="P54" s="22">
        <f>IF($A54="","",IF($O54&lt;&gt;"OK","REVISAR PARÂMETROS",IF($D54="Inativo","INATIVO",IF($J54&lt;=$M54,"REPOR","SEM REPOSIÇÃO"))))</f>
        <v/>
      </c>
      <c r="Q54" s="23">
        <f>IF(OR($A54="",$D54&lt;&gt;"Ativo",$O54&lt;&gt;"OK",$M54=""),"",$J54-$M54)</f>
        <v/>
      </c>
    </row>
    <row r="55" ht="21" customHeight="1">
      <c r="A55" s="18" t="n"/>
      <c r="B55" s="18" t="n"/>
      <c r="C55" s="18" t="n"/>
      <c r="D55" s="18" t="n"/>
      <c r="E55" s="19" t="n"/>
      <c r="F55" s="20" t="n"/>
      <c r="G55" s="20" t="n"/>
      <c r="H55" s="20" t="n"/>
      <c r="I55" s="20" t="n"/>
      <c r="J55" s="20" t="n"/>
      <c r="K55" s="21">
        <f>IF($A55="","",IF(COUNT($E55:$J55)&lt;6,"",ROUNDUP($G55,0)))</f>
        <v/>
      </c>
      <c r="L55" s="21">
        <f>IF($A55="","",IF(COUNT($E55:$J55)&lt;6,"",ROUNDUP($E55*$F55,0)))</f>
        <v/>
      </c>
      <c r="M55" s="21">
        <f>IF(OR($A55="",$K55="",$L55=""),"",ROUNDUP($K55+$L55,0))</f>
        <v/>
      </c>
      <c r="N55" s="21">
        <f>IF(OR($A55="",$M55="",$H55="",$I55=""),"",MIN($I55,$M55+$H55))</f>
        <v/>
      </c>
      <c r="O55" s="22">
        <f>IF($A55="","",IF(OR($B55="",$C55="",$D55="",COUNT($E55:$J55)&lt;6),"PREENCHER DADOS",IF(OR(LEN($A55)&gt;30,LEN($B55)&gt;80,COUNTIF('Instruções'!$J$2:$J$11,$C55)=0,COUNTIF('Instruções'!$K$2:$K$3,$D55)=0),"REVISAR CADASTRO",IF(COUNTIF($A$6:$A$105,$A55)&gt;1,"SKU DUPLICADO",IF(OR($E55&lt;0,$F55&lt;0,$G55&lt;0,$H55&lt;=0,$I55&lt;=0,$J55&lt;0,$F55&lt;&gt;INT($F55),$G55&lt;&gt;INT($G55),$H55&lt;&gt;INT($H55),$I55&lt;&gt;INT($I55),$J55&lt;&gt;INT($J55)),"REVISAR VALORES",IF($J55&gt;$I55,"ESTOQUE ACIMA DA CAPACIDADE",IF($I55&lt;$M55,"CAPACIDADE ABAIXO DO PONTO",IF($I55&lt;($M55+$H55),"LOTE NÃO CABE NO TETO",IF(AND($D55="Ativo",$E55=0),"DEMANDA ZERADA","OK")))))))))</f>
        <v/>
      </c>
      <c r="P55" s="22">
        <f>IF($A55="","",IF($O55&lt;&gt;"OK","REVISAR PARÂMETROS",IF($D55="Inativo","INATIVO",IF($J55&lt;=$M55,"REPOR","SEM REPOSIÇÃO"))))</f>
        <v/>
      </c>
      <c r="Q55" s="23">
        <f>IF(OR($A55="",$D55&lt;&gt;"Ativo",$O55&lt;&gt;"OK",$M55=""),"",$J55-$M55)</f>
        <v/>
      </c>
    </row>
    <row r="56" ht="21" customHeight="1">
      <c r="A56" s="18" t="n"/>
      <c r="B56" s="18" t="n"/>
      <c r="C56" s="18" t="n"/>
      <c r="D56" s="18" t="n"/>
      <c r="E56" s="19" t="n"/>
      <c r="F56" s="20" t="n"/>
      <c r="G56" s="20" t="n"/>
      <c r="H56" s="20" t="n"/>
      <c r="I56" s="20" t="n"/>
      <c r="J56" s="20" t="n"/>
      <c r="K56" s="21">
        <f>IF($A56="","",IF(COUNT($E56:$J56)&lt;6,"",ROUNDUP($G56,0)))</f>
        <v/>
      </c>
      <c r="L56" s="21">
        <f>IF($A56="","",IF(COUNT($E56:$J56)&lt;6,"",ROUNDUP($E56*$F56,0)))</f>
        <v/>
      </c>
      <c r="M56" s="21">
        <f>IF(OR($A56="",$K56="",$L56=""),"",ROUNDUP($K56+$L56,0))</f>
        <v/>
      </c>
      <c r="N56" s="21">
        <f>IF(OR($A56="",$M56="",$H56="",$I56=""),"",MIN($I56,$M56+$H56))</f>
        <v/>
      </c>
      <c r="O56" s="22">
        <f>IF($A56="","",IF(OR($B56="",$C56="",$D56="",COUNT($E56:$J56)&lt;6),"PREENCHER DADOS",IF(OR(LEN($A56)&gt;30,LEN($B56)&gt;80,COUNTIF('Instruções'!$J$2:$J$11,$C56)=0,COUNTIF('Instruções'!$K$2:$K$3,$D56)=0),"REVISAR CADASTRO",IF(COUNTIF($A$6:$A$105,$A56)&gt;1,"SKU DUPLICADO",IF(OR($E56&lt;0,$F56&lt;0,$G56&lt;0,$H56&lt;=0,$I56&lt;=0,$J56&lt;0,$F56&lt;&gt;INT($F56),$G56&lt;&gt;INT($G56),$H56&lt;&gt;INT($H56),$I56&lt;&gt;INT($I56),$J56&lt;&gt;INT($J56)),"REVISAR VALORES",IF($J56&gt;$I56,"ESTOQUE ACIMA DA CAPACIDADE",IF($I56&lt;$M56,"CAPACIDADE ABAIXO DO PONTO",IF($I56&lt;($M56+$H56),"LOTE NÃO CABE NO TETO",IF(AND($D56="Ativo",$E56=0),"DEMANDA ZERADA","OK")))))))))</f>
        <v/>
      </c>
      <c r="P56" s="22">
        <f>IF($A56="","",IF($O56&lt;&gt;"OK","REVISAR PARÂMETROS",IF($D56="Inativo","INATIVO",IF($J56&lt;=$M56,"REPOR","SEM REPOSIÇÃO"))))</f>
        <v/>
      </c>
      <c r="Q56" s="23">
        <f>IF(OR($A56="",$D56&lt;&gt;"Ativo",$O56&lt;&gt;"OK",$M56=""),"",$J56-$M56)</f>
        <v/>
      </c>
    </row>
    <row r="57" ht="21" customHeight="1">
      <c r="A57" s="18" t="n"/>
      <c r="B57" s="18" t="n"/>
      <c r="C57" s="18" t="n"/>
      <c r="D57" s="18" t="n"/>
      <c r="E57" s="19" t="n"/>
      <c r="F57" s="20" t="n"/>
      <c r="G57" s="20" t="n"/>
      <c r="H57" s="20" t="n"/>
      <c r="I57" s="20" t="n"/>
      <c r="J57" s="20" t="n"/>
      <c r="K57" s="21">
        <f>IF($A57="","",IF(COUNT($E57:$J57)&lt;6,"",ROUNDUP($G57,0)))</f>
        <v/>
      </c>
      <c r="L57" s="21">
        <f>IF($A57="","",IF(COUNT($E57:$J57)&lt;6,"",ROUNDUP($E57*$F57,0)))</f>
        <v/>
      </c>
      <c r="M57" s="21">
        <f>IF(OR($A57="",$K57="",$L57=""),"",ROUNDUP($K57+$L57,0))</f>
        <v/>
      </c>
      <c r="N57" s="21">
        <f>IF(OR($A57="",$M57="",$H57="",$I57=""),"",MIN($I57,$M57+$H57))</f>
        <v/>
      </c>
      <c r="O57" s="22">
        <f>IF($A57="","",IF(OR($B57="",$C57="",$D57="",COUNT($E57:$J57)&lt;6),"PREENCHER DADOS",IF(OR(LEN($A57)&gt;30,LEN($B57)&gt;80,COUNTIF('Instruções'!$J$2:$J$11,$C57)=0,COUNTIF('Instruções'!$K$2:$K$3,$D57)=0),"REVISAR CADASTRO",IF(COUNTIF($A$6:$A$105,$A57)&gt;1,"SKU DUPLICADO",IF(OR($E57&lt;0,$F57&lt;0,$G57&lt;0,$H57&lt;=0,$I57&lt;=0,$J57&lt;0,$F57&lt;&gt;INT($F57),$G57&lt;&gt;INT($G57),$H57&lt;&gt;INT($H57),$I57&lt;&gt;INT($I57),$J57&lt;&gt;INT($J57)),"REVISAR VALORES",IF($J57&gt;$I57,"ESTOQUE ACIMA DA CAPACIDADE",IF($I57&lt;$M57,"CAPACIDADE ABAIXO DO PONTO",IF($I57&lt;($M57+$H57),"LOTE NÃO CABE NO TETO",IF(AND($D57="Ativo",$E57=0),"DEMANDA ZERADA","OK")))))))))</f>
        <v/>
      </c>
      <c r="P57" s="22">
        <f>IF($A57="","",IF($O57&lt;&gt;"OK","REVISAR PARÂMETROS",IF($D57="Inativo","INATIVO",IF($J57&lt;=$M57,"REPOR","SEM REPOSIÇÃO"))))</f>
        <v/>
      </c>
      <c r="Q57" s="23">
        <f>IF(OR($A57="",$D57&lt;&gt;"Ativo",$O57&lt;&gt;"OK",$M57=""),"",$J57-$M57)</f>
        <v/>
      </c>
    </row>
    <row r="58" ht="21" customHeight="1">
      <c r="A58" s="18" t="n"/>
      <c r="B58" s="18" t="n"/>
      <c r="C58" s="18" t="n"/>
      <c r="D58" s="18" t="n"/>
      <c r="E58" s="19" t="n"/>
      <c r="F58" s="20" t="n"/>
      <c r="G58" s="20" t="n"/>
      <c r="H58" s="20" t="n"/>
      <c r="I58" s="20" t="n"/>
      <c r="J58" s="20" t="n"/>
      <c r="K58" s="21">
        <f>IF($A58="","",IF(COUNT($E58:$J58)&lt;6,"",ROUNDUP($G58,0)))</f>
        <v/>
      </c>
      <c r="L58" s="21">
        <f>IF($A58="","",IF(COUNT($E58:$J58)&lt;6,"",ROUNDUP($E58*$F58,0)))</f>
        <v/>
      </c>
      <c r="M58" s="21">
        <f>IF(OR($A58="",$K58="",$L58=""),"",ROUNDUP($K58+$L58,0))</f>
        <v/>
      </c>
      <c r="N58" s="21">
        <f>IF(OR($A58="",$M58="",$H58="",$I58=""),"",MIN($I58,$M58+$H58))</f>
        <v/>
      </c>
      <c r="O58" s="22">
        <f>IF($A58="","",IF(OR($B58="",$C58="",$D58="",COUNT($E58:$J58)&lt;6),"PREENCHER DADOS",IF(OR(LEN($A58)&gt;30,LEN($B58)&gt;80,COUNTIF('Instruções'!$J$2:$J$11,$C58)=0,COUNTIF('Instruções'!$K$2:$K$3,$D58)=0),"REVISAR CADASTRO",IF(COUNTIF($A$6:$A$105,$A58)&gt;1,"SKU DUPLICADO",IF(OR($E58&lt;0,$F58&lt;0,$G58&lt;0,$H58&lt;=0,$I58&lt;=0,$J58&lt;0,$F58&lt;&gt;INT($F58),$G58&lt;&gt;INT($G58),$H58&lt;&gt;INT($H58),$I58&lt;&gt;INT($I58),$J58&lt;&gt;INT($J58)),"REVISAR VALORES",IF($J58&gt;$I58,"ESTOQUE ACIMA DA CAPACIDADE",IF($I58&lt;$M58,"CAPACIDADE ABAIXO DO PONTO",IF($I58&lt;($M58+$H58),"LOTE NÃO CABE NO TETO",IF(AND($D58="Ativo",$E58=0),"DEMANDA ZERADA","OK")))))))))</f>
        <v/>
      </c>
      <c r="P58" s="22">
        <f>IF($A58="","",IF($O58&lt;&gt;"OK","REVISAR PARÂMETROS",IF($D58="Inativo","INATIVO",IF($J58&lt;=$M58,"REPOR","SEM REPOSIÇÃO"))))</f>
        <v/>
      </c>
      <c r="Q58" s="23">
        <f>IF(OR($A58="",$D58&lt;&gt;"Ativo",$O58&lt;&gt;"OK",$M58=""),"",$J58-$M58)</f>
        <v/>
      </c>
    </row>
    <row r="59" ht="21" customHeight="1">
      <c r="A59" s="18" t="n"/>
      <c r="B59" s="18" t="n"/>
      <c r="C59" s="18" t="n"/>
      <c r="D59" s="18" t="n"/>
      <c r="E59" s="19" t="n"/>
      <c r="F59" s="20" t="n"/>
      <c r="G59" s="20" t="n"/>
      <c r="H59" s="20" t="n"/>
      <c r="I59" s="20" t="n"/>
      <c r="J59" s="20" t="n"/>
      <c r="K59" s="21">
        <f>IF($A59="","",IF(COUNT($E59:$J59)&lt;6,"",ROUNDUP($G59,0)))</f>
        <v/>
      </c>
      <c r="L59" s="21">
        <f>IF($A59="","",IF(COUNT($E59:$J59)&lt;6,"",ROUNDUP($E59*$F59,0)))</f>
        <v/>
      </c>
      <c r="M59" s="21">
        <f>IF(OR($A59="",$K59="",$L59=""),"",ROUNDUP($K59+$L59,0))</f>
        <v/>
      </c>
      <c r="N59" s="21">
        <f>IF(OR($A59="",$M59="",$H59="",$I59=""),"",MIN($I59,$M59+$H59))</f>
        <v/>
      </c>
      <c r="O59" s="22">
        <f>IF($A59="","",IF(OR($B59="",$C59="",$D59="",COUNT($E59:$J59)&lt;6),"PREENCHER DADOS",IF(OR(LEN($A59)&gt;30,LEN($B59)&gt;80,COUNTIF('Instruções'!$J$2:$J$11,$C59)=0,COUNTIF('Instruções'!$K$2:$K$3,$D59)=0),"REVISAR CADASTRO",IF(COUNTIF($A$6:$A$105,$A59)&gt;1,"SKU DUPLICADO",IF(OR($E59&lt;0,$F59&lt;0,$G59&lt;0,$H59&lt;=0,$I59&lt;=0,$J59&lt;0,$F59&lt;&gt;INT($F59),$G59&lt;&gt;INT($G59),$H59&lt;&gt;INT($H59),$I59&lt;&gt;INT($I59),$J59&lt;&gt;INT($J59)),"REVISAR VALORES",IF($J59&gt;$I59,"ESTOQUE ACIMA DA CAPACIDADE",IF($I59&lt;$M59,"CAPACIDADE ABAIXO DO PONTO",IF($I59&lt;($M59+$H59),"LOTE NÃO CABE NO TETO",IF(AND($D59="Ativo",$E59=0),"DEMANDA ZERADA","OK")))))))))</f>
        <v/>
      </c>
      <c r="P59" s="22">
        <f>IF($A59="","",IF($O59&lt;&gt;"OK","REVISAR PARÂMETROS",IF($D59="Inativo","INATIVO",IF($J59&lt;=$M59,"REPOR","SEM REPOSIÇÃO"))))</f>
        <v/>
      </c>
      <c r="Q59" s="23">
        <f>IF(OR($A59="",$D59&lt;&gt;"Ativo",$O59&lt;&gt;"OK",$M59=""),"",$J59-$M59)</f>
        <v/>
      </c>
    </row>
    <row r="60" ht="21" customHeight="1">
      <c r="A60" s="18" t="n"/>
      <c r="B60" s="18" t="n"/>
      <c r="C60" s="18" t="n"/>
      <c r="D60" s="18" t="n"/>
      <c r="E60" s="19" t="n"/>
      <c r="F60" s="20" t="n"/>
      <c r="G60" s="20" t="n"/>
      <c r="H60" s="20" t="n"/>
      <c r="I60" s="20" t="n"/>
      <c r="J60" s="20" t="n"/>
      <c r="K60" s="21">
        <f>IF($A60="","",IF(COUNT($E60:$J60)&lt;6,"",ROUNDUP($G60,0)))</f>
        <v/>
      </c>
      <c r="L60" s="21">
        <f>IF($A60="","",IF(COUNT($E60:$J60)&lt;6,"",ROUNDUP($E60*$F60,0)))</f>
        <v/>
      </c>
      <c r="M60" s="21">
        <f>IF(OR($A60="",$K60="",$L60=""),"",ROUNDUP($K60+$L60,0))</f>
        <v/>
      </c>
      <c r="N60" s="21">
        <f>IF(OR($A60="",$M60="",$H60="",$I60=""),"",MIN($I60,$M60+$H60))</f>
        <v/>
      </c>
      <c r="O60" s="22">
        <f>IF($A60="","",IF(OR($B60="",$C60="",$D60="",COUNT($E60:$J60)&lt;6),"PREENCHER DADOS",IF(OR(LEN($A60)&gt;30,LEN($B60)&gt;80,COUNTIF('Instruções'!$J$2:$J$11,$C60)=0,COUNTIF('Instruções'!$K$2:$K$3,$D60)=0),"REVISAR CADASTRO",IF(COUNTIF($A$6:$A$105,$A60)&gt;1,"SKU DUPLICADO",IF(OR($E60&lt;0,$F60&lt;0,$G60&lt;0,$H60&lt;=0,$I60&lt;=0,$J60&lt;0,$F60&lt;&gt;INT($F60),$G60&lt;&gt;INT($G60),$H60&lt;&gt;INT($H60),$I60&lt;&gt;INT($I60),$J60&lt;&gt;INT($J60)),"REVISAR VALORES",IF($J60&gt;$I60,"ESTOQUE ACIMA DA CAPACIDADE",IF($I60&lt;$M60,"CAPACIDADE ABAIXO DO PONTO",IF($I60&lt;($M60+$H60),"LOTE NÃO CABE NO TETO",IF(AND($D60="Ativo",$E60=0),"DEMANDA ZERADA","OK")))))))))</f>
        <v/>
      </c>
      <c r="P60" s="22">
        <f>IF($A60="","",IF($O60&lt;&gt;"OK","REVISAR PARÂMETROS",IF($D60="Inativo","INATIVO",IF($J60&lt;=$M60,"REPOR","SEM REPOSIÇÃO"))))</f>
        <v/>
      </c>
      <c r="Q60" s="23">
        <f>IF(OR($A60="",$D60&lt;&gt;"Ativo",$O60&lt;&gt;"OK",$M60=""),"",$J60-$M60)</f>
        <v/>
      </c>
    </row>
    <row r="61" ht="21" customHeight="1">
      <c r="A61" s="18" t="n"/>
      <c r="B61" s="18" t="n"/>
      <c r="C61" s="18" t="n"/>
      <c r="D61" s="18" t="n"/>
      <c r="E61" s="19" t="n"/>
      <c r="F61" s="20" t="n"/>
      <c r="G61" s="20" t="n"/>
      <c r="H61" s="20" t="n"/>
      <c r="I61" s="20" t="n"/>
      <c r="J61" s="20" t="n"/>
      <c r="K61" s="21">
        <f>IF($A61="","",IF(COUNT($E61:$J61)&lt;6,"",ROUNDUP($G61,0)))</f>
        <v/>
      </c>
      <c r="L61" s="21">
        <f>IF($A61="","",IF(COUNT($E61:$J61)&lt;6,"",ROUNDUP($E61*$F61,0)))</f>
        <v/>
      </c>
      <c r="M61" s="21">
        <f>IF(OR($A61="",$K61="",$L61=""),"",ROUNDUP($K61+$L61,0))</f>
        <v/>
      </c>
      <c r="N61" s="21">
        <f>IF(OR($A61="",$M61="",$H61="",$I61=""),"",MIN($I61,$M61+$H61))</f>
        <v/>
      </c>
      <c r="O61" s="22">
        <f>IF($A61="","",IF(OR($B61="",$C61="",$D61="",COUNT($E61:$J61)&lt;6),"PREENCHER DADOS",IF(OR(LEN($A61)&gt;30,LEN($B61)&gt;80,COUNTIF('Instruções'!$J$2:$J$11,$C61)=0,COUNTIF('Instruções'!$K$2:$K$3,$D61)=0),"REVISAR CADASTRO",IF(COUNTIF($A$6:$A$105,$A61)&gt;1,"SKU DUPLICADO",IF(OR($E61&lt;0,$F61&lt;0,$G61&lt;0,$H61&lt;=0,$I61&lt;=0,$J61&lt;0,$F61&lt;&gt;INT($F61),$G61&lt;&gt;INT($G61),$H61&lt;&gt;INT($H61),$I61&lt;&gt;INT($I61),$J61&lt;&gt;INT($J61)),"REVISAR VALORES",IF($J61&gt;$I61,"ESTOQUE ACIMA DA CAPACIDADE",IF($I61&lt;$M61,"CAPACIDADE ABAIXO DO PONTO",IF($I61&lt;($M61+$H61),"LOTE NÃO CABE NO TETO",IF(AND($D61="Ativo",$E61=0),"DEMANDA ZERADA","OK")))))))))</f>
        <v/>
      </c>
      <c r="P61" s="22">
        <f>IF($A61="","",IF($O61&lt;&gt;"OK","REVISAR PARÂMETROS",IF($D61="Inativo","INATIVO",IF($J61&lt;=$M61,"REPOR","SEM REPOSIÇÃO"))))</f>
        <v/>
      </c>
      <c r="Q61" s="23">
        <f>IF(OR($A61="",$D61&lt;&gt;"Ativo",$O61&lt;&gt;"OK",$M61=""),"",$J61-$M61)</f>
        <v/>
      </c>
    </row>
    <row r="62" ht="21" customHeight="1">
      <c r="A62" s="18" t="n"/>
      <c r="B62" s="18" t="n"/>
      <c r="C62" s="18" t="n"/>
      <c r="D62" s="18" t="n"/>
      <c r="E62" s="19" t="n"/>
      <c r="F62" s="20" t="n"/>
      <c r="G62" s="20" t="n"/>
      <c r="H62" s="20" t="n"/>
      <c r="I62" s="20" t="n"/>
      <c r="J62" s="20" t="n"/>
      <c r="K62" s="21">
        <f>IF($A62="","",IF(COUNT($E62:$J62)&lt;6,"",ROUNDUP($G62,0)))</f>
        <v/>
      </c>
      <c r="L62" s="21">
        <f>IF($A62="","",IF(COUNT($E62:$J62)&lt;6,"",ROUNDUP($E62*$F62,0)))</f>
        <v/>
      </c>
      <c r="M62" s="21">
        <f>IF(OR($A62="",$K62="",$L62=""),"",ROUNDUP($K62+$L62,0))</f>
        <v/>
      </c>
      <c r="N62" s="21">
        <f>IF(OR($A62="",$M62="",$H62="",$I62=""),"",MIN($I62,$M62+$H62))</f>
        <v/>
      </c>
      <c r="O62" s="22">
        <f>IF($A62="","",IF(OR($B62="",$C62="",$D62="",COUNT($E62:$J62)&lt;6),"PREENCHER DADOS",IF(OR(LEN($A62)&gt;30,LEN($B62)&gt;80,COUNTIF('Instruções'!$J$2:$J$11,$C62)=0,COUNTIF('Instruções'!$K$2:$K$3,$D62)=0),"REVISAR CADASTRO",IF(COUNTIF($A$6:$A$105,$A62)&gt;1,"SKU DUPLICADO",IF(OR($E62&lt;0,$F62&lt;0,$G62&lt;0,$H62&lt;=0,$I62&lt;=0,$J62&lt;0,$F62&lt;&gt;INT($F62),$G62&lt;&gt;INT($G62),$H62&lt;&gt;INT($H62),$I62&lt;&gt;INT($I62),$J62&lt;&gt;INT($J62)),"REVISAR VALORES",IF($J62&gt;$I62,"ESTOQUE ACIMA DA CAPACIDADE",IF($I62&lt;$M62,"CAPACIDADE ABAIXO DO PONTO",IF($I62&lt;($M62+$H62),"LOTE NÃO CABE NO TETO",IF(AND($D62="Ativo",$E62=0),"DEMANDA ZERADA","OK")))))))))</f>
        <v/>
      </c>
      <c r="P62" s="22">
        <f>IF($A62="","",IF($O62&lt;&gt;"OK","REVISAR PARÂMETROS",IF($D62="Inativo","INATIVO",IF($J62&lt;=$M62,"REPOR","SEM REPOSIÇÃO"))))</f>
        <v/>
      </c>
      <c r="Q62" s="23">
        <f>IF(OR($A62="",$D62&lt;&gt;"Ativo",$O62&lt;&gt;"OK",$M62=""),"",$J62-$M62)</f>
        <v/>
      </c>
    </row>
    <row r="63" ht="21" customHeight="1">
      <c r="A63" s="18" t="n"/>
      <c r="B63" s="18" t="n"/>
      <c r="C63" s="18" t="n"/>
      <c r="D63" s="18" t="n"/>
      <c r="E63" s="19" t="n"/>
      <c r="F63" s="20" t="n"/>
      <c r="G63" s="20" t="n"/>
      <c r="H63" s="20" t="n"/>
      <c r="I63" s="20" t="n"/>
      <c r="J63" s="20" t="n"/>
      <c r="K63" s="21">
        <f>IF($A63="","",IF(COUNT($E63:$J63)&lt;6,"",ROUNDUP($G63,0)))</f>
        <v/>
      </c>
      <c r="L63" s="21">
        <f>IF($A63="","",IF(COUNT($E63:$J63)&lt;6,"",ROUNDUP($E63*$F63,0)))</f>
        <v/>
      </c>
      <c r="M63" s="21">
        <f>IF(OR($A63="",$K63="",$L63=""),"",ROUNDUP($K63+$L63,0))</f>
        <v/>
      </c>
      <c r="N63" s="21">
        <f>IF(OR($A63="",$M63="",$H63="",$I63=""),"",MIN($I63,$M63+$H63))</f>
        <v/>
      </c>
      <c r="O63" s="22">
        <f>IF($A63="","",IF(OR($B63="",$C63="",$D63="",COUNT($E63:$J63)&lt;6),"PREENCHER DADOS",IF(OR(LEN($A63)&gt;30,LEN($B63)&gt;80,COUNTIF('Instruções'!$J$2:$J$11,$C63)=0,COUNTIF('Instruções'!$K$2:$K$3,$D63)=0),"REVISAR CADASTRO",IF(COUNTIF($A$6:$A$105,$A63)&gt;1,"SKU DUPLICADO",IF(OR($E63&lt;0,$F63&lt;0,$G63&lt;0,$H63&lt;=0,$I63&lt;=0,$J63&lt;0,$F63&lt;&gt;INT($F63),$G63&lt;&gt;INT($G63),$H63&lt;&gt;INT($H63),$I63&lt;&gt;INT($I63),$J63&lt;&gt;INT($J63)),"REVISAR VALORES",IF($J63&gt;$I63,"ESTOQUE ACIMA DA CAPACIDADE",IF($I63&lt;$M63,"CAPACIDADE ABAIXO DO PONTO",IF($I63&lt;($M63+$H63),"LOTE NÃO CABE NO TETO",IF(AND($D63="Ativo",$E63=0),"DEMANDA ZERADA","OK")))))))))</f>
        <v/>
      </c>
      <c r="P63" s="22">
        <f>IF($A63="","",IF($O63&lt;&gt;"OK","REVISAR PARÂMETROS",IF($D63="Inativo","INATIVO",IF($J63&lt;=$M63,"REPOR","SEM REPOSIÇÃO"))))</f>
        <v/>
      </c>
      <c r="Q63" s="23">
        <f>IF(OR($A63="",$D63&lt;&gt;"Ativo",$O63&lt;&gt;"OK",$M63=""),"",$J63-$M63)</f>
        <v/>
      </c>
    </row>
    <row r="64" ht="21" customHeight="1">
      <c r="A64" s="18" t="n"/>
      <c r="B64" s="18" t="n"/>
      <c r="C64" s="18" t="n"/>
      <c r="D64" s="18" t="n"/>
      <c r="E64" s="19" t="n"/>
      <c r="F64" s="20" t="n"/>
      <c r="G64" s="20" t="n"/>
      <c r="H64" s="20" t="n"/>
      <c r="I64" s="20" t="n"/>
      <c r="J64" s="20" t="n"/>
      <c r="K64" s="21">
        <f>IF($A64="","",IF(COUNT($E64:$J64)&lt;6,"",ROUNDUP($G64,0)))</f>
        <v/>
      </c>
      <c r="L64" s="21">
        <f>IF($A64="","",IF(COUNT($E64:$J64)&lt;6,"",ROUNDUP($E64*$F64,0)))</f>
        <v/>
      </c>
      <c r="M64" s="21">
        <f>IF(OR($A64="",$K64="",$L64=""),"",ROUNDUP($K64+$L64,0))</f>
        <v/>
      </c>
      <c r="N64" s="21">
        <f>IF(OR($A64="",$M64="",$H64="",$I64=""),"",MIN($I64,$M64+$H64))</f>
        <v/>
      </c>
      <c r="O64" s="22">
        <f>IF($A64="","",IF(OR($B64="",$C64="",$D64="",COUNT($E64:$J64)&lt;6),"PREENCHER DADOS",IF(OR(LEN($A64)&gt;30,LEN($B64)&gt;80,COUNTIF('Instruções'!$J$2:$J$11,$C64)=0,COUNTIF('Instruções'!$K$2:$K$3,$D64)=0),"REVISAR CADASTRO",IF(COUNTIF($A$6:$A$105,$A64)&gt;1,"SKU DUPLICADO",IF(OR($E64&lt;0,$F64&lt;0,$G64&lt;0,$H64&lt;=0,$I64&lt;=0,$J64&lt;0,$F64&lt;&gt;INT($F64),$G64&lt;&gt;INT($G64),$H64&lt;&gt;INT($H64),$I64&lt;&gt;INT($I64),$J64&lt;&gt;INT($J64)),"REVISAR VALORES",IF($J64&gt;$I64,"ESTOQUE ACIMA DA CAPACIDADE",IF($I64&lt;$M64,"CAPACIDADE ABAIXO DO PONTO",IF($I64&lt;($M64+$H64),"LOTE NÃO CABE NO TETO",IF(AND($D64="Ativo",$E64=0),"DEMANDA ZERADA","OK")))))))))</f>
        <v/>
      </c>
      <c r="P64" s="22">
        <f>IF($A64="","",IF($O64&lt;&gt;"OK","REVISAR PARÂMETROS",IF($D64="Inativo","INATIVO",IF($J64&lt;=$M64,"REPOR","SEM REPOSIÇÃO"))))</f>
        <v/>
      </c>
      <c r="Q64" s="23">
        <f>IF(OR($A64="",$D64&lt;&gt;"Ativo",$O64&lt;&gt;"OK",$M64=""),"",$J64-$M64)</f>
        <v/>
      </c>
    </row>
    <row r="65" ht="21" customHeight="1">
      <c r="A65" s="18" t="n"/>
      <c r="B65" s="18" t="n"/>
      <c r="C65" s="18" t="n"/>
      <c r="D65" s="18" t="n"/>
      <c r="E65" s="19" t="n"/>
      <c r="F65" s="20" t="n"/>
      <c r="G65" s="20" t="n"/>
      <c r="H65" s="20" t="n"/>
      <c r="I65" s="20" t="n"/>
      <c r="J65" s="20" t="n"/>
      <c r="K65" s="21">
        <f>IF($A65="","",IF(COUNT($E65:$J65)&lt;6,"",ROUNDUP($G65,0)))</f>
        <v/>
      </c>
      <c r="L65" s="21">
        <f>IF($A65="","",IF(COUNT($E65:$J65)&lt;6,"",ROUNDUP($E65*$F65,0)))</f>
        <v/>
      </c>
      <c r="M65" s="21">
        <f>IF(OR($A65="",$K65="",$L65=""),"",ROUNDUP($K65+$L65,0))</f>
        <v/>
      </c>
      <c r="N65" s="21">
        <f>IF(OR($A65="",$M65="",$H65="",$I65=""),"",MIN($I65,$M65+$H65))</f>
        <v/>
      </c>
      <c r="O65" s="22">
        <f>IF($A65="","",IF(OR($B65="",$C65="",$D65="",COUNT($E65:$J65)&lt;6),"PREENCHER DADOS",IF(OR(LEN($A65)&gt;30,LEN($B65)&gt;80,COUNTIF('Instruções'!$J$2:$J$11,$C65)=0,COUNTIF('Instruções'!$K$2:$K$3,$D65)=0),"REVISAR CADASTRO",IF(COUNTIF($A$6:$A$105,$A65)&gt;1,"SKU DUPLICADO",IF(OR($E65&lt;0,$F65&lt;0,$G65&lt;0,$H65&lt;=0,$I65&lt;=0,$J65&lt;0,$F65&lt;&gt;INT($F65),$G65&lt;&gt;INT($G65),$H65&lt;&gt;INT($H65),$I65&lt;&gt;INT($I65),$J65&lt;&gt;INT($J65)),"REVISAR VALORES",IF($J65&gt;$I65,"ESTOQUE ACIMA DA CAPACIDADE",IF($I65&lt;$M65,"CAPACIDADE ABAIXO DO PONTO",IF($I65&lt;($M65+$H65),"LOTE NÃO CABE NO TETO",IF(AND($D65="Ativo",$E65=0),"DEMANDA ZERADA","OK")))))))))</f>
        <v/>
      </c>
      <c r="P65" s="22">
        <f>IF($A65="","",IF($O65&lt;&gt;"OK","REVISAR PARÂMETROS",IF($D65="Inativo","INATIVO",IF($J65&lt;=$M65,"REPOR","SEM REPOSIÇÃO"))))</f>
        <v/>
      </c>
      <c r="Q65" s="23">
        <f>IF(OR($A65="",$D65&lt;&gt;"Ativo",$O65&lt;&gt;"OK",$M65=""),"",$J65-$M65)</f>
        <v/>
      </c>
    </row>
    <row r="66" ht="21" customHeight="1">
      <c r="A66" s="18" t="n"/>
      <c r="B66" s="18" t="n"/>
      <c r="C66" s="18" t="n"/>
      <c r="D66" s="18" t="n"/>
      <c r="E66" s="19" t="n"/>
      <c r="F66" s="20" t="n"/>
      <c r="G66" s="20" t="n"/>
      <c r="H66" s="20" t="n"/>
      <c r="I66" s="20" t="n"/>
      <c r="J66" s="20" t="n"/>
      <c r="K66" s="21">
        <f>IF($A66="","",IF(COUNT($E66:$J66)&lt;6,"",ROUNDUP($G66,0)))</f>
        <v/>
      </c>
      <c r="L66" s="21">
        <f>IF($A66="","",IF(COUNT($E66:$J66)&lt;6,"",ROUNDUP($E66*$F66,0)))</f>
        <v/>
      </c>
      <c r="M66" s="21">
        <f>IF(OR($A66="",$K66="",$L66=""),"",ROUNDUP($K66+$L66,0))</f>
        <v/>
      </c>
      <c r="N66" s="21">
        <f>IF(OR($A66="",$M66="",$H66="",$I66=""),"",MIN($I66,$M66+$H66))</f>
        <v/>
      </c>
      <c r="O66" s="22">
        <f>IF($A66="","",IF(OR($B66="",$C66="",$D66="",COUNT($E66:$J66)&lt;6),"PREENCHER DADOS",IF(OR(LEN($A66)&gt;30,LEN($B66)&gt;80,COUNTIF('Instruções'!$J$2:$J$11,$C66)=0,COUNTIF('Instruções'!$K$2:$K$3,$D66)=0),"REVISAR CADASTRO",IF(COUNTIF($A$6:$A$105,$A66)&gt;1,"SKU DUPLICADO",IF(OR($E66&lt;0,$F66&lt;0,$G66&lt;0,$H66&lt;=0,$I66&lt;=0,$J66&lt;0,$F66&lt;&gt;INT($F66),$G66&lt;&gt;INT($G66),$H66&lt;&gt;INT($H66),$I66&lt;&gt;INT($I66),$J66&lt;&gt;INT($J66)),"REVISAR VALORES",IF($J66&gt;$I66,"ESTOQUE ACIMA DA CAPACIDADE",IF($I66&lt;$M66,"CAPACIDADE ABAIXO DO PONTO",IF($I66&lt;($M66+$H66),"LOTE NÃO CABE NO TETO",IF(AND($D66="Ativo",$E66=0),"DEMANDA ZERADA","OK")))))))))</f>
        <v/>
      </c>
      <c r="P66" s="22">
        <f>IF($A66="","",IF($O66&lt;&gt;"OK","REVISAR PARÂMETROS",IF($D66="Inativo","INATIVO",IF($J66&lt;=$M66,"REPOR","SEM REPOSIÇÃO"))))</f>
        <v/>
      </c>
      <c r="Q66" s="23">
        <f>IF(OR($A66="",$D66&lt;&gt;"Ativo",$O66&lt;&gt;"OK",$M66=""),"",$J66-$M66)</f>
        <v/>
      </c>
    </row>
    <row r="67" ht="21" customHeight="1">
      <c r="A67" s="18" t="n"/>
      <c r="B67" s="18" t="n"/>
      <c r="C67" s="18" t="n"/>
      <c r="D67" s="18" t="n"/>
      <c r="E67" s="19" t="n"/>
      <c r="F67" s="20" t="n"/>
      <c r="G67" s="20" t="n"/>
      <c r="H67" s="20" t="n"/>
      <c r="I67" s="20" t="n"/>
      <c r="J67" s="20" t="n"/>
      <c r="K67" s="21">
        <f>IF($A67="","",IF(COUNT($E67:$J67)&lt;6,"",ROUNDUP($G67,0)))</f>
        <v/>
      </c>
      <c r="L67" s="21">
        <f>IF($A67="","",IF(COUNT($E67:$J67)&lt;6,"",ROUNDUP($E67*$F67,0)))</f>
        <v/>
      </c>
      <c r="M67" s="21">
        <f>IF(OR($A67="",$K67="",$L67=""),"",ROUNDUP($K67+$L67,0))</f>
        <v/>
      </c>
      <c r="N67" s="21">
        <f>IF(OR($A67="",$M67="",$H67="",$I67=""),"",MIN($I67,$M67+$H67))</f>
        <v/>
      </c>
      <c r="O67" s="22">
        <f>IF($A67="","",IF(OR($B67="",$C67="",$D67="",COUNT($E67:$J67)&lt;6),"PREENCHER DADOS",IF(OR(LEN($A67)&gt;30,LEN($B67)&gt;80,COUNTIF('Instruções'!$J$2:$J$11,$C67)=0,COUNTIF('Instruções'!$K$2:$K$3,$D67)=0),"REVISAR CADASTRO",IF(COUNTIF($A$6:$A$105,$A67)&gt;1,"SKU DUPLICADO",IF(OR($E67&lt;0,$F67&lt;0,$G67&lt;0,$H67&lt;=0,$I67&lt;=0,$J67&lt;0,$F67&lt;&gt;INT($F67),$G67&lt;&gt;INT($G67),$H67&lt;&gt;INT($H67),$I67&lt;&gt;INT($I67),$J67&lt;&gt;INT($J67)),"REVISAR VALORES",IF($J67&gt;$I67,"ESTOQUE ACIMA DA CAPACIDADE",IF($I67&lt;$M67,"CAPACIDADE ABAIXO DO PONTO",IF($I67&lt;($M67+$H67),"LOTE NÃO CABE NO TETO",IF(AND($D67="Ativo",$E67=0),"DEMANDA ZERADA","OK")))))))))</f>
        <v/>
      </c>
      <c r="P67" s="22">
        <f>IF($A67="","",IF($O67&lt;&gt;"OK","REVISAR PARÂMETROS",IF($D67="Inativo","INATIVO",IF($J67&lt;=$M67,"REPOR","SEM REPOSIÇÃO"))))</f>
        <v/>
      </c>
      <c r="Q67" s="23">
        <f>IF(OR($A67="",$D67&lt;&gt;"Ativo",$O67&lt;&gt;"OK",$M67=""),"",$J67-$M67)</f>
        <v/>
      </c>
    </row>
    <row r="68" ht="21" customHeight="1">
      <c r="A68" s="18" t="n"/>
      <c r="B68" s="18" t="n"/>
      <c r="C68" s="18" t="n"/>
      <c r="D68" s="18" t="n"/>
      <c r="E68" s="19" t="n"/>
      <c r="F68" s="20" t="n"/>
      <c r="G68" s="20" t="n"/>
      <c r="H68" s="20" t="n"/>
      <c r="I68" s="20" t="n"/>
      <c r="J68" s="20" t="n"/>
      <c r="K68" s="21">
        <f>IF($A68="","",IF(COUNT($E68:$J68)&lt;6,"",ROUNDUP($G68,0)))</f>
        <v/>
      </c>
      <c r="L68" s="21">
        <f>IF($A68="","",IF(COUNT($E68:$J68)&lt;6,"",ROUNDUP($E68*$F68,0)))</f>
        <v/>
      </c>
      <c r="M68" s="21">
        <f>IF(OR($A68="",$K68="",$L68=""),"",ROUNDUP($K68+$L68,0))</f>
        <v/>
      </c>
      <c r="N68" s="21">
        <f>IF(OR($A68="",$M68="",$H68="",$I68=""),"",MIN($I68,$M68+$H68))</f>
        <v/>
      </c>
      <c r="O68" s="22">
        <f>IF($A68="","",IF(OR($B68="",$C68="",$D68="",COUNT($E68:$J68)&lt;6),"PREENCHER DADOS",IF(OR(LEN($A68)&gt;30,LEN($B68)&gt;80,COUNTIF('Instruções'!$J$2:$J$11,$C68)=0,COUNTIF('Instruções'!$K$2:$K$3,$D68)=0),"REVISAR CADASTRO",IF(COUNTIF($A$6:$A$105,$A68)&gt;1,"SKU DUPLICADO",IF(OR($E68&lt;0,$F68&lt;0,$G68&lt;0,$H68&lt;=0,$I68&lt;=0,$J68&lt;0,$F68&lt;&gt;INT($F68),$G68&lt;&gt;INT($G68),$H68&lt;&gt;INT($H68),$I68&lt;&gt;INT($I68),$J68&lt;&gt;INT($J68)),"REVISAR VALORES",IF($J68&gt;$I68,"ESTOQUE ACIMA DA CAPACIDADE",IF($I68&lt;$M68,"CAPACIDADE ABAIXO DO PONTO",IF($I68&lt;($M68+$H68),"LOTE NÃO CABE NO TETO",IF(AND($D68="Ativo",$E68=0),"DEMANDA ZERADA","OK")))))))))</f>
        <v/>
      </c>
      <c r="P68" s="22">
        <f>IF($A68="","",IF($O68&lt;&gt;"OK","REVISAR PARÂMETROS",IF($D68="Inativo","INATIVO",IF($J68&lt;=$M68,"REPOR","SEM REPOSIÇÃO"))))</f>
        <v/>
      </c>
      <c r="Q68" s="23">
        <f>IF(OR($A68="",$D68&lt;&gt;"Ativo",$O68&lt;&gt;"OK",$M68=""),"",$J68-$M68)</f>
        <v/>
      </c>
    </row>
    <row r="69" ht="21" customHeight="1">
      <c r="A69" s="18" t="n"/>
      <c r="B69" s="18" t="n"/>
      <c r="C69" s="18" t="n"/>
      <c r="D69" s="18" t="n"/>
      <c r="E69" s="19" t="n"/>
      <c r="F69" s="20" t="n"/>
      <c r="G69" s="20" t="n"/>
      <c r="H69" s="20" t="n"/>
      <c r="I69" s="20" t="n"/>
      <c r="J69" s="20" t="n"/>
      <c r="K69" s="21">
        <f>IF($A69="","",IF(COUNT($E69:$J69)&lt;6,"",ROUNDUP($G69,0)))</f>
        <v/>
      </c>
      <c r="L69" s="21">
        <f>IF($A69="","",IF(COUNT($E69:$J69)&lt;6,"",ROUNDUP($E69*$F69,0)))</f>
        <v/>
      </c>
      <c r="M69" s="21">
        <f>IF(OR($A69="",$K69="",$L69=""),"",ROUNDUP($K69+$L69,0))</f>
        <v/>
      </c>
      <c r="N69" s="21">
        <f>IF(OR($A69="",$M69="",$H69="",$I69=""),"",MIN($I69,$M69+$H69))</f>
        <v/>
      </c>
      <c r="O69" s="22">
        <f>IF($A69="","",IF(OR($B69="",$C69="",$D69="",COUNT($E69:$J69)&lt;6),"PREENCHER DADOS",IF(OR(LEN($A69)&gt;30,LEN($B69)&gt;80,COUNTIF('Instruções'!$J$2:$J$11,$C69)=0,COUNTIF('Instruções'!$K$2:$K$3,$D69)=0),"REVISAR CADASTRO",IF(COUNTIF($A$6:$A$105,$A69)&gt;1,"SKU DUPLICADO",IF(OR($E69&lt;0,$F69&lt;0,$G69&lt;0,$H69&lt;=0,$I69&lt;=0,$J69&lt;0,$F69&lt;&gt;INT($F69),$G69&lt;&gt;INT($G69),$H69&lt;&gt;INT($H69),$I69&lt;&gt;INT($I69),$J69&lt;&gt;INT($J69)),"REVISAR VALORES",IF($J69&gt;$I69,"ESTOQUE ACIMA DA CAPACIDADE",IF($I69&lt;$M69,"CAPACIDADE ABAIXO DO PONTO",IF($I69&lt;($M69+$H69),"LOTE NÃO CABE NO TETO",IF(AND($D69="Ativo",$E69=0),"DEMANDA ZERADA","OK")))))))))</f>
        <v/>
      </c>
      <c r="P69" s="22">
        <f>IF($A69="","",IF($O69&lt;&gt;"OK","REVISAR PARÂMETROS",IF($D69="Inativo","INATIVO",IF($J69&lt;=$M69,"REPOR","SEM REPOSIÇÃO"))))</f>
        <v/>
      </c>
      <c r="Q69" s="23">
        <f>IF(OR($A69="",$D69&lt;&gt;"Ativo",$O69&lt;&gt;"OK",$M69=""),"",$J69-$M69)</f>
        <v/>
      </c>
    </row>
    <row r="70" ht="21" customHeight="1">
      <c r="A70" s="18" t="n"/>
      <c r="B70" s="18" t="n"/>
      <c r="C70" s="18" t="n"/>
      <c r="D70" s="18" t="n"/>
      <c r="E70" s="19" t="n"/>
      <c r="F70" s="20" t="n"/>
      <c r="G70" s="20" t="n"/>
      <c r="H70" s="20" t="n"/>
      <c r="I70" s="20" t="n"/>
      <c r="J70" s="20" t="n"/>
      <c r="K70" s="21">
        <f>IF($A70="","",IF(COUNT($E70:$J70)&lt;6,"",ROUNDUP($G70,0)))</f>
        <v/>
      </c>
      <c r="L70" s="21">
        <f>IF($A70="","",IF(COUNT($E70:$J70)&lt;6,"",ROUNDUP($E70*$F70,0)))</f>
        <v/>
      </c>
      <c r="M70" s="21">
        <f>IF(OR($A70="",$K70="",$L70=""),"",ROUNDUP($K70+$L70,0))</f>
        <v/>
      </c>
      <c r="N70" s="21">
        <f>IF(OR($A70="",$M70="",$H70="",$I70=""),"",MIN($I70,$M70+$H70))</f>
        <v/>
      </c>
      <c r="O70" s="22">
        <f>IF($A70="","",IF(OR($B70="",$C70="",$D70="",COUNT($E70:$J70)&lt;6),"PREENCHER DADOS",IF(OR(LEN($A70)&gt;30,LEN($B70)&gt;80,COUNTIF('Instruções'!$J$2:$J$11,$C70)=0,COUNTIF('Instruções'!$K$2:$K$3,$D70)=0),"REVISAR CADASTRO",IF(COUNTIF($A$6:$A$105,$A70)&gt;1,"SKU DUPLICADO",IF(OR($E70&lt;0,$F70&lt;0,$G70&lt;0,$H70&lt;=0,$I70&lt;=0,$J70&lt;0,$F70&lt;&gt;INT($F70),$G70&lt;&gt;INT($G70),$H70&lt;&gt;INT($H70),$I70&lt;&gt;INT($I70),$J70&lt;&gt;INT($J70)),"REVISAR VALORES",IF($J70&gt;$I70,"ESTOQUE ACIMA DA CAPACIDADE",IF($I70&lt;$M70,"CAPACIDADE ABAIXO DO PONTO",IF($I70&lt;($M70+$H70),"LOTE NÃO CABE NO TETO",IF(AND($D70="Ativo",$E70=0),"DEMANDA ZERADA","OK")))))))))</f>
        <v/>
      </c>
      <c r="P70" s="22">
        <f>IF($A70="","",IF($O70&lt;&gt;"OK","REVISAR PARÂMETROS",IF($D70="Inativo","INATIVO",IF($J70&lt;=$M70,"REPOR","SEM REPOSIÇÃO"))))</f>
        <v/>
      </c>
      <c r="Q70" s="23">
        <f>IF(OR($A70="",$D70&lt;&gt;"Ativo",$O70&lt;&gt;"OK",$M70=""),"",$J70-$M70)</f>
        <v/>
      </c>
    </row>
    <row r="71" ht="21" customHeight="1">
      <c r="A71" s="18" t="n"/>
      <c r="B71" s="18" t="n"/>
      <c r="C71" s="18" t="n"/>
      <c r="D71" s="18" t="n"/>
      <c r="E71" s="19" t="n"/>
      <c r="F71" s="20" t="n"/>
      <c r="G71" s="20" t="n"/>
      <c r="H71" s="20" t="n"/>
      <c r="I71" s="20" t="n"/>
      <c r="J71" s="20" t="n"/>
      <c r="K71" s="21">
        <f>IF($A71="","",IF(COUNT($E71:$J71)&lt;6,"",ROUNDUP($G71,0)))</f>
        <v/>
      </c>
      <c r="L71" s="21">
        <f>IF($A71="","",IF(COUNT($E71:$J71)&lt;6,"",ROUNDUP($E71*$F71,0)))</f>
        <v/>
      </c>
      <c r="M71" s="21">
        <f>IF(OR($A71="",$K71="",$L71=""),"",ROUNDUP($K71+$L71,0))</f>
        <v/>
      </c>
      <c r="N71" s="21">
        <f>IF(OR($A71="",$M71="",$H71="",$I71=""),"",MIN($I71,$M71+$H71))</f>
        <v/>
      </c>
      <c r="O71" s="22">
        <f>IF($A71="","",IF(OR($B71="",$C71="",$D71="",COUNT($E71:$J71)&lt;6),"PREENCHER DADOS",IF(OR(LEN($A71)&gt;30,LEN($B71)&gt;80,COUNTIF('Instruções'!$J$2:$J$11,$C71)=0,COUNTIF('Instruções'!$K$2:$K$3,$D71)=0),"REVISAR CADASTRO",IF(COUNTIF($A$6:$A$105,$A71)&gt;1,"SKU DUPLICADO",IF(OR($E71&lt;0,$F71&lt;0,$G71&lt;0,$H71&lt;=0,$I71&lt;=0,$J71&lt;0,$F71&lt;&gt;INT($F71),$G71&lt;&gt;INT($G71),$H71&lt;&gt;INT($H71),$I71&lt;&gt;INT($I71),$J71&lt;&gt;INT($J71)),"REVISAR VALORES",IF($J71&gt;$I71,"ESTOQUE ACIMA DA CAPACIDADE",IF($I71&lt;$M71,"CAPACIDADE ABAIXO DO PONTO",IF($I71&lt;($M71+$H71),"LOTE NÃO CABE NO TETO",IF(AND($D71="Ativo",$E71=0),"DEMANDA ZERADA","OK")))))))))</f>
        <v/>
      </c>
      <c r="P71" s="22">
        <f>IF($A71="","",IF($O71&lt;&gt;"OK","REVISAR PARÂMETROS",IF($D71="Inativo","INATIVO",IF($J71&lt;=$M71,"REPOR","SEM REPOSIÇÃO"))))</f>
        <v/>
      </c>
      <c r="Q71" s="23">
        <f>IF(OR($A71="",$D71&lt;&gt;"Ativo",$O71&lt;&gt;"OK",$M71=""),"",$J71-$M71)</f>
        <v/>
      </c>
    </row>
    <row r="72" ht="21" customHeight="1">
      <c r="A72" s="18" t="n"/>
      <c r="B72" s="18" t="n"/>
      <c r="C72" s="18" t="n"/>
      <c r="D72" s="18" t="n"/>
      <c r="E72" s="19" t="n"/>
      <c r="F72" s="20" t="n"/>
      <c r="G72" s="20" t="n"/>
      <c r="H72" s="20" t="n"/>
      <c r="I72" s="20" t="n"/>
      <c r="J72" s="20" t="n"/>
      <c r="K72" s="21">
        <f>IF($A72="","",IF(COUNT($E72:$J72)&lt;6,"",ROUNDUP($G72,0)))</f>
        <v/>
      </c>
      <c r="L72" s="21">
        <f>IF($A72="","",IF(COUNT($E72:$J72)&lt;6,"",ROUNDUP($E72*$F72,0)))</f>
        <v/>
      </c>
      <c r="M72" s="21">
        <f>IF(OR($A72="",$K72="",$L72=""),"",ROUNDUP($K72+$L72,0))</f>
        <v/>
      </c>
      <c r="N72" s="21">
        <f>IF(OR($A72="",$M72="",$H72="",$I72=""),"",MIN($I72,$M72+$H72))</f>
        <v/>
      </c>
      <c r="O72" s="22">
        <f>IF($A72="","",IF(OR($B72="",$C72="",$D72="",COUNT($E72:$J72)&lt;6),"PREENCHER DADOS",IF(OR(LEN($A72)&gt;30,LEN($B72)&gt;80,COUNTIF('Instruções'!$J$2:$J$11,$C72)=0,COUNTIF('Instruções'!$K$2:$K$3,$D72)=0),"REVISAR CADASTRO",IF(COUNTIF($A$6:$A$105,$A72)&gt;1,"SKU DUPLICADO",IF(OR($E72&lt;0,$F72&lt;0,$G72&lt;0,$H72&lt;=0,$I72&lt;=0,$J72&lt;0,$F72&lt;&gt;INT($F72),$G72&lt;&gt;INT($G72),$H72&lt;&gt;INT($H72),$I72&lt;&gt;INT($I72),$J72&lt;&gt;INT($J72)),"REVISAR VALORES",IF($J72&gt;$I72,"ESTOQUE ACIMA DA CAPACIDADE",IF($I72&lt;$M72,"CAPACIDADE ABAIXO DO PONTO",IF($I72&lt;($M72+$H72),"LOTE NÃO CABE NO TETO",IF(AND($D72="Ativo",$E72=0),"DEMANDA ZERADA","OK")))))))))</f>
        <v/>
      </c>
      <c r="P72" s="22">
        <f>IF($A72="","",IF($O72&lt;&gt;"OK","REVISAR PARÂMETROS",IF($D72="Inativo","INATIVO",IF($J72&lt;=$M72,"REPOR","SEM REPOSIÇÃO"))))</f>
        <v/>
      </c>
      <c r="Q72" s="23">
        <f>IF(OR($A72="",$D72&lt;&gt;"Ativo",$O72&lt;&gt;"OK",$M72=""),"",$J72-$M72)</f>
        <v/>
      </c>
    </row>
    <row r="73" ht="21" customHeight="1">
      <c r="A73" s="18" t="n"/>
      <c r="B73" s="18" t="n"/>
      <c r="C73" s="18" t="n"/>
      <c r="D73" s="18" t="n"/>
      <c r="E73" s="19" t="n"/>
      <c r="F73" s="20" t="n"/>
      <c r="G73" s="20" t="n"/>
      <c r="H73" s="20" t="n"/>
      <c r="I73" s="20" t="n"/>
      <c r="J73" s="20" t="n"/>
      <c r="K73" s="21">
        <f>IF($A73="","",IF(COUNT($E73:$J73)&lt;6,"",ROUNDUP($G73,0)))</f>
        <v/>
      </c>
      <c r="L73" s="21">
        <f>IF($A73="","",IF(COUNT($E73:$J73)&lt;6,"",ROUNDUP($E73*$F73,0)))</f>
        <v/>
      </c>
      <c r="M73" s="21">
        <f>IF(OR($A73="",$K73="",$L73=""),"",ROUNDUP($K73+$L73,0))</f>
        <v/>
      </c>
      <c r="N73" s="21">
        <f>IF(OR($A73="",$M73="",$H73="",$I73=""),"",MIN($I73,$M73+$H73))</f>
        <v/>
      </c>
      <c r="O73" s="22">
        <f>IF($A73="","",IF(OR($B73="",$C73="",$D73="",COUNT($E73:$J73)&lt;6),"PREENCHER DADOS",IF(OR(LEN($A73)&gt;30,LEN($B73)&gt;80,COUNTIF('Instruções'!$J$2:$J$11,$C73)=0,COUNTIF('Instruções'!$K$2:$K$3,$D73)=0),"REVISAR CADASTRO",IF(COUNTIF($A$6:$A$105,$A73)&gt;1,"SKU DUPLICADO",IF(OR($E73&lt;0,$F73&lt;0,$G73&lt;0,$H73&lt;=0,$I73&lt;=0,$J73&lt;0,$F73&lt;&gt;INT($F73),$G73&lt;&gt;INT($G73),$H73&lt;&gt;INT($H73),$I73&lt;&gt;INT($I73),$J73&lt;&gt;INT($J73)),"REVISAR VALORES",IF($J73&gt;$I73,"ESTOQUE ACIMA DA CAPACIDADE",IF($I73&lt;$M73,"CAPACIDADE ABAIXO DO PONTO",IF($I73&lt;($M73+$H73),"LOTE NÃO CABE NO TETO",IF(AND($D73="Ativo",$E73=0),"DEMANDA ZERADA","OK")))))))))</f>
        <v/>
      </c>
      <c r="P73" s="22">
        <f>IF($A73="","",IF($O73&lt;&gt;"OK","REVISAR PARÂMETROS",IF($D73="Inativo","INATIVO",IF($J73&lt;=$M73,"REPOR","SEM REPOSIÇÃO"))))</f>
        <v/>
      </c>
      <c r="Q73" s="23">
        <f>IF(OR($A73="",$D73&lt;&gt;"Ativo",$O73&lt;&gt;"OK",$M73=""),"",$J73-$M73)</f>
        <v/>
      </c>
    </row>
    <row r="74" ht="21" customHeight="1">
      <c r="A74" s="18" t="n"/>
      <c r="B74" s="18" t="n"/>
      <c r="C74" s="18" t="n"/>
      <c r="D74" s="18" t="n"/>
      <c r="E74" s="19" t="n"/>
      <c r="F74" s="20" t="n"/>
      <c r="G74" s="20" t="n"/>
      <c r="H74" s="20" t="n"/>
      <c r="I74" s="20" t="n"/>
      <c r="J74" s="20" t="n"/>
      <c r="K74" s="21">
        <f>IF($A74="","",IF(COUNT($E74:$J74)&lt;6,"",ROUNDUP($G74,0)))</f>
        <v/>
      </c>
      <c r="L74" s="21">
        <f>IF($A74="","",IF(COUNT($E74:$J74)&lt;6,"",ROUNDUP($E74*$F74,0)))</f>
        <v/>
      </c>
      <c r="M74" s="21">
        <f>IF(OR($A74="",$K74="",$L74=""),"",ROUNDUP($K74+$L74,0))</f>
        <v/>
      </c>
      <c r="N74" s="21">
        <f>IF(OR($A74="",$M74="",$H74="",$I74=""),"",MIN($I74,$M74+$H74))</f>
        <v/>
      </c>
      <c r="O74" s="22">
        <f>IF($A74="","",IF(OR($B74="",$C74="",$D74="",COUNT($E74:$J74)&lt;6),"PREENCHER DADOS",IF(OR(LEN($A74)&gt;30,LEN($B74)&gt;80,COUNTIF('Instruções'!$J$2:$J$11,$C74)=0,COUNTIF('Instruções'!$K$2:$K$3,$D74)=0),"REVISAR CADASTRO",IF(COUNTIF($A$6:$A$105,$A74)&gt;1,"SKU DUPLICADO",IF(OR($E74&lt;0,$F74&lt;0,$G74&lt;0,$H74&lt;=0,$I74&lt;=0,$J74&lt;0,$F74&lt;&gt;INT($F74),$G74&lt;&gt;INT($G74),$H74&lt;&gt;INT($H74),$I74&lt;&gt;INT($I74),$J74&lt;&gt;INT($J74)),"REVISAR VALORES",IF($J74&gt;$I74,"ESTOQUE ACIMA DA CAPACIDADE",IF($I74&lt;$M74,"CAPACIDADE ABAIXO DO PONTO",IF($I74&lt;($M74+$H74),"LOTE NÃO CABE NO TETO",IF(AND($D74="Ativo",$E74=0),"DEMANDA ZERADA","OK")))))))))</f>
        <v/>
      </c>
      <c r="P74" s="22">
        <f>IF($A74="","",IF($O74&lt;&gt;"OK","REVISAR PARÂMETROS",IF($D74="Inativo","INATIVO",IF($J74&lt;=$M74,"REPOR","SEM REPOSIÇÃO"))))</f>
        <v/>
      </c>
      <c r="Q74" s="23">
        <f>IF(OR($A74="",$D74&lt;&gt;"Ativo",$O74&lt;&gt;"OK",$M74=""),"",$J74-$M74)</f>
        <v/>
      </c>
    </row>
    <row r="75" ht="21" customHeight="1">
      <c r="A75" s="18" t="n"/>
      <c r="B75" s="18" t="n"/>
      <c r="C75" s="18" t="n"/>
      <c r="D75" s="18" t="n"/>
      <c r="E75" s="19" t="n"/>
      <c r="F75" s="20" t="n"/>
      <c r="G75" s="20" t="n"/>
      <c r="H75" s="20" t="n"/>
      <c r="I75" s="20" t="n"/>
      <c r="J75" s="20" t="n"/>
      <c r="K75" s="21">
        <f>IF($A75="","",IF(COUNT($E75:$J75)&lt;6,"",ROUNDUP($G75,0)))</f>
        <v/>
      </c>
      <c r="L75" s="21">
        <f>IF($A75="","",IF(COUNT($E75:$J75)&lt;6,"",ROUNDUP($E75*$F75,0)))</f>
        <v/>
      </c>
      <c r="M75" s="21">
        <f>IF(OR($A75="",$K75="",$L75=""),"",ROUNDUP($K75+$L75,0))</f>
        <v/>
      </c>
      <c r="N75" s="21">
        <f>IF(OR($A75="",$M75="",$H75="",$I75=""),"",MIN($I75,$M75+$H75))</f>
        <v/>
      </c>
      <c r="O75" s="22">
        <f>IF($A75="","",IF(OR($B75="",$C75="",$D75="",COUNT($E75:$J75)&lt;6),"PREENCHER DADOS",IF(OR(LEN($A75)&gt;30,LEN($B75)&gt;80,COUNTIF('Instruções'!$J$2:$J$11,$C75)=0,COUNTIF('Instruções'!$K$2:$K$3,$D75)=0),"REVISAR CADASTRO",IF(COUNTIF($A$6:$A$105,$A75)&gt;1,"SKU DUPLICADO",IF(OR($E75&lt;0,$F75&lt;0,$G75&lt;0,$H75&lt;=0,$I75&lt;=0,$J75&lt;0,$F75&lt;&gt;INT($F75),$G75&lt;&gt;INT($G75),$H75&lt;&gt;INT($H75),$I75&lt;&gt;INT($I75),$J75&lt;&gt;INT($J75)),"REVISAR VALORES",IF($J75&gt;$I75,"ESTOQUE ACIMA DA CAPACIDADE",IF($I75&lt;$M75,"CAPACIDADE ABAIXO DO PONTO",IF($I75&lt;($M75+$H75),"LOTE NÃO CABE NO TETO",IF(AND($D75="Ativo",$E75=0),"DEMANDA ZERADA","OK")))))))))</f>
        <v/>
      </c>
      <c r="P75" s="22">
        <f>IF($A75="","",IF($O75&lt;&gt;"OK","REVISAR PARÂMETROS",IF($D75="Inativo","INATIVO",IF($J75&lt;=$M75,"REPOR","SEM REPOSIÇÃO"))))</f>
        <v/>
      </c>
      <c r="Q75" s="23">
        <f>IF(OR($A75="",$D75&lt;&gt;"Ativo",$O75&lt;&gt;"OK",$M75=""),"",$J75-$M75)</f>
        <v/>
      </c>
    </row>
    <row r="76" ht="21" customHeight="1">
      <c r="A76" s="18" t="n"/>
      <c r="B76" s="18" t="n"/>
      <c r="C76" s="18" t="n"/>
      <c r="D76" s="18" t="n"/>
      <c r="E76" s="19" t="n"/>
      <c r="F76" s="20" t="n"/>
      <c r="G76" s="20" t="n"/>
      <c r="H76" s="20" t="n"/>
      <c r="I76" s="20" t="n"/>
      <c r="J76" s="20" t="n"/>
      <c r="K76" s="21">
        <f>IF($A76="","",IF(COUNT($E76:$J76)&lt;6,"",ROUNDUP($G76,0)))</f>
        <v/>
      </c>
      <c r="L76" s="21">
        <f>IF($A76="","",IF(COUNT($E76:$J76)&lt;6,"",ROUNDUP($E76*$F76,0)))</f>
        <v/>
      </c>
      <c r="M76" s="21">
        <f>IF(OR($A76="",$K76="",$L76=""),"",ROUNDUP($K76+$L76,0))</f>
        <v/>
      </c>
      <c r="N76" s="21">
        <f>IF(OR($A76="",$M76="",$H76="",$I76=""),"",MIN($I76,$M76+$H76))</f>
        <v/>
      </c>
      <c r="O76" s="22">
        <f>IF($A76="","",IF(OR($B76="",$C76="",$D76="",COUNT($E76:$J76)&lt;6),"PREENCHER DADOS",IF(OR(LEN($A76)&gt;30,LEN($B76)&gt;80,COUNTIF('Instruções'!$J$2:$J$11,$C76)=0,COUNTIF('Instruções'!$K$2:$K$3,$D76)=0),"REVISAR CADASTRO",IF(COUNTIF($A$6:$A$105,$A76)&gt;1,"SKU DUPLICADO",IF(OR($E76&lt;0,$F76&lt;0,$G76&lt;0,$H76&lt;=0,$I76&lt;=0,$J76&lt;0,$F76&lt;&gt;INT($F76),$G76&lt;&gt;INT($G76),$H76&lt;&gt;INT($H76),$I76&lt;&gt;INT($I76),$J76&lt;&gt;INT($J76)),"REVISAR VALORES",IF($J76&gt;$I76,"ESTOQUE ACIMA DA CAPACIDADE",IF($I76&lt;$M76,"CAPACIDADE ABAIXO DO PONTO",IF($I76&lt;($M76+$H76),"LOTE NÃO CABE NO TETO",IF(AND($D76="Ativo",$E76=0),"DEMANDA ZERADA","OK")))))))))</f>
        <v/>
      </c>
      <c r="P76" s="22">
        <f>IF($A76="","",IF($O76&lt;&gt;"OK","REVISAR PARÂMETROS",IF($D76="Inativo","INATIVO",IF($J76&lt;=$M76,"REPOR","SEM REPOSIÇÃO"))))</f>
        <v/>
      </c>
      <c r="Q76" s="23">
        <f>IF(OR($A76="",$D76&lt;&gt;"Ativo",$O76&lt;&gt;"OK",$M76=""),"",$J76-$M76)</f>
        <v/>
      </c>
    </row>
    <row r="77" ht="21" customHeight="1">
      <c r="A77" s="18" t="n"/>
      <c r="B77" s="18" t="n"/>
      <c r="C77" s="18" t="n"/>
      <c r="D77" s="18" t="n"/>
      <c r="E77" s="19" t="n"/>
      <c r="F77" s="20" t="n"/>
      <c r="G77" s="20" t="n"/>
      <c r="H77" s="20" t="n"/>
      <c r="I77" s="20" t="n"/>
      <c r="J77" s="20" t="n"/>
      <c r="K77" s="21">
        <f>IF($A77="","",IF(COUNT($E77:$J77)&lt;6,"",ROUNDUP($G77,0)))</f>
        <v/>
      </c>
      <c r="L77" s="21">
        <f>IF($A77="","",IF(COUNT($E77:$J77)&lt;6,"",ROUNDUP($E77*$F77,0)))</f>
        <v/>
      </c>
      <c r="M77" s="21">
        <f>IF(OR($A77="",$K77="",$L77=""),"",ROUNDUP($K77+$L77,0))</f>
        <v/>
      </c>
      <c r="N77" s="21">
        <f>IF(OR($A77="",$M77="",$H77="",$I77=""),"",MIN($I77,$M77+$H77))</f>
        <v/>
      </c>
      <c r="O77" s="22">
        <f>IF($A77="","",IF(OR($B77="",$C77="",$D77="",COUNT($E77:$J77)&lt;6),"PREENCHER DADOS",IF(OR(LEN($A77)&gt;30,LEN($B77)&gt;80,COUNTIF('Instruções'!$J$2:$J$11,$C77)=0,COUNTIF('Instruções'!$K$2:$K$3,$D77)=0),"REVISAR CADASTRO",IF(COUNTIF($A$6:$A$105,$A77)&gt;1,"SKU DUPLICADO",IF(OR($E77&lt;0,$F77&lt;0,$G77&lt;0,$H77&lt;=0,$I77&lt;=0,$J77&lt;0,$F77&lt;&gt;INT($F77),$G77&lt;&gt;INT($G77),$H77&lt;&gt;INT($H77),$I77&lt;&gt;INT($I77),$J77&lt;&gt;INT($J77)),"REVISAR VALORES",IF($J77&gt;$I77,"ESTOQUE ACIMA DA CAPACIDADE",IF($I77&lt;$M77,"CAPACIDADE ABAIXO DO PONTO",IF($I77&lt;($M77+$H77),"LOTE NÃO CABE NO TETO",IF(AND($D77="Ativo",$E77=0),"DEMANDA ZERADA","OK")))))))))</f>
        <v/>
      </c>
      <c r="P77" s="22">
        <f>IF($A77="","",IF($O77&lt;&gt;"OK","REVISAR PARÂMETROS",IF($D77="Inativo","INATIVO",IF($J77&lt;=$M77,"REPOR","SEM REPOSIÇÃO"))))</f>
        <v/>
      </c>
      <c r="Q77" s="23">
        <f>IF(OR($A77="",$D77&lt;&gt;"Ativo",$O77&lt;&gt;"OK",$M77=""),"",$J77-$M77)</f>
        <v/>
      </c>
    </row>
    <row r="78" ht="21" customHeight="1">
      <c r="A78" s="18" t="n"/>
      <c r="B78" s="18" t="n"/>
      <c r="C78" s="18" t="n"/>
      <c r="D78" s="18" t="n"/>
      <c r="E78" s="19" t="n"/>
      <c r="F78" s="20" t="n"/>
      <c r="G78" s="20" t="n"/>
      <c r="H78" s="20" t="n"/>
      <c r="I78" s="20" t="n"/>
      <c r="J78" s="20" t="n"/>
      <c r="K78" s="21">
        <f>IF($A78="","",IF(COUNT($E78:$J78)&lt;6,"",ROUNDUP($G78,0)))</f>
        <v/>
      </c>
      <c r="L78" s="21">
        <f>IF($A78="","",IF(COUNT($E78:$J78)&lt;6,"",ROUNDUP($E78*$F78,0)))</f>
        <v/>
      </c>
      <c r="M78" s="21">
        <f>IF(OR($A78="",$K78="",$L78=""),"",ROUNDUP($K78+$L78,0))</f>
        <v/>
      </c>
      <c r="N78" s="21">
        <f>IF(OR($A78="",$M78="",$H78="",$I78=""),"",MIN($I78,$M78+$H78))</f>
        <v/>
      </c>
      <c r="O78" s="22">
        <f>IF($A78="","",IF(OR($B78="",$C78="",$D78="",COUNT($E78:$J78)&lt;6),"PREENCHER DADOS",IF(OR(LEN($A78)&gt;30,LEN($B78)&gt;80,COUNTIF('Instruções'!$J$2:$J$11,$C78)=0,COUNTIF('Instruções'!$K$2:$K$3,$D78)=0),"REVISAR CADASTRO",IF(COUNTIF($A$6:$A$105,$A78)&gt;1,"SKU DUPLICADO",IF(OR($E78&lt;0,$F78&lt;0,$G78&lt;0,$H78&lt;=0,$I78&lt;=0,$J78&lt;0,$F78&lt;&gt;INT($F78),$G78&lt;&gt;INT($G78),$H78&lt;&gt;INT($H78),$I78&lt;&gt;INT($I78),$J78&lt;&gt;INT($J78)),"REVISAR VALORES",IF($J78&gt;$I78,"ESTOQUE ACIMA DA CAPACIDADE",IF($I78&lt;$M78,"CAPACIDADE ABAIXO DO PONTO",IF($I78&lt;($M78+$H78),"LOTE NÃO CABE NO TETO",IF(AND($D78="Ativo",$E78=0),"DEMANDA ZERADA","OK")))))))))</f>
        <v/>
      </c>
      <c r="P78" s="22">
        <f>IF($A78="","",IF($O78&lt;&gt;"OK","REVISAR PARÂMETROS",IF($D78="Inativo","INATIVO",IF($J78&lt;=$M78,"REPOR","SEM REPOSIÇÃO"))))</f>
        <v/>
      </c>
      <c r="Q78" s="23">
        <f>IF(OR($A78="",$D78&lt;&gt;"Ativo",$O78&lt;&gt;"OK",$M78=""),"",$J78-$M78)</f>
        <v/>
      </c>
    </row>
    <row r="79" ht="21" customHeight="1">
      <c r="A79" s="18" t="n"/>
      <c r="B79" s="18" t="n"/>
      <c r="C79" s="18" t="n"/>
      <c r="D79" s="18" t="n"/>
      <c r="E79" s="19" t="n"/>
      <c r="F79" s="20" t="n"/>
      <c r="G79" s="20" t="n"/>
      <c r="H79" s="20" t="n"/>
      <c r="I79" s="20" t="n"/>
      <c r="J79" s="20" t="n"/>
      <c r="K79" s="21">
        <f>IF($A79="","",IF(COUNT($E79:$J79)&lt;6,"",ROUNDUP($G79,0)))</f>
        <v/>
      </c>
      <c r="L79" s="21">
        <f>IF($A79="","",IF(COUNT($E79:$J79)&lt;6,"",ROUNDUP($E79*$F79,0)))</f>
        <v/>
      </c>
      <c r="M79" s="21">
        <f>IF(OR($A79="",$K79="",$L79=""),"",ROUNDUP($K79+$L79,0))</f>
        <v/>
      </c>
      <c r="N79" s="21">
        <f>IF(OR($A79="",$M79="",$H79="",$I79=""),"",MIN($I79,$M79+$H79))</f>
        <v/>
      </c>
      <c r="O79" s="22">
        <f>IF($A79="","",IF(OR($B79="",$C79="",$D79="",COUNT($E79:$J79)&lt;6),"PREENCHER DADOS",IF(OR(LEN($A79)&gt;30,LEN($B79)&gt;80,COUNTIF('Instruções'!$J$2:$J$11,$C79)=0,COUNTIF('Instruções'!$K$2:$K$3,$D79)=0),"REVISAR CADASTRO",IF(COUNTIF($A$6:$A$105,$A79)&gt;1,"SKU DUPLICADO",IF(OR($E79&lt;0,$F79&lt;0,$G79&lt;0,$H79&lt;=0,$I79&lt;=0,$J79&lt;0,$F79&lt;&gt;INT($F79),$G79&lt;&gt;INT($G79),$H79&lt;&gt;INT($H79),$I79&lt;&gt;INT($I79),$J79&lt;&gt;INT($J79)),"REVISAR VALORES",IF($J79&gt;$I79,"ESTOQUE ACIMA DA CAPACIDADE",IF($I79&lt;$M79,"CAPACIDADE ABAIXO DO PONTO",IF($I79&lt;($M79+$H79),"LOTE NÃO CABE NO TETO",IF(AND($D79="Ativo",$E79=0),"DEMANDA ZERADA","OK")))))))))</f>
        <v/>
      </c>
      <c r="P79" s="22">
        <f>IF($A79="","",IF($O79&lt;&gt;"OK","REVISAR PARÂMETROS",IF($D79="Inativo","INATIVO",IF($J79&lt;=$M79,"REPOR","SEM REPOSIÇÃO"))))</f>
        <v/>
      </c>
      <c r="Q79" s="23">
        <f>IF(OR($A79="",$D79&lt;&gt;"Ativo",$O79&lt;&gt;"OK",$M79=""),"",$J79-$M79)</f>
        <v/>
      </c>
    </row>
    <row r="80" ht="21" customHeight="1">
      <c r="A80" s="18" t="n"/>
      <c r="B80" s="18" t="n"/>
      <c r="C80" s="18" t="n"/>
      <c r="D80" s="18" t="n"/>
      <c r="E80" s="19" t="n"/>
      <c r="F80" s="20" t="n"/>
      <c r="G80" s="20" t="n"/>
      <c r="H80" s="20" t="n"/>
      <c r="I80" s="20" t="n"/>
      <c r="J80" s="20" t="n"/>
      <c r="K80" s="21">
        <f>IF($A80="","",IF(COUNT($E80:$J80)&lt;6,"",ROUNDUP($G80,0)))</f>
        <v/>
      </c>
      <c r="L80" s="21">
        <f>IF($A80="","",IF(COUNT($E80:$J80)&lt;6,"",ROUNDUP($E80*$F80,0)))</f>
        <v/>
      </c>
      <c r="M80" s="21">
        <f>IF(OR($A80="",$K80="",$L80=""),"",ROUNDUP($K80+$L80,0))</f>
        <v/>
      </c>
      <c r="N80" s="21">
        <f>IF(OR($A80="",$M80="",$H80="",$I80=""),"",MIN($I80,$M80+$H80))</f>
        <v/>
      </c>
      <c r="O80" s="22">
        <f>IF($A80="","",IF(OR($B80="",$C80="",$D80="",COUNT($E80:$J80)&lt;6),"PREENCHER DADOS",IF(OR(LEN($A80)&gt;30,LEN($B80)&gt;80,COUNTIF('Instruções'!$J$2:$J$11,$C80)=0,COUNTIF('Instruções'!$K$2:$K$3,$D80)=0),"REVISAR CADASTRO",IF(COUNTIF($A$6:$A$105,$A80)&gt;1,"SKU DUPLICADO",IF(OR($E80&lt;0,$F80&lt;0,$G80&lt;0,$H80&lt;=0,$I80&lt;=0,$J80&lt;0,$F80&lt;&gt;INT($F80),$G80&lt;&gt;INT($G80),$H80&lt;&gt;INT($H80),$I80&lt;&gt;INT($I80),$J80&lt;&gt;INT($J80)),"REVISAR VALORES",IF($J80&gt;$I80,"ESTOQUE ACIMA DA CAPACIDADE",IF($I80&lt;$M80,"CAPACIDADE ABAIXO DO PONTO",IF($I80&lt;($M80+$H80),"LOTE NÃO CABE NO TETO",IF(AND($D80="Ativo",$E80=0),"DEMANDA ZERADA","OK")))))))))</f>
        <v/>
      </c>
      <c r="P80" s="22">
        <f>IF($A80="","",IF($O80&lt;&gt;"OK","REVISAR PARÂMETROS",IF($D80="Inativo","INATIVO",IF($J80&lt;=$M80,"REPOR","SEM REPOSIÇÃO"))))</f>
        <v/>
      </c>
      <c r="Q80" s="23">
        <f>IF(OR($A80="",$D80&lt;&gt;"Ativo",$O80&lt;&gt;"OK",$M80=""),"",$J80-$M80)</f>
        <v/>
      </c>
    </row>
    <row r="81" ht="21" customHeight="1">
      <c r="A81" s="18" t="n"/>
      <c r="B81" s="18" t="n"/>
      <c r="C81" s="18" t="n"/>
      <c r="D81" s="18" t="n"/>
      <c r="E81" s="19" t="n"/>
      <c r="F81" s="20" t="n"/>
      <c r="G81" s="20" t="n"/>
      <c r="H81" s="20" t="n"/>
      <c r="I81" s="20" t="n"/>
      <c r="J81" s="20" t="n"/>
      <c r="K81" s="21">
        <f>IF($A81="","",IF(COUNT($E81:$J81)&lt;6,"",ROUNDUP($G81,0)))</f>
        <v/>
      </c>
      <c r="L81" s="21">
        <f>IF($A81="","",IF(COUNT($E81:$J81)&lt;6,"",ROUNDUP($E81*$F81,0)))</f>
        <v/>
      </c>
      <c r="M81" s="21">
        <f>IF(OR($A81="",$K81="",$L81=""),"",ROUNDUP($K81+$L81,0))</f>
        <v/>
      </c>
      <c r="N81" s="21">
        <f>IF(OR($A81="",$M81="",$H81="",$I81=""),"",MIN($I81,$M81+$H81))</f>
        <v/>
      </c>
      <c r="O81" s="22">
        <f>IF($A81="","",IF(OR($B81="",$C81="",$D81="",COUNT($E81:$J81)&lt;6),"PREENCHER DADOS",IF(OR(LEN($A81)&gt;30,LEN($B81)&gt;80,COUNTIF('Instruções'!$J$2:$J$11,$C81)=0,COUNTIF('Instruções'!$K$2:$K$3,$D81)=0),"REVISAR CADASTRO",IF(COUNTIF($A$6:$A$105,$A81)&gt;1,"SKU DUPLICADO",IF(OR($E81&lt;0,$F81&lt;0,$G81&lt;0,$H81&lt;=0,$I81&lt;=0,$J81&lt;0,$F81&lt;&gt;INT($F81),$G81&lt;&gt;INT($G81),$H81&lt;&gt;INT($H81),$I81&lt;&gt;INT($I81),$J81&lt;&gt;INT($J81)),"REVISAR VALORES",IF($J81&gt;$I81,"ESTOQUE ACIMA DA CAPACIDADE",IF($I81&lt;$M81,"CAPACIDADE ABAIXO DO PONTO",IF($I81&lt;($M81+$H81),"LOTE NÃO CABE NO TETO",IF(AND($D81="Ativo",$E81=0),"DEMANDA ZERADA","OK")))))))))</f>
        <v/>
      </c>
      <c r="P81" s="22">
        <f>IF($A81="","",IF($O81&lt;&gt;"OK","REVISAR PARÂMETROS",IF($D81="Inativo","INATIVO",IF($J81&lt;=$M81,"REPOR","SEM REPOSIÇÃO"))))</f>
        <v/>
      </c>
      <c r="Q81" s="23">
        <f>IF(OR($A81="",$D81&lt;&gt;"Ativo",$O81&lt;&gt;"OK",$M81=""),"",$J81-$M81)</f>
        <v/>
      </c>
    </row>
    <row r="82" ht="21" customHeight="1">
      <c r="A82" s="18" t="n"/>
      <c r="B82" s="18" t="n"/>
      <c r="C82" s="18" t="n"/>
      <c r="D82" s="18" t="n"/>
      <c r="E82" s="19" t="n"/>
      <c r="F82" s="20" t="n"/>
      <c r="G82" s="20" t="n"/>
      <c r="H82" s="20" t="n"/>
      <c r="I82" s="20" t="n"/>
      <c r="J82" s="20" t="n"/>
      <c r="K82" s="21">
        <f>IF($A82="","",IF(COUNT($E82:$J82)&lt;6,"",ROUNDUP($G82,0)))</f>
        <v/>
      </c>
      <c r="L82" s="21">
        <f>IF($A82="","",IF(COUNT($E82:$J82)&lt;6,"",ROUNDUP($E82*$F82,0)))</f>
        <v/>
      </c>
      <c r="M82" s="21">
        <f>IF(OR($A82="",$K82="",$L82=""),"",ROUNDUP($K82+$L82,0))</f>
        <v/>
      </c>
      <c r="N82" s="21">
        <f>IF(OR($A82="",$M82="",$H82="",$I82=""),"",MIN($I82,$M82+$H82))</f>
        <v/>
      </c>
      <c r="O82" s="22">
        <f>IF($A82="","",IF(OR($B82="",$C82="",$D82="",COUNT($E82:$J82)&lt;6),"PREENCHER DADOS",IF(OR(LEN($A82)&gt;30,LEN($B82)&gt;80,COUNTIF('Instruções'!$J$2:$J$11,$C82)=0,COUNTIF('Instruções'!$K$2:$K$3,$D82)=0),"REVISAR CADASTRO",IF(COUNTIF($A$6:$A$105,$A82)&gt;1,"SKU DUPLICADO",IF(OR($E82&lt;0,$F82&lt;0,$G82&lt;0,$H82&lt;=0,$I82&lt;=0,$J82&lt;0,$F82&lt;&gt;INT($F82),$G82&lt;&gt;INT($G82),$H82&lt;&gt;INT($H82),$I82&lt;&gt;INT($I82),$J82&lt;&gt;INT($J82)),"REVISAR VALORES",IF($J82&gt;$I82,"ESTOQUE ACIMA DA CAPACIDADE",IF($I82&lt;$M82,"CAPACIDADE ABAIXO DO PONTO",IF($I82&lt;($M82+$H82),"LOTE NÃO CABE NO TETO",IF(AND($D82="Ativo",$E82=0),"DEMANDA ZERADA","OK")))))))))</f>
        <v/>
      </c>
      <c r="P82" s="22">
        <f>IF($A82="","",IF($O82&lt;&gt;"OK","REVISAR PARÂMETROS",IF($D82="Inativo","INATIVO",IF($J82&lt;=$M82,"REPOR","SEM REPOSIÇÃO"))))</f>
        <v/>
      </c>
      <c r="Q82" s="23">
        <f>IF(OR($A82="",$D82&lt;&gt;"Ativo",$O82&lt;&gt;"OK",$M82=""),"",$J82-$M82)</f>
        <v/>
      </c>
    </row>
    <row r="83" ht="21" customHeight="1">
      <c r="A83" s="18" t="n"/>
      <c r="B83" s="18" t="n"/>
      <c r="C83" s="18" t="n"/>
      <c r="D83" s="18" t="n"/>
      <c r="E83" s="19" t="n"/>
      <c r="F83" s="20" t="n"/>
      <c r="G83" s="20" t="n"/>
      <c r="H83" s="20" t="n"/>
      <c r="I83" s="20" t="n"/>
      <c r="J83" s="20" t="n"/>
      <c r="K83" s="21">
        <f>IF($A83="","",IF(COUNT($E83:$J83)&lt;6,"",ROUNDUP($G83,0)))</f>
        <v/>
      </c>
      <c r="L83" s="21">
        <f>IF($A83="","",IF(COUNT($E83:$J83)&lt;6,"",ROUNDUP($E83*$F83,0)))</f>
        <v/>
      </c>
      <c r="M83" s="21">
        <f>IF(OR($A83="",$K83="",$L83=""),"",ROUNDUP($K83+$L83,0))</f>
        <v/>
      </c>
      <c r="N83" s="21">
        <f>IF(OR($A83="",$M83="",$H83="",$I83=""),"",MIN($I83,$M83+$H83))</f>
        <v/>
      </c>
      <c r="O83" s="22">
        <f>IF($A83="","",IF(OR($B83="",$C83="",$D83="",COUNT($E83:$J83)&lt;6),"PREENCHER DADOS",IF(OR(LEN($A83)&gt;30,LEN($B83)&gt;80,COUNTIF('Instruções'!$J$2:$J$11,$C83)=0,COUNTIF('Instruções'!$K$2:$K$3,$D83)=0),"REVISAR CADASTRO",IF(COUNTIF($A$6:$A$105,$A83)&gt;1,"SKU DUPLICADO",IF(OR($E83&lt;0,$F83&lt;0,$G83&lt;0,$H83&lt;=0,$I83&lt;=0,$J83&lt;0,$F83&lt;&gt;INT($F83),$G83&lt;&gt;INT($G83),$H83&lt;&gt;INT($H83),$I83&lt;&gt;INT($I83),$J83&lt;&gt;INT($J83)),"REVISAR VALORES",IF($J83&gt;$I83,"ESTOQUE ACIMA DA CAPACIDADE",IF($I83&lt;$M83,"CAPACIDADE ABAIXO DO PONTO",IF($I83&lt;($M83+$H83),"LOTE NÃO CABE NO TETO",IF(AND($D83="Ativo",$E83=0),"DEMANDA ZERADA","OK")))))))))</f>
        <v/>
      </c>
      <c r="P83" s="22">
        <f>IF($A83="","",IF($O83&lt;&gt;"OK","REVISAR PARÂMETROS",IF($D83="Inativo","INATIVO",IF($J83&lt;=$M83,"REPOR","SEM REPOSIÇÃO"))))</f>
        <v/>
      </c>
      <c r="Q83" s="23">
        <f>IF(OR($A83="",$D83&lt;&gt;"Ativo",$O83&lt;&gt;"OK",$M83=""),"",$J83-$M83)</f>
        <v/>
      </c>
    </row>
    <row r="84" ht="21" customHeight="1">
      <c r="A84" s="18" t="n"/>
      <c r="B84" s="18" t="n"/>
      <c r="C84" s="18" t="n"/>
      <c r="D84" s="18" t="n"/>
      <c r="E84" s="19" t="n"/>
      <c r="F84" s="20" t="n"/>
      <c r="G84" s="20" t="n"/>
      <c r="H84" s="20" t="n"/>
      <c r="I84" s="20" t="n"/>
      <c r="J84" s="20" t="n"/>
      <c r="K84" s="21">
        <f>IF($A84="","",IF(COUNT($E84:$J84)&lt;6,"",ROUNDUP($G84,0)))</f>
        <v/>
      </c>
      <c r="L84" s="21">
        <f>IF($A84="","",IF(COUNT($E84:$J84)&lt;6,"",ROUNDUP($E84*$F84,0)))</f>
        <v/>
      </c>
      <c r="M84" s="21">
        <f>IF(OR($A84="",$K84="",$L84=""),"",ROUNDUP($K84+$L84,0))</f>
        <v/>
      </c>
      <c r="N84" s="21">
        <f>IF(OR($A84="",$M84="",$H84="",$I84=""),"",MIN($I84,$M84+$H84))</f>
        <v/>
      </c>
      <c r="O84" s="22">
        <f>IF($A84="","",IF(OR($B84="",$C84="",$D84="",COUNT($E84:$J84)&lt;6),"PREENCHER DADOS",IF(OR(LEN($A84)&gt;30,LEN($B84)&gt;80,COUNTIF('Instruções'!$J$2:$J$11,$C84)=0,COUNTIF('Instruções'!$K$2:$K$3,$D84)=0),"REVISAR CADASTRO",IF(COUNTIF($A$6:$A$105,$A84)&gt;1,"SKU DUPLICADO",IF(OR($E84&lt;0,$F84&lt;0,$G84&lt;0,$H84&lt;=0,$I84&lt;=0,$J84&lt;0,$F84&lt;&gt;INT($F84),$G84&lt;&gt;INT($G84),$H84&lt;&gt;INT($H84),$I84&lt;&gt;INT($I84),$J84&lt;&gt;INT($J84)),"REVISAR VALORES",IF($J84&gt;$I84,"ESTOQUE ACIMA DA CAPACIDADE",IF($I84&lt;$M84,"CAPACIDADE ABAIXO DO PONTO",IF($I84&lt;($M84+$H84),"LOTE NÃO CABE NO TETO",IF(AND($D84="Ativo",$E84=0),"DEMANDA ZERADA","OK")))))))))</f>
        <v/>
      </c>
      <c r="P84" s="22">
        <f>IF($A84="","",IF($O84&lt;&gt;"OK","REVISAR PARÂMETROS",IF($D84="Inativo","INATIVO",IF($J84&lt;=$M84,"REPOR","SEM REPOSIÇÃO"))))</f>
        <v/>
      </c>
      <c r="Q84" s="23">
        <f>IF(OR($A84="",$D84&lt;&gt;"Ativo",$O84&lt;&gt;"OK",$M84=""),"",$J84-$M84)</f>
        <v/>
      </c>
    </row>
    <row r="85" ht="21" customHeight="1">
      <c r="A85" s="18" t="n"/>
      <c r="B85" s="18" t="n"/>
      <c r="C85" s="18" t="n"/>
      <c r="D85" s="18" t="n"/>
      <c r="E85" s="19" t="n"/>
      <c r="F85" s="20" t="n"/>
      <c r="G85" s="20" t="n"/>
      <c r="H85" s="20" t="n"/>
      <c r="I85" s="20" t="n"/>
      <c r="J85" s="20" t="n"/>
      <c r="K85" s="21">
        <f>IF($A85="","",IF(COUNT($E85:$J85)&lt;6,"",ROUNDUP($G85,0)))</f>
        <v/>
      </c>
      <c r="L85" s="21">
        <f>IF($A85="","",IF(COUNT($E85:$J85)&lt;6,"",ROUNDUP($E85*$F85,0)))</f>
        <v/>
      </c>
      <c r="M85" s="21">
        <f>IF(OR($A85="",$K85="",$L85=""),"",ROUNDUP($K85+$L85,0))</f>
        <v/>
      </c>
      <c r="N85" s="21">
        <f>IF(OR($A85="",$M85="",$H85="",$I85=""),"",MIN($I85,$M85+$H85))</f>
        <v/>
      </c>
      <c r="O85" s="22">
        <f>IF($A85="","",IF(OR($B85="",$C85="",$D85="",COUNT($E85:$J85)&lt;6),"PREENCHER DADOS",IF(OR(LEN($A85)&gt;30,LEN($B85)&gt;80,COUNTIF('Instruções'!$J$2:$J$11,$C85)=0,COUNTIF('Instruções'!$K$2:$K$3,$D85)=0),"REVISAR CADASTRO",IF(COUNTIF($A$6:$A$105,$A85)&gt;1,"SKU DUPLICADO",IF(OR($E85&lt;0,$F85&lt;0,$G85&lt;0,$H85&lt;=0,$I85&lt;=0,$J85&lt;0,$F85&lt;&gt;INT($F85),$G85&lt;&gt;INT($G85),$H85&lt;&gt;INT($H85),$I85&lt;&gt;INT($I85),$J85&lt;&gt;INT($J85)),"REVISAR VALORES",IF($J85&gt;$I85,"ESTOQUE ACIMA DA CAPACIDADE",IF($I85&lt;$M85,"CAPACIDADE ABAIXO DO PONTO",IF($I85&lt;($M85+$H85),"LOTE NÃO CABE NO TETO",IF(AND($D85="Ativo",$E85=0),"DEMANDA ZERADA","OK")))))))))</f>
        <v/>
      </c>
      <c r="P85" s="22">
        <f>IF($A85="","",IF($O85&lt;&gt;"OK","REVISAR PARÂMETROS",IF($D85="Inativo","INATIVO",IF($J85&lt;=$M85,"REPOR","SEM REPOSIÇÃO"))))</f>
        <v/>
      </c>
      <c r="Q85" s="23">
        <f>IF(OR($A85="",$D85&lt;&gt;"Ativo",$O85&lt;&gt;"OK",$M85=""),"",$J85-$M85)</f>
        <v/>
      </c>
    </row>
    <row r="86" ht="21" customHeight="1">
      <c r="A86" s="18" t="n"/>
      <c r="B86" s="18" t="n"/>
      <c r="C86" s="18" t="n"/>
      <c r="D86" s="18" t="n"/>
      <c r="E86" s="19" t="n"/>
      <c r="F86" s="20" t="n"/>
      <c r="G86" s="20" t="n"/>
      <c r="H86" s="20" t="n"/>
      <c r="I86" s="20" t="n"/>
      <c r="J86" s="20" t="n"/>
      <c r="K86" s="21">
        <f>IF($A86="","",IF(COUNT($E86:$J86)&lt;6,"",ROUNDUP($G86,0)))</f>
        <v/>
      </c>
      <c r="L86" s="21">
        <f>IF($A86="","",IF(COUNT($E86:$J86)&lt;6,"",ROUNDUP($E86*$F86,0)))</f>
        <v/>
      </c>
      <c r="M86" s="21">
        <f>IF(OR($A86="",$K86="",$L86=""),"",ROUNDUP($K86+$L86,0))</f>
        <v/>
      </c>
      <c r="N86" s="21">
        <f>IF(OR($A86="",$M86="",$H86="",$I86=""),"",MIN($I86,$M86+$H86))</f>
        <v/>
      </c>
      <c r="O86" s="22">
        <f>IF($A86="","",IF(OR($B86="",$C86="",$D86="",COUNT($E86:$J86)&lt;6),"PREENCHER DADOS",IF(OR(LEN($A86)&gt;30,LEN($B86)&gt;80,COUNTIF('Instruções'!$J$2:$J$11,$C86)=0,COUNTIF('Instruções'!$K$2:$K$3,$D86)=0),"REVISAR CADASTRO",IF(COUNTIF($A$6:$A$105,$A86)&gt;1,"SKU DUPLICADO",IF(OR($E86&lt;0,$F86&lt;0,$G86&lt;0,$H86&lt;=0,$I86&lt;=0,$J86&lt;0,$F86&lt;&gt;INT($F86),$G86&lt;&gt;INT($G86),$H86&lt;&gt;INT($H86),$I86&lt;&gt;INT($I86),$J86&lt;&gt;INT($J86)),"REVISAR VALORES",IF($J86&gt;$I86,"ESTOQUE ACIMA DA CAPACIDADE",IF($I86&lt;$M86,"CAPACIDADE ABAIXO DO PONTO",IF($I86&lt;($M86+$H86),"LOTE NÃO CABE NO TETO",IF(AND($D86="Ativo",$E86=0),"DEMANDA ZERADA","OK")))))))))</f>
        <v/>
      </c>
      <c r="P86" s="22">
        <f>IF($A86="","",IF($O86&lt;&gt;"OK","REVISAR PARÂMETROS",IF($D86="Inativo","INATIVO",IF($J86&lt;=$M86,"REPOR","SEM REPOSIÇÃO"))))</f>
        <v/>
      </c>
      <c r="Q86" s="23">
        <f>IF(OR($A86="",$D86&lt;&gt;"Ativo",$O86&lt;&gt;"OK",$M86=""),"",$J86-$M86)</f>
        <v/>
      </c>
    </row>
    <row r="87" ht="21" customHeight="1">
      <c r="A87" s="18" t="n"/>
      <c r="B87" s="18" t="n"/>
      <c r="C87" s="18" t="n"/>
      <c r="D87" s="18" t="n"/>
      <c r="E87" s="19" t="n"/>
      <c r="F87" s="20" t="n"/>
      <c r="G87" s="20" t="n"/>
      <c r="H87" s="20" t="n"/>
      <c r="I87" s="20" t="n"/>
      <c r="J87" s="20" t="n"/>
      <c r="K87" s="21">
        <f>IF($A87="","",IF(COUNT($E87:$J87)&lt;6,"",ROUNDUP($G87,0)))</f>
        <v/>
      </c>
      <c r="L87" s="21">
        <f>IF($A87="","",IF(COUNT($E87:$J87)&lt;6,"",ROUNDUP($E87*$F87,0)))</f>
        <v/>
      </c>
      <c r="M87" s="21">
        <f>IF(OR($A87="",$K87="",$L87=""),"",ROUNDUP($K87+$L87,0))</f>
        <v/>
      </c>
      <c r="N87" s="21">
        <f>IF(OR($A87="",$M87="",$H87="",$I87=""),"",MIN($I87,$M87+$H87))</f>
        <v/>
      </c>
      <c r="O87" s="22">
        <f>IF($A87="","",IF(OR($B87="",$C87="",$D87="",COUNT($E87:$J87)&lt;6),"PREENCHER DADOS",IF(OR(LEN($A87)&gt;30,LEN($B87)&gt;80,COUNTIF('Instruções'!$J$2:$J$11,$C87)=0,COUNTIF('Instruções'!$K$2:$K$3,$D87)=0),"REVISAR CADASTRO",IF(COUNTIF($A$6:$A$105,$A87)&gt;1,"SKU DUPLICADO",IF(OR($E87&lt;0,$F87&lt;0,$G87&lt;0,$H87&lt;=0,$I87&lt;=0,$J87&lt;0,$F87&lt;&gt;INT($F87),$G87&lt;&gt;INT($G87),$H87&lt;&gt;INT($H87),$I87&lt;&gt;INT($I87),$J87&lt;&gt;INT($J87)),"REVISAR VALORES",IF($J87&gt;$I87,"ESTOQUE ACIMA DA CAPACIDADE",IF($I87&lt;$M87,"CAPACIDADE ABAIXO DO PONTO",IF($I87&lt;($M87+$H87),"LOTE NÃO CABE NO TETO",IF(AND($D87="Ativo",$E87=0),"DEMANDA ZERADA","OK")))))))))</f>
        <v/>
      </c>
      <c r="P87" s="22">
        <f>IF($A87="","",IF($O87&lt;&gt;"OK","REVISAR PARÂMETROS",IF($D87="Inativo","INATIVO",IF($J87&lt;=$M87,"REPOR","SEM REPOSIÇÃO"))))</f>
        <v/>
      </c>
      <c r="Q87" s="23">
        <f>IF(OR($A87="",$D87&lt;&gt;"Ativo",$O87&lt;&gt;"OK",$M87=""),"",$J87-$M87)</f>
        <v/>
      </c>
    </row>
    <row r="88" ht="21" customHeight="1">
      <c r="A88" s="18" t="n"/>
      <c r="B88" s="18" t="n"/>
      <c r="C88" s="18" t="n"/>
      <c r="D88" s="18" t="n"/>
      <c r="E88" s="19" t="n"/>
      <c r="F88" s="20" t="n"/>
      <c r="G88" s="20" t="n"/>
      <c r="H88" s="20" t="n"/>
      <c r="I88" s="20" t="n"/>
      <c r="J88" s="20" t="n"/>
      <c r="K88" s="21">
        <f>IF($A88="","",IF(COUNT($E88:$J88)&lt;6,"",ROUNDUP($G88,0)))</f>
        <v/>
      </c>
      <c r="L88" s="21">
        <f>IF($A88="","",IF(COUNT($E88:$J88)&lt;6,"",ROUNDUP($E88*$F88,0)))</f>
        <v/>
      </c>
      <c r="M88" s="21">
        <f>IF(OR($A88="",$K88="",$L88=""),"",ROUNDUP($K88+$L88,0))</f>
        <v/>
      </c>
      <c r="N88" s="21">
        <f>IF(OR($A88="",$M88="",$H88="",$I88=""),"",MIN($I88,$M88+$H88))</f>
        <v/>
      </c>
      <c r="O88" s="22">
        <f>IF($A88="","",IF(OR($B88="",$C88="",$D88="",COUNT($E88:$J88)&lt;6),"PREENCHER DADOS",IF(OR(LEN($A88)&gt;30,LEN($B88)&gt;80,COUNTIF('Instruções'!$J$2:$J$11,$C88)=0,COUNTIF('Instruções'!$K$2:$K$3,$D88)=0),"REVISAR CADASTRO",IF(COUNTIF($A$6:$A$105,$A88)&gt;1,"SKU DUPLICADO",IF(OR($E88&lt;0,$F88&lt;0,$G88&lt;0,$H88&lt;=0,$I88&lt;=0,$J88&lt;0,$F88&lt;&gt;INT($F88),$G88&lt;&gt;INT($G88),$H88&lt;&gt;INT($H88),$I88&lt;&gt;INT($I88),$J88&lt;&gt;INT($J88)),"REVISAR VALORES",IF($J88&gt;$I88,"ESTOQUE ACIMA DA CAPACIDADE",IF($I88&lt;$M88,"CAPACIDADE ABAIXO DO PONTO",IF($I88&lt;($M88+$H88),"LOTE NÃO CABE NO TETO",IF(AND($D88="Ativo",$E88=0),"DEMANDA ZERADA","OK")))))))))</f>
        <v/>
      </c>
      <c r="P88" s="22">
        <f>IF($A88="","",IF($O88&lt;&gt;"OK","REVISAR PARÂMETROS",IF($D88="Inativo","INATIVO",IF($J88&lt;=$M88,"REPOR","SEM REPOSIÇÃO"))))</f>
        <v/>
      </c>
      <c r="Q88" s="23">
        <f>IF(OR($A88="",$D88&lt;&gt;"Ativo",$O88&lt;&gt;"OK",$M88=""),"",$J88-$M88)</f>
        <v/>
      </c>
    </row>
    <row r="89" ht="21" customHeight="1">
      <c r="A89" s="18" t="n"/>
      <c r="B89" s="18" t="n"/>
      <c r="C89" s="18" t="n"/>
      <c r="D89" s="18" t="n"/>
      <c r="E89" s="19" t="n"/>
      <c r="F89" s="20" t="n"/>
      <c r="G89" s="20" t="n"/>
      <c r="H89" s="20" t="n"/>
      <c r="I89" s="20" t="n"/>
      <c r="J89" s="20" t="n"/>
      <c r="K89" s="21">
        <f>IF($A89="","",IF(COUNT($E89:$J89)&lt;6,"",ROUNDUP($G89,0)))</f>
        <v/>
      </c>
      <c r="L89" s="21">
        <f>IF($A89="","",IF(COUNT($E89:$J89)&lt;6,"",ROUNDUP($E89*$F89,0)))</f>
        <v/>
      </c>
      <c r="M89" s="21">
        <f>IF(OR($A89="",$K89="",$L89=""),"",ROUNDUP($K89+$L89,0))</f>
        <v/>
      </c>
      <c r="N89" s="21">
        <f>IF(OR($A89="",$M89="",$H89="",$I89=""),"",MIN($I89,$M89+$H89))</f>
        <v/>
      </c>
      <c r="O89" s="22">
        <f>IF($A89="","",IF(OR($B89="",$C89="",$D89="",COUNT($E89:$J89)&lt;6),"PREENCHER DADOS",IF(OR(LEN($A89)&gt;30,LEN($B89)&gt;80,COUNTIF('Instruções'!$J$2:$J$11,$C89)=0,COUNTIF('Instruções'!$K$2:$K$3,$D89)=0),"REVISAR CADASTRO",IF(COUNTIF($A$6:$A$105,$A89)&gt;1,"SKU DUPLICADO",IF(OR($E89&lt;0,$F89&lt;0,$G89&lt;0,$H89&lt;=0,$I89&lt;=0,$J89&lt;0,$F89&lt;&gt;INT($F89),$G89&lt;&gt;INT($G89),$H89&lt;&gt;INT($H89),$I89&lt;&gt;INT($I89),$J89&lt;&gt;INT($J89)),"REVISAR VALORES",IF($J89&gt;$I89,"ESTOQUE ACIMA DA CAPACIDADE",IF($I89&lt;$M89,"CAPACIDADE ABAIXO DO PONTO",IF($I89&lt;($M89+$H89),"LOTE NÃO CABE NO TETO",IF(AND($D89="Ativo",$E89=0),"DEMANDA ZERADA","OK")))))))))</f>
        <v/>
      </c>
      <c r="P89" s="22">
        <f>IF($A89="","",IF($O89&lt;&gt;"OK","REVISAR PARÂMETROS",IF($D89="Inativo","INATIVO",IF($J89&lt;=$M89,"REPOR","SEM REPOSIÇÃO"))))</f>
        <v/>
      </c>
      <c r="Q89" s="23">
        <f>IF(OR($A89="",$D89&lt;&gt;"Ativo",$O89&lt;&gt;"OK",$M89=""),"",$J89-$M89)</f>
        <v/>
      </c>
    </row>
    <row r="90" ht="21" customHeight="1">
      <c r="A90" s="18" t="n"/>
      <c r="B90" s="18" t="n"/>
      <c r="C90" s="18" t="n"/>
      <c r="D90" s="18" t="n"/>
      <c r="E90" s="19" t="n"/>
      <c r="F90" s="20" t="n"/>
      <c r="G90" s="20" t="n"/>
      <c r="H90" s="20" t="n"/>
      <c r="I90" s="20" t="n"/>
      <c r="J90" s="20" t="n"/>
      <c r="K90" s="21">
        <f>IF($A90="","",IF(COUNT($E90:$J90)&lt;6,"",ROUNDUP($G90,0)))</f>
        <v/>
      </c>
      <c r="L90" s="21">
        <f>IF($A90="","",IF(COUNT($E90:$J90)&lt;6,"",ROUNDUP($E90*$F90,0)))</f>
        <v/>
      </c>
      <c r="M90" s="21">
        <f>IF(OR($A90="",$K90="",$L90=""),"",ROUNDUP($K90+$L90,0))</f>
        <v/>
      </c>
      <c r="N90" s="21">
        <f>IF(OR($A90="",$M90="",$H90="",$I90=""),"",MIN($I90,$M90+$H90))</f>
        <v/>
      </c>
      <c r="O90" s="22">
        <f>IF($A90="","",IF(OR($B90="",$C90="",$D90="",COUNT($E90:$J90)&lt;6),"PREENCHER DADOS",IF(OR(LEN($A90)&gt;30,LEN($B90)&gt;80,COUNTIF('Instruções'!$J$2:$J$11,$C90)=0,COUNTIF('Instruções'!$K$2:$K$3,$D90)=0),"REVISAR CADASTRO",IF(COUNTIF($A$6:$A$105,$A90)&gt;1,"SKU DUPLICADO",IF(OR($E90&lt;0,$F90&lt;0,$G90&lt;0,$H90&lt;=0,$I90&lt;=0,$J90&lt;0,$F90&lt;&gt;INT($F90),$G90&lt;&gt;INT($G90),$H90&lt;&gt;INT($H90),$I90&lt;&gt;INT($I90),$J90&lt;&gt;INT($J90)),"REVISAR VALORES",IF($J90&gt;$I90,"ESTOQUE ACIMA DA CAPACIDADE",IF($I90&lt;$M90,"CAPACIDADE ABAIXO DO PONTO",IF($I90&lt;($M90+$H90),"LOTE NÃO CABE NO TETO",IF(AND($D90="Ativo",$E90=0),"DEMANDA ZERADA","OK")))))))))</f>
        <v/>
      </c>
      <c r="P90" s="22">
        <f>IF($A90="","",IF($O90&lt;&gt;"OK","REVISAR PARÂMETROS",IF($D90="Inativo","INATIVO",IF($J90&lt;=$M90,"REPOR","SEM REPOSIÇÃO"))))</f>
        <v/>
      </c>
      <c r="Q90" s="23">
        <f>IF(OR($A90="",$D90&lt;&gt;"Ativo",$O90&lt;&gt;"OK",$M90=""),"",$J90-$M90)</f>
        <v/>
      </c>
    </row>
    <row r="91" ht="21" customHeight="1">
      <c r="A91" s="18" t="n"/>
      <c r="B91" s="18" t="n"/>
      <c r="C91" s="18" t="n"/>
      <c r="D91" s="18" t="n"/>
      <c r="E91" s="19" t="n"/>
      <c r="F91" s="20" t="n"/>
      <c r="G91" s="20" t="n"/>
      <c r="H91" s="20" t="n"/>
      <c r="I91" s="20" t="n"/>
      <c r="J91" s="20" t="n"/>
      <c r="K91" s="21">
        <f>IF($A91="","",IF(COUNT($E91:$J91)&lt;6,"",ROUNDUP($G91,0)))</f>
        <v/>
      </c>
      <c r="L91" s="21">
        <f>IF($A91="","",IF(COUNT($E91:$J91)&lt;6,"",ROUNDUP($E91*$F91,0)))</f>
        <v/>
      </c>
      <c r="M91" s="21">
        <f>IF(OR($A91="",$K91="",$L91=""),"",ROUNDUP($K91+$L91,0))</f>
        <v/>
      </c>
      <c r="N91" s="21">
        <f>IF(OR($A91="",$M91="",$H91="",$I91=""),"",MIN($I91,$M91+$H91))</f>
        <v/>
      </c>
      <c r="O91" s="22">
        <f>IF($A91="","",IF(OR($B91="",$C91="",$D91="",COUNT($E91:$J91)&lt;6),"PREENCHER DADOS",IF(OR(LEN($A91)&gt;30,LEN($B91)&gt;80,COUNTIF('Instruções'!$J$2:$J$11,$C91)=0,COUNTIF('Instruções'!$K$2:$K$3,$D91)=0),"REVISAR CADASTRO",IF(COUNTIF($A$6:$A$105,$A91)&gt;1,"SKU DUPLICADO",IF(OR($E91&lt;0,$F91&lt;0,$G91&lt;0,$H91&lt;=0,$I91&lt;=0,$J91&lt;0,$F91&lt;&gt;INT($F91),$G91&lt;&gt;INT($G91),$H91&lt;&gt;INT($H91),$I91&lt;&gt;INT($I91),$J91&lt;&gt;INT($J91)),"REVISAR VALORES",IF($J91&gt;$I91,"ESTOQUE ACIMA DA CAPACIDADE",IF($I91&lt;$M91,"CAPACIDADE ABAIXO DO PONTO",IF($I91&lt;($M91+$H91),"LOTE NÃO CABE NO TETO",IF(AND($D91="Ativo",$E91=0),"DEMANDA ZERADA","OK")))))))))</f>
        <v/>
      </c>
      <c r="P91" s="22">
        <f>IF($A91="","",IF($O91&lt;&gt;"OK","REVISAR PARÂMETROS",IF($D91="Inativo","INATIVO",IF($J91&lt;=$M91,"REPOR","SEM REPOSIÇÃO"))))</f>
        <v/>
      </c>
      <c r="Q91" s="23">
        <f>IF(OR($A91="",$D91&lt;&gt;"Ativo",$O91&lt;&gt;"OK",$M91=""),"",$J91-$M91)</f>
        <v/>
      </c>
    </row>
    <row r="92" ht="21" customHeight="1">
      <c r="A92" s="18" t="n"/>
      <c r="B92" s="18" t="n"/>
      <c r="C92" s="18" t="n"/>
      <c r="D92" s="18" t="n"/>
      <c r="E92" s="19" t="n"/>
      <c r="F92" s="20" t="n"/>
      <c r="G92" s="20" t="n"/>
      <c r="H92" s="20" t="n"/>
      <c r="I92" s="20" t="n"/>
      <c r="J92" s="20" t="n"/>
      <c r="K92" s="21">
        <f>IF($A92="","",IF(COUNT($E92:$J92)&lt;6,"",ROUNDUP($G92,0)))</f>
        <v/>
      </c>
      <c r="L92" s="21">
        <f>IF($A92="","",IF(COUNT($E92:$J92)&lt;6,"",ROUNDUP($E92*$F92,0)))</f>
        <v/>
      </c>
      <c r="M92" s="21">
        <f>IF(OR($A92="",$K92="",$L92=""),"",ROUNDUP($K92+$L92,0))</f>
        <v/>
      </c>
      <c r="N92" s="21">
        <f>IF(OR($A92="",$M92="",$H92="",$I92=""),"",MIN($I92,$M92+$H92))</f>
        <v/>
      </c>
      <c r="O92" s="22">
        <f>IF($A92="","",IF(OR($B92="",$C92="",$D92="",COUNT($E92:$J92)&lt;6),"PREENCHER DADOS",IF(OR(LEN($A92)&gt;30,LEN($B92)&gt;80,COUNTIF('Instruções'!$J$2:$J$11,$C92)=0,COUNTIF('Instruções'!$K$2:$K$3,$D92)=0),"REVISAR CADASTRO",IF(COUNTIF($A$6:$A$105,$A92)&gt;1,"SKU DUPLICADO",IF(OR($E92&lt;0,$F92&lt;0,$G92&lt;0,$H92&lt;=0,$I92&lt;=0,$J92&lt;0,$F92&lt;&gt;INT($F92),$G92&lt;&gt;INT($G92),$H92&lt;&gt;INT($H92),$I92&lt;&gt;INT($I92),$J92&lt;&gt;INT($J92)),"REVISAR VALORES",IF($J92&gt;$I92,"ESTOQUE ACIMA DA CAPACIDADE",IF($I92&lt;$M92,"CAPACIDADE ABAIXO DO PONTO",IF($I92&lt;($M92+$H92),"LOTE NÃO CABE NO TETO",IF(AND($D92="Ativo",$E92=0),"DEMANDA ZERADA","OK")))))))))</f>
        <v/>
      </c>
      <c r="P92" s="22">
        <f>IF($A92="","",IF($O92&lt;&gt;"OK","REVISAR PARÂMETROS",IF($D92="Inativo","INATIVO",IF($J92&lt;=$M92,"REPOR","SEM REPOSIÇÃO"))))</f>
        <v/>
      </c>
      <c r="Q92" s="23">
        <f>IF(OR($A92="",$D92&lt;&gt;"Ativo",$O92&lt;&gt;"OK",$M92=""),"",$J92-$M92)</f>
        <v/>
      </c>
    </row>
    <row r="93" ht="21" customHeight="1">
      <c r="A93" s="18" t="n"/>
      <c r="B93" s="18" t="n"/>
      <c r="C93" s="18" t="n"/>
      <c r="D93" s="18" t="n"/>
      <c r="E93" s="19" t="n"/>
      <c r="F93" s="20" t="n"/>
      <c r="G93" s="20" t="n"/>
      <c r="H93" s="20" t="n"/>
      <c r="I93" s="20" t="n"/>
      <c r="J93" s="20" t="n"/>
      <c r="K93" s="21">
        <f>IF($A93="","",IF(COUNT($E93:$J93)&lt;6,"",ROUNDUP($G93,0)))</f>
        <v/>
      </c>
      <c r="L93" s="21">
        <f>IF($A93="","",IF(COUNT($E93:$J93)&lt;6,"",ROUNDUP($E93*$F93,0)))</f>
        <v/>
      </c>
      <c r="M93" s="21">
        <f>IF(OR($A93="",$K93="",$L93=""),"",ROUNDUP($K93+$L93,0))</f>
        <v/>
      </c>
      <c r="N93" s="21">
        <f>IF(OR($A93="",$M93="",$H93="",$I93=""),"",MIN($I93,$M93+$H93))</f>
        <v/>
      </c>
      <c r="O93" s="22">
        <f>IF($A93="","",IF(OR($B93="",$C93="",$D93="",COUNT($E93:$J93)&lt;6),"PREENCHER DADOS",IF(OR(LEN($A93)&gt;30,LEN($B93)&gt;80,COUNTIF('Instruções'!$J$2:$J$11,$C93)=0,COUNTIF('Instruções'!$K$2:$K$3,$D93)=0),"REVISAR CADASTRO",IF(COUNTIF($A$6:$A$105,$A93)&gt;1,"SKU DUPLICADO",IF(OR($E93&lt;0,$F93&lt;0,$G93&lt;0,$H93&lt;=0,$I93&lt;=0,$J93&lt;0,$F93&lt;&gt;INT($F93),$G93&lt;&gt;INT($G93),$H93&lt;&gt;INT($H93),$I93&lt;&gt;INT($I93),$J93&lt;&gt;INT($J93)),"REVISAR VALORES",IF($J93&gt;$I93,"ESTOQUE ACIMA DA CAPACIDADE",IF($I93&lt;$M93,"CAPACIDADE ABAIXO DO PONTO",IF($I93&lt;($M93+$H93),"LOTE NÃO CABE NO TETO",IF(AND($D93="Ativo",$E93=0),"DEMANDA ZERADA","OK")))))))))</f>
        <v/>
      </c>
      <c r="P93" s="22">
        <f>IF($A93="","",IF($O93&lt;&gt;"OK","REVISAR PARÂMETROS",IF($D93="Inativo","INATIVO",IF($J93&lt;=$M93,"REPOR","SEM REPOSIÇÃO"))))</f>
        <v/>
      </c>
      <c r="Q93" s="23">
        <f>IF(OR($A93="",$D93&lt;&gt;"Ativo",$O93&lt;&gt;"OK",$M93=""),"",$J93-$M93)</f>
        <v/>
      </c>
    </row>
    <row r="94" ht="21" customHeight="1">
      <c r="A94" s="18" t="n"/>
      <c r="B94" s="18" t="n"/>
      <c r="C94" s="18" t="n"/>
      <c r="D94" s="18" t="n"/>
      <c r="E94" s="19" t="n"/>
      <c r="F94" s="20" t="n"/>
      <c r="G94" s="20" t="n"/>
      <c r="H94" s="20" t="n"/>
      <c r="I94" s="20" t="n"/>
      <c r="J94" s="20" t="n"/>
      <c r="K94" s="21">
        <f>IF($A94="","",IF(COUNT($E94:$J94)&lt;6,"",ROUNDUP($G94,0)))</f>
        <v/>
      </c>
      <c r="L94" s="21">
        <f>IF($A94="","",IF(COUNT($E94:$J94)&lt;6,"",ROUNDUP($E94*$F94,0)))</f>
        <v/>
      </c>
      <c r="M94" s="21">
        <f>IF(OR($A94="",$K94="",$L94=""),"",ROUNDUP($K94+$L94,0))</f>
        <v/>
      </c>
      <c r="N94" s="21">
        <f>IF(OR($A94="",$M94="",$H94="",$I94=""),"",MIN($I94,$M94+$H94))</f>
        <v/>
      </c>
      <c r="O94" s="22">
        <f>IF($A94="","",IF(OR($B94="",$C94="",$D94="",COUNT($E94:$J94)&lt;6),"PREENCHER DADOS",IF(OR(LEN($A94)&gt;30,LEN($B94)&gt;80,COUNTIF('Instruções'!$J$2:$J$11,$C94)=0,COUNTIF('Instruções'!$K$2:$K$3,$D94)=0),"REVISAR CADASTRO",IF(COUNTIF($A$6:$A$105,$A94)&gt;1,"SKU DUPLICADO",IF(OR($E94&lt;0,$F94&lt;0,$G94&lt;0,$H94&lt;=0,$I94&lt;=0,$J94&lt;0,$F94&lt;&gt;INT($F94),$G94&lt;&gt;INT($G94),$H94&lt;&gt;INT($H94),$I94&lt;&gt;INT($I94),$J94&lt;&gt;INT($J94)),"REVISAR VALORES",IF($J94&gt;$I94,"ESTOQUE ACIMA DA CAPACIDADE",IF($I94&lt;$M94,"CAPACIDADE ABAIXO DO PONTO",IF($I94&lt;($M94+$H94),"LOTE NÃO CABE NO TETO",IF(AND($D94="Ativo",$E94=0),"DEMANDA ZERADA","OK")))))))))</f>
        <v/>
      </c>
      <c r="P94" s="22">
        <f>IF($A94="","",IF($O94&lt;&gt;"OK","REVISAR PARÂMETROS",IF($D94="Inativo","INATIVO",IF($J94&lt;=$M94,"REPOR","SEM REPOSIÇÃO"))))</f>
        <v/>
      </c>
      <c r="Q94" s="23">
        <f>IF(OR($A94="",$D94&lt;&gt;"Ativo",$O94&lt;&gt;"OK",$M94=""),"",$J94-$M94)</f>
        <v/>
      </c>
    </row>
    <row r="95" ht="21" customHeight="1">
      <c r="A95" s="18" t="n"/>
      <c r="B95" s="18" t="n"/>
      <c r="C95" s="18" t="n"/>
      <c r="D95" s="18" t="n"/>
      <c r="E95" s="19" t="n"/>
      <c r="F95" s="20" t="n"/>
      <c r="G95" s="20" t="n"/>
      <c r="H95" s="20" t="n"/>
      <c r="I95" s="20" t="n"/>
      <c r="J95" s="20" t="n"/>
      <c r="K95" s="21">
        <f>IF($A95="","",IF(COUNT($E95:$J95)&lt;6,"",ROUNDUP($G95,0)))</f>
        <v/>
      </c>
      <c r="L95" s="21">
        <f>IF($A95="","",IF(COUNT($E95:$J95)&lt;6,"",ROUNDUP($E95*$F95,0)))</f>
        <v/>
      </c>
      <c r="M95" s="21">
        <f>IF(OR($A95="",$K95="",$L95=""),"",ROUNDUP($K95+$L95,0))</f>
        <v/>
      </c>
      <c r="N95" s="21">
        <f>IF(OR($A95="",$M95="",$H95="",$I95=""),"",MIN($I95,$M95+$H95))</f>
        <v/>
      </c>
      <c r="O95" s="22">
        <f>IF($A95="","",IF(OR($B95="",$C95="",$D95="",COUNT($E95:$J95)&lt;6),"PREENCHER DADOS",IF(OR(LEN($A95)&gt;30,LEN($B95)&gt;80,COUNTIF('Instruções'!$J$2:$J$11,$C95)=0,COUNTIF('Instruções'!$K$2:$K$3,$D95)=0),"REVISAR CADASTRO",IF(COUNTIF($A$6:$A$105,$A95)&gt;1,"SKU DUPLICADO",IF(OR($E95&lt;0,$F95&lt;0,$G95&lt;0,$H95&lt;=0,$I95&lt;=0,$J95&lt;0,$F95&lt;&gt;INT($F95),$G95&lt;&gt;INT($G95),$H95&lt;&gt;INT($H95),$I95&lt;&gt;INT($I95),$J95&lt;&gt;INT($J95)),"REVISAR VALORES",IF($J95&gt;$I95,"ESTOQUE ACIMA DA CAPACIDADE",IF($I95&lt;$M95,"CAPACIDADE ABAIXO DO PONTO",IF($I95&lt;($M95+$H95),"LOTE NÃO CABE NO TETO",IF(AND($D95="Ativo",$E95=0),"DEMANDA ZERADA","OK")))))))))</f>
        <v/>
      </c>
      <c r="P95" s="22">
        <f>IF($A95="","",IF($O95&lt;&gt;"OK","REVISAR PARÂMETROS",IF($D95="Inativo","INATIVO",IF($J95&lt;=$M95,"REPOR","SEM REPOSIÇÃO"))))</f>
        <v/>
      </c>
      <c r="Q95" s="23">
        <f>IF(OR($A95="",$D95&lt;&gt;"Ativo",$O95&lt;&gt;"OK",$M95=""),"",$J95-$M95)</f>
        <v/>
      </c>
    </row>
    <row r="96" ht="21" customHeight="1">
      <c r="A96" s="18" t="n"/>
      <c r="B96" s="18" t="n"/>
      <c r="C96" s="18" t="n"/>
      <c r="D96" s="18" t="n"/>
      <c r="E96" s="19" t="n"/>
      <c r="F96" s="20" t="n"/>
      <c r="G96" s="20" t="n"/>
      <c r="H96" s="20" t="n"/>
      <c r="I96" s="20" t="n"/>
      <c r="J96" s="20" t="n"/>
      <c r="K96" s="21">
        <f>IF($A96="","",IF(COUNT($E96:$J96)&lt;6,"",ROUNDUP($G96,0)))</f>
        <v/>
      </c>
      <c r="L96" s="21">
        <f>IF($A96="","",IF(COUNT($E96:$J96)&lt;6,"",ROUNDUP($E96*$F96,0)))</f>
        <v/>
      </c>
      <c r="M96" s="21">
        <f>IF(OR($A96="",$K96="",$L96=""),"",ROUNDUP($K96+$L96,0))</f>
        <v/>
      </c>
      <c r="N96" s="21">
        <f>IF(OR($A96="",$M96="",$H96="",$I96=""),"",MIN($I96,$M96+$H96))</f>
        <v/>
      </c>
      <c r="O96" s="22">
        <f>IF($A96="","",IF(OR($B96="",$C96="",$D96="",COUNT($E96:$J96)&lt;6),"PREENCHER DADOS",IF(OR(LEN($A96)&gt;30,LEN($B96)&gt;80,COUNTIF('Instruções'!$J$2:$J$11,$C96)=0,COUNTIF('Instruções'!$K$2:$K$3,$D96)=0),"REVISAR CADASTRO",IF(COUNTIF($A$6:$A$105,$A96)&gt;1,"SKU DUPLICADO",IF(OR($E96&lt;0,$F96&lt;0,$G96&lt;0,$H96&lt;=0,$I96&lt;=0,$J96&lt;0,$F96&lt;&gt;INT($F96),$G96&lt;&gt;INT($G96),$H96&lt;&gt;INT($H96),$I96&lt;&gt;INT($I96),$J96&lt;&gt;INT($J96)),"REVISAR VALORES",IF($J96&gt;$I96,"ESTOQUE ACIMA DA CAPACIDADE",IF($I96&lt;$M96,"CAPACIDADE ABAIXO DO PONTO",IF($I96&lt;($M96+$H96),"LOTE NÃO CABE NO TETO",IF(AND($D96="Ativo",$E96=0),"DEMANDA ZERADA","OK")))))))))</f>
        <v/>
      </c>
      <c r="P96" s="22">
        <f>IF($A96="","",IF($O96&lt;&gt;"OK","REVISAR PARÂMETROS",IF($D96="Inativo","INATIVO",IF($J96&lt;=$M96,"REPOR","SEM REPOSIÇÃO"))))</f>
        <v/>
      </c>
      <c r="Q96" s="23">
        <f>IF(OR($A96="",$D96&lt;&gt;"Ativo",$O96&lt;&gt;"OK",$M96=""),"",$J96-$M96)</f>
        <v/>
      </c>
    </row>
    <row r="97" ht="21" customHeight="1">
      <c r="A97" s="18" t="n"/>
      <c r="B97" s="18" t="n"/>
      <c r="C97" s="18" t="n"/>
      <c r="D97" s="18" t="n"/>
      <c r="E97" s="19" t="n"/>
      <c r="F97" s="20" t="n"/>
      <c r="G97" s="20" t="n"/>
      <c r="H97" s="20" t="n"/>
      <c r="I97" s="20" t="n"/>
      <c r="J97" s="20" t="n"/>
      <c r="K97" s="21">
        <f>IF($A97="","",IF(COUNT($E97:$J97)&lt;6,"",ROUNDUP($G97,0)))</f>
        <v/>
      </c>
      <c r="L97" s="21">
        <f>IF($A97="","",IF(COUNT($E97:$J97)&lt;6,"",ROUNDUP($E97*$F97,0)))</f>
        <v/>
      </c>
      <c r="M97" s="21">
        <f>IF(OR($A97="",$K97="",$L97=""),"",ROUNDUP($K97+$L97,0))</f>
        <v/>
      </c>
      <c r="N97" s="21">
        <f>IF(OR($A97="",$M97="",$H97="",$I97=""),"",MIN($I97,$M97+$H97))</f>
        <v/>
      </c>
      <c r="O97" s="22">
        <f>IF($A97="","",IF(OR($B97="",$C97="",$D97="",COUNT($E97:$J97)&lt;6),"PREENCHER DADOS",IF(OR(LEN($A97)&gt;30,LEN($B97)&gt;80,COUNTIF('Instruções'!$J$2:$J$11,$C97)=0,COUNTIF('Instruções'!$K$2:$K$3,$D97)=0),"REVISAR CADASTRO",IF(COUNTIF($A$6:$A$105,$A97)&gt;1,"SKU DUPLICADO",IF(OR($E97&lt;0,$F97&lt;0,$G97&lt;0,$H97&lt;=0,$I97&lt;=0,$J97&lt;0,$F97&lt;&gt;INT($F97),$G97&lt;&gt;INT($G97),$H97&lt;&gt;INT($H97),$I97&lt;&gt;INT($I97),$J97&lt;&gt;INT($J97)),"REVISAR VALORES",IF($J97&gt;$I97,"ESTOQUE ACIMA DA CAPACIDADE",IF($I97&lt;$M97,"CAPACIDADE ABAIXO DO PONTO",IF($I97&lt;($M97+$H97),"LOTE NÃO CABE NO TETO",IF(AND($D97="Ativo",$E97=0),"DEMANDA ZERADA","OK")))))))))</f>
        <v/>
      </c>
      <c r="P97" s="22">
        <f>IF($A97="","",IF($O97&lt;&gt;"OK","REVISAR PARÂMETROS",IF($D97="Inativo","INATIVO",IF($J97&lt;=$M97,"REPOR","SEM REPOSIÇÃO"))))</f>
        <v/>
      </c>
      <c r="Q97" s="23">
        <f>IF(OR($A97="",$D97&lt;&gt;"Ativo",$O97&lt;&gt;"OK",$M97=""),"",$J97-$M97)</f>
        <v/>
      </c>
    </row>
    <row r="98" ht="21" customHeight="1">
      <c r="A98" s="18" t="n"/>
      <c r="B98" s="18" t="n"/>
      <c r="C98" s="18" t="n"/>
      <c r="D98" s="18" t="n"/>
      <c r="E98" s="19" t="n"/>
      <c r="F98" s="20" t="n"/>
      <c r="G98" s="20" t="n"/>
      <c r="H98" s="20" t="n"/>
      <c r="I98" s="20" t="n"/>
      <c r="J98" s="20" t="n"/>
      <c r="K98" s="21">
        <f>IF($A98="","",IF(COUNT($E98:$J98)&lt;6,"",ROUNDUP($G98,0)))</f>
        <v/>
      </c>
      <c r="L98" s="21">
        <f>IF($A98="","",IF(COUNT($E98:$J98)&lt;6,"",ROUNDUP($E98*$F98,0)))</f>
        <v/>
      </c>
      <c r="M98" s="21">
        <f>IF(OR($A98="",$K98="",$L98=""),"",ROUNDUP($K98+$L98,0))</f>
        <v/>
      </c>
      <c r="N98" s="21">
        <f>IF(OR($A98="",$M98="",$H98="",$I98=""),"",MIN($I98,$M98+$H98))</f>
        <v/>
      </c>
      <c r="O98" s="22">
        <f>IF($A98="","",IF(OR($B98="",$C98="",$D98="",COUNT($E98:$J98)&lt;6),"PREENCHER DADOS",IF(OR(LEN($A98)&gt;30,LEN($B98)&gt;80,COUNTIF('Instruções'!$J$2:$J$11,$C98)=0,COUNTIF('Instruções'!$K$2:$K$3,$D98)=0),"REVISAR CADASTRO",IF(COUNTIF($A$6:$A$105,$A98)&gt;1,"SKU DUPLICADO",IF(OR($E98&lt;0,$F98&lt;0,$G98&lt;0,$H98&lt;=0,$I98&lt;=0,$J98&lt;0,$F98&lt;&gt;INT($F98),$G98&lt;&gt;INT($G98),$H98&lt;&gt;INT($H98),$I98&lt;&gt;INT($I98),$J98&lt;&gt;INT($J98)),"REVISAR VALORES",IF($J98&gt;$I98,"ESTOQUE ACIMA DA CAPACIDADE",IF($I98&lt;$M98,"CAPACIDADE ABAIXO DO PONTO",IF($I98&lt;($M98+$H98),"LOTE NÃO CABE NO TETO",IF(AND($D98="Ativo",$E98=0),"DEMANDA ZERADA","OK")))))))))</f>
        <v/>
      </c>
      <c r="P98" s="22">
        <f>IF($A98="","",IF($O98&lt;&gt;"OK","REVISAR PARÂMETROS",IF($D98="Inativo","INATIVO",IF($J98&lt;=$M98,"REPOR","SEM REPOSIÇÃO"))))</f>
        <v/>
      </c>
      <c r="Q98" s="23">
        <f>IF(OR($A98="",$D98&lt;&gt;"Ativo",$O98&lt;&gt;"OK",$M98=""),"",$J98-$M98)</f>
        <v/>
      </c>
    </row>
    <row r="99" ht="21" customHeight="1">
      <c r="A99" s="18" t="n"/>
      <c r="B99" s="18" t="n"/>
      <c r="C99" s="18" t="n"/>
      <c r="D99" s="18" t="n"/>
      <c r="E99" s="19" t="n"/>
      <c r="F99" s="20" t="n"/>
      <c r="G99" s="20" t="n"/>
      <c r="H99" s="20" t="n"/>
      <c r="I99" s="20" t="n"/>
      <c r="J99" s="20" t="n"/>
      <c r="K99" s="21">
        <f>IF($A99="","",IF(COUNT($E99:$J99)&lt;6,"",ROUNDUP($G99,0)))</f>
        <v/>
      </c>
      <c r="L99" s="21">
        <f>IF($A99="","",IF(COUNT($E99:$J99)&lt;6,"",ROUNDUP($E99*$F99,0)))</f>
        <v/>
      </c>
      <c r="M99" s="21">
        <f>IF(OR($A99="",$K99="",$L99=""),"",ROUNDUP($K99+$L99,0))</f>
        <v/>
      </c>
      <c r="N99" s="21">
        <f>IF(OR($A99="",$M99="",$H99="",$I99=""),"",MIN($I99,$M99+$H99))</f>
        <v/>
      </c>
      <c r="O99" s="22">
        <f>IF($A99="","",IF(OR($B99="",$C99="",$D99="",COUNT($E99:$J99)&lt;6),"PREENCHER DADOS",IF(OR(LEN($A99)&gt;30,LEN($B99)&gt;80,COUNTIF('Instruções'!$J$2:$J$11,$C99)=0,COUNTIF('Instruções'!$K$2:$K$3,$D99)=0),"REVISAR CADASTRO",IF(COUNTIF($A$6:$A$105,$A99)&gt;1,"SKU DUPLICADO",IF(OR($E99&lt;0,$F99&lt;0,$G99&lt;0,$H99&lt;=0,$I99&lt;=0,$J99&lt;0,$F99&lt;&gt;INT($F99),$G99&lt;&gt;INT($G99),$H99&lt;&gt;INT($H99),$I99&lt;&gt;INT($I99),$J99&lt;&gt;INT($J99)),"REVISAR VALORES",IF($J99&gt;$I99,"ESTOQUE ACIMA DA CAPACIDADE",IF($I99&lt;$M99,"CAPACIDADE ABAIXO DO PONTO",IF($I99&lt;($M99+$H99),"LOTE NÃO CABE NO TETO",IF(AND($D99="Ativo",$E99=0),"DEMANDA ZERADA","OK")))))))))</f>
        <v/>
      </c>
      <c r="P99" s="22">
        <f>IF($A99="","",IF($O99&lt;&gt;"OK","REVISAR PARÂMETROS",IF($D99="Inativo","INATIVO",IF($J99&lt;=$M99,"REPOR","SEM REPOSIÇÃO"))))</f>
        <v/>
      </c>
      <c r="Q99" s="23">
        <f>IF(OR($A99="",$D99&lt;&gt;"Ativo",$O99&lt;&gt;"OK",$M99=""),"",$J99-$M99)</f>
        <v/>
      </c>
    </row>
    <row r="100" ht="21" customHeight="1">
      <c r="A100" s="18" t="n"/>
      <c r="B100" s="18" t="n"/>
      <c r="C100" s="18" t="n"/>
      <c r="D100" s="18" t="n"/>
      <c r="E100" s="19" t="n"/>
      <c r="F100" s="20" t="n"/>
      <c r="G100" s="20" t="n"/>
      <c r="H100" s="20" t="n"/>
      <c r="I100" s="20" t="n"/>
      <c r="J100" s="20" t="n"/>
      <c r="K100" s="21">
        <f>IF($A100="","",IF(COUNT($E100:$J100)&lt;6,"",ROUNDUP($G100,0)))</f>
        <v/>
      </c>
      <c r="L100" s="21">
        <f>IF($A100="","",IF(COUNT($E100:$J100)&lt;6,"",ROUNDUP($E100*$F100,0)))</f>
        <v/>
      </c>
      <c r="M100" s="21">
        <f>IF(OR($A100="",$K100="",$L100=""),"",ROUNDUP($K100+$L100,0))</f>
        <v/>
      </c>
      <c r="N100" s="21">
        <f>IF(OR($A100="",$M100="",$H100="",$I100=""),"",MIN($I100,$M100+$H100))</f>
        <v/>
      </c>
      <c r="O100" s="22">
        <f>IF($A100="","",IF(OR($B100="",$C100="",$D100="",COUNT($E100:$J100)&lt;6),"PREENCHER DADOS",IF(OR(LEN($A100)&gt;30,LEN($B100)&gt;80,COUNTIF('Instruções'!$J$2:$J$11,$C100)=0,COUNTIF('Instruções'!$K$2:$K$3,$D100)=0),"REVISAR CADASTRO",IF(COUNTIF($A$6:$A$105,$A100)&gt;1,"SKU DUPLICADO",IF(OR($E100&lt;0,$F100&lt;0,$G100&lt;0,$H100&lt;=0,$I100&lt;=0,$J100&lt;0,$F100&lt;&gt;INT($F100),$G100&lt;&gt;INT($G100),$H100&lt;&gt;INT($H100),$I100&lt;&gt;INT($I100),$J100&lt;&gt;INT($J100)),"REVISAR VALORES",IF($J100&gt;$I100,"ESTOQUE ACIMA DA CAPACIDADE",IF($I100&lt;$M100,"CAPACIDADE ABAIXO DO PONTO",IF($I100&lt;($M100+$H100),"LOTE NÃO CABE NO TETO",IF(AND($D100="Ativo",$E100=0),"DEMANDA ZERADA","OK")))))))))</f>
        <v/>
      </c>
      <c r="P100" s="22">
        <f>IF($A100="","",IF($O100&lt;&gt;"OK","REVISAR PARÂMETROS",IF($D100="Inativo","INATIVO",IF($J100&lt;=$M100,"REPOR","SEM REPOSIÇÃO"))))</f>
        <v/>
      </c>
      <c r="Q100" s="23">
        <f>IF(OR($A100="",$D100&lt;&gt;"Ativo",$O100&lt;&gt;"OK",$M100=""),"",$J100-$M100)</f>
        <v/>
      </c>
    </row>
    <row r="101" ht="21" customHeight="1">
      <c r="A101" s="18" t="n"/>
      <c r="B101" s="18" t="n"/>
      <c r="C101" s="18" t="n"/>
      <c r="D101" s="18" t="n"/>
      <c r="E101" s="19" t="n"/>
      <c r="F101" s="20" t="n"/>
      <c r="G101" s="20" t="n"/>
      <c r="H101" s="20" t="n"/>
      <c r="I101" s="20" t="n"/>
      <c r="J101" s="20" t="n"/>
      <c r="K101" s="21">
        <f>IF($A101="","",IF(COUNT($E101:$J101)&lt;6,"",ROUNDUP($G101,0)))</f>
        <v/>
      </c>
      <c r="L101" s="21">
        <f>IF($A101="","",IF(COUNT($E101:$J101)&lt;6,"",ROUNDUP($E101*$F101,0)))</f>
        <v/>
      </c>
      <c r="M101" s="21">
        <f>IF(OR($A101="",$K101="",$L101=""),"",ROUNDUP($K101+$L101,0))</f>
        <v/>
      </c>
      <c r="N101" s="21">
        <f>IF(OR($A101="",$M101="",$H101="",$I101=""),"",MIN($I101,$M101+$H101))</f>
        <v/>
      </c>
      <c r="O101" s="22">
        <f>IF($A101="","",IF(OR($B101="",$C101="",$D101="",COUNT($E101:$J101)&lt;6),"PREENCHER DADOS",IF(OR(LEN($A101)&gt;30,LEN($B101)&gt;80,COUNTIF('Instruções'!$J$2:$J$11,$C101)=0,COUNTIF('Instruções'!$K$2:$K$3,$D101)=0),"REVISAR CADASTRO",IF(COUNTIF($A$6:$A$105,$A101)&gt;1,"SKU DUPLICADO",IF(OR($E101&lt;0,$F101&lt;0,$G101&lt;0,$H101&lt;=0,$I101&lt;=0,$J101&lt;0,$F101&lt;&gt;INT($F101),$G101&lt;&gt;INT($G101),$H101&lt;&gt;INT($H101),$I101&lt;&gt;INT($I101),$J101&lt;&gt;INT($J101)),"REVISAR VALORES",IF($J101&gt;$I101,"ESTOQUE ACIMA DA CAPACIDADE",IF($I101&lt;$M101,"CAPACIDADE ABAIXO DO PONTO",IF($I101&lt;($M101+$H101),"LOTE NÃO CABE NO TETO",IF(AND($D101="Ativo",$E101=0),"DEMANDA ZERADA","OK")))))))))</f>
        <v/>
      </c>
      <c r="P101" s="22">
        <f>IF($A101="","",IF($O101&lt;&gt;"OK","REVISAR PARÂMETROS",IF($D101="Inativo","INATIVO",IF($J101&lt;=$M101,"REPOR","SEM REPOSIÇÃO"))))</f>
        <v/>
      </c>
      <c r="Q101" s="23">
        <f>IF(OR($A101="",$D101&lt;&gt;"Ativo",$O101&lt;&gt;"OK",$M101=""),"",$J101-$M101)</f>
        <v/>
      </c>
    </row>
    <row r="102" ht="21" customHeight="1">
      <c r="A102" s="18" t="n"/>
      <c r="B102" s="18" t="n"/>
      <c r="C102" s="18" t="n"/>
      <c r="D102" s="18" t="n"/>
      <c r="E102" s="19" t="n"/>
      <c r="F102" s="20" t="n"/>
      <c r="G102" s="20" t="n"/>
      <c r="H102" s="20" t="n"/>
      <c r="I102" s="20" t="n"/>
      <c r="J102" s="20" t="n"/>
      <c r="K102" s="21">
        <f>IF($A102="","",IF(COUNT($E102:$J102)&lt;6,"",ROUNDUP($G102,0)))</f>
        <v/>
      </c>
      <c r="L102" s="21">
        <f>IF($A102="","",IF(COUNT($E102:$J102)&lt;6,"",ROUNDUP($E102*$F102,0)))</f>
        <v/>
      </c>
      <c r="M102" s="21">
        <f>IF(OR($A102="",$K102="",$L102=""),"",ROUNDUP($K102+$L102,0))</f>
        <v/>
      </c>
      <c r="N102" s="21">
        <f>IF(OR($A102="",$M102="",$H102="",$I102=""),"",MIN($I102,$M102+$H102))</f>
        <v/>
      </c>
      <c r="O102" s="22">
        <f>IF($A102="","",IF(OR($B102="",$C102="",$D102="",COUNT($E102:$J102)&lt;6),"PREENCHER DADOS",IF(OR(LEN($A102)&gt;30,LEN($B102)&gt;80,COUNTIF('Instruções'!$J$2:$J$11,$C102)=0,COUNTIF('Instruções'!$K$2:$K$3,$D102)=0),"REVISAR CADASTRO",IF(COUNTIF($A$6:$A$105,$A102)&gt;1,"SKU DUPLICADO",IF(OR($E102&lt;0,$F102&lt;0,$G102&lt;0,$H102&lt;=0,$I102&lt;=0,$J102&lt;0,$F102&lt;&gt;INT($F102),$G102&lt;&gt;INT($G102),$H102&lt;&gt;INT($H102),$I102&lt;&gt;INT($I102),$J102&lt;&gt;INT($J102)),"REVISAR VALORES",IF($J102&gt;$I102,"ESTOQUE ACIMA DA CAPACIDADE",IF($I102&lt;$M102,"CAPACIDADE ABAIXO DO PONTO",IF($I102&lt;($M102+$H102),"LOTE NÃO CABE NO TETO",IF(AND($D102="Ativo",$E102=0),"DEMANDA ZERADA","OK")))))))))</f>
        <v/>
      </c>
      <c r="P102" s="22">
        <f>IF($A102="","",IF($O102&lt;&gt;"OK","REVISAR PARÂMETROS",IF($D102="Inativo","INATIVO",IF($J102&lt;=$M102,"REPOR","SEM REPOSIÇÃO"))))</f>
        <v/>
      </c>
      <c r="Q102" s="23">
        <f>IF(OR($A102="",$D102&lt;&gt;"Ativo",$O102&lt;&gt;"OK",$M102=""),"",$J102-$M102)</f>
        <v/>
      </c>
    </row>
    <row r="103" ht="21" customHeight="1">
      <c r="A103" s="18" t="n"/>
      <c r="B103" s="18" t="n"/>
      <c r="C103" s="18" t="n"/>
      <c r="D103" s="18" t="n"/>
      <c r="E103" s="19" t="n"/>
      <c r="F103" s="20" t="n"/>
      <c r="G103" s="20" t="n"/>
      <c r="H103" s="20" t="n"/>
      <c r="I103" s="20" t="n"/>
      <c r="J103" s="20" t="n"/>
      <c r="K103" s="21">
        <f>IF($A103="","",IF(COUNT($E103:$J103)&lt;6,"",ROUNDUP($G103,0)))</f>
        <v/>
      </c>
      <c r="L103" s="21">
        <f>IF($A103="","",IF(COUNT($E103:$J103)&lt;6,"",ROUNDUP($E103*$F103,0)))</f>
        <v/>
      </c>
      <c r="M103" s="21">
        <f>IF(OR($A103="",$K103="",$L103=""),"",ROUNDUP($K103+$L103,0))</f>
        <v/>
      </c>
      <c r="N103" s="21">
        <f>IF(OR($A103="",$M103="",$H103="",$I103=""),"",MIN($I103,$M103+$H103))</f>
        <v/>
      </c>
      <c r="O103" s="22">
        <f>IF($A103="","",IF(OR($B103="",$C103="",$D103="",COUNT($E103:$J103)&lt;6),"PREENCHER DADOS",IF(OR(LEN($A103)&gt;30,LEN($B103)&gt;80,COUNTIF('Instruções'!$J$2:$J$11,$C103)=0,COUNTIF('Instruções'!$K$2:$K$3,$D103)=0),"REVISAR CADASTRO",IF(COUNTIF($A$6:$A$105,$A103)&gt;1,"SKU DUPLICADO",IF(OR($E103&lt;0,$F103&lt;0,$G103&lt;0,$H103&lt;=0,$I103&lt;=0,$J103&lt;0,$F103&lt;&gt;INT($F103),$G103&lt;&gt;INT($G103),$H103&lt;&gt;INT($H103),$I103&lt;&gt;INT($I103),$J103&lt;&gt;INT($J103)),"REVISAR VALORES",IF($J103&gt;$I103,"ESTOQUE ACIMA DA CAPACIDADE",IF($I103&lt;$M103,"CAPACIDADE ABAIXO DO PONTO",IF($I103&lt;($M103+$H103),"LOTE NÃO CABE NO TETO",IF(AND($D103="Ativo",$E103=0),"DEMANDA ZERADA","OK")))))))))</f>
        <v/>
      </c>
      <c r="P103" s="22">
        <f>IF($A103="","",IF($O103&lt;&gt;"OK","REVISAR PARÂMETROS",IF($D103="Inativo","INATIVO",IF($J103&lt;=$M103,"REPOR","SEM REPOSIÇÃO"))))</f>
        <v/>
      </c>
      <c r="Q103" s="23">
        <f>IF(OR($A103="",$D103&lt;&gt;"Ativo",$O103&lt;&gt;"OK",$M103=""),"",$J103-$M103)</f>
        <v/>
      </c>
    </row>
    <row r="104" ht="21" customHeight="1">
      <c r="A104" s="18" t="n"/>
      <c r="B104" s="18" t="n"/>
      <c r="C104" s="18" t="n"/>
      <c r="D104" s="18" t="n"/>
      <c r="E104" s="19" t="n"/>
      <c r="F104" s="20" t="n"/>
      <c r="G104" s="20" t="n"/>
      <c r="H104" s="20" t="n"/>
      <c r="I104" s="20" t="n"/>
      <c r="J104" s="20" t="n"/>
      <c r="K104" s="21">
        <f>IF($A104="","",IF(COUNT($E104:$J104)&lt;6,"",ROUNDUP($G104,0)))</f>
        <v/>
      </c>
      <c r="L104" s="21">
        <f>IF($A104="","",IF(COUNT($E104:$J104)&lt;6,"",ROUNDUP($E104*$F104,0)))</f>
        <v/>
      </c>
      <c r="M104" s="21">
        <f>IF(OR($A104="",$K104="",$L104=""),"",ROUNDUP($K104+$L104,0))</f>
        <v/>
      </c>
      <c r="N104" s="21">
        <f>IF(OR($A104="",$M104="",$H104="",$I104=""),"",MIN($I104,$M104+$H104))</f>
        <v/>
      </c>
      <c r="O104" s="22">
        <f>IF($A104="","",IF(OR($B104="",$C104="",$D104="",COUNT($E104:$J104)&lt;6),"PREENCHER DADOS",IF(OR(LEN($A104)&gt;30,LEN($B104)&gt;80,COUNTIF('Instruções'!$J$2:$J$11,$C104)=0,COUNTIF('Instruções'!$K$2:$K$3,$D104)=0),"REVISAR CADASTRO",IF(COUNTIF($A$6:$A$105,$A104)&gt;1,"SKU DUPLICADO",IF(OR($E104&lt;0,$F104&lt;0,$G104&lt;0,$H104&lt;=0,$I104&lt;=0,$J104&lt;0,$F104&lt;&gt;INT($F104),$G104&lt;&gt;INT($G104),$H104&lt;&gt;INT($H104),$I104&lt;&gt;INT($I104),$J104&lt;&gt;INT($J104)),"REVISAR VALORES",IF($J104&gt;$I104,"ESTOQUE ACIMA DA CAPACIDADE",IF($I104&lt;$M104,"CAPACIDADE ABAIXO DO PONTO",IF($I104&lt;($M104+$H104),"LOTE NÃO CABE NO TETO",IF(AND($D104="Ativo",$E104=0),"DEMANDA ZERADA","OK")))))))))</f>
        <v/>
      </c>
      <c r="P104" s="22">
        <f>IF($A104="","",IF($O104&lt;&gt;"OK","REVISAR PARÂMETROS",IF($D104="Inativo","INATIVO",IF($J104&lt;=$M104,"REPOR","SEM REPOSIÇÃO"))))</f>
        <v/>
      </c>
      <c r="Q104" s="23">
        <f>IF(OR($A104="",$D104&lt;&gt;"Ativo",$O104&lt;&gt;"OK",$M104=""),"",$J104-$M104)</f>
        <v/>
      </c>
    </row>
    <row r="105" ht="21" customHeight="1">
      <c r="A105" s="18" t="n"/>
      <c r="B105" s="18" t="n"/>
      <c r="C105" s="18" t="n"/>
      <c r="D105" s="18" t="n"/>
      <c r="E105" s="19" t="n"/>
      <c r="F105" s="20" t="n"/>
      <c r="G105" s="20" t="n"/>
      <c r="H105" s="20" t="n"/>
      <c r="I105" s="20" t="n"/>
      <c r="J105" s="20" t="n"/>
      <c r="K105" s="21">
        <f>IF($A105="","",IF(COUNT($E105:$J105)&lt;6,"",ROUNDUP($G105,0)))</f>
        <v/>
      </c>
      <c r="L105" s="21">
        <f>IF($A105="","",IF(COUNT($E105:$J105)&lt;6,"",ROUNDUP($E105*$F105,0)))</f>
        <v/>
      </c>
      <c r="M105" s="21">
        <f>IF(OR($A105="",$K105="",$L105=""),"",ROUNDUP($K105+$L105,0))</f>
        <v/>
      </c>
      <c r="N105" s="21">
        <f>IF(OR($A105="",$M105="",$H105="",$I105=""),"",MIN($I105,$M105+$H105))</f>
        <v/>
      </c>
      <c r="O105" s="22">
        <f>IF($A105="","",IF(OR($B105="",$C105="",$D105="",COUNT($E105:$J105)&lt;6),"PREENCHER DADOS",IF(OR(LEN($A105)&gt;30,LEN($B105)&gt;80,COUNTIF('Instruções'!$J$2:$J$11,$C105)=0,COUNTIF('Instruções'!$K$2:$K$3,$D105)=0),"REVISAR CADASTRO",IF(COUNTIF($A$6:$A$105,$A105)&gt;1,"SKU DUPLICADO",IF(OR($E105&lt;0,$F105&lt;0,$G105&lt;0,$H105&lt;=0,$I105&lt;=0,$J105&lt;0,$F105&lt;&gt;INT($F105),$G105&lt;&gt;INT($G105),$H105&lt;&gt;INT($H105),$I105&lt;&gt;INT($I105),$J105&lt;&gt;INT($J105)),"REVISAR VALORES",IF($J105&gt;$I105,"ESTOQUE ACIMA DA CAPACIDADE",IF($I105&lt;$M105,"CAPACIDADE ABAIXO DO PONTO",IF($I105&lt;($M105+$H105),"LOTE NÃO CABE NO TETO",IF(AND($D105="Ativo",$E105=0),"DEMANDA ZERADA","OK")))))))))</f>
        <v/>
      </c>
      <c r="P105" s="22">
        <f>IF($A105="","",IF($O105&lt;&gt;"OK","REVISAR PARÂMETROS",IF($D105="Inativo","INATIVO",IF($J105&lt;=$M105,"REPOR","SEM REPOSIÇÃO"))))</f>
        <v/>
      </c>
      <c r="Q105" s="23">
        <f>IF(OR($A105="",$D105&lt;&gt;"Ativo",$O105&lt;&gt;"OK",$M105=""),"",$J105-$M105)</f>
        <v/>
      </c>
    </row>
  </sheetData>
  <autoFilter ref="A5:Q105"/>
  <mergeCells count="1">
    <mergeCell ref="A1:Q1"/>
  </mergeCells>
  <conditionalFormatting sqref="A6:A105">
    <cfRule type="expression" priority="1" dxfId="3">
      <formula>=AND($A6&lt;&gt;"",COUNTIF($A$6:$A$105,$A6)&gt;1)</formula>
    </cfRule>
  </conditionalFormatting>
  <conditionalFormatting sqref="J6:J105">
    <cfRule type="expression" priority="2" dxfId="2">
      <formula>=AND($A6&lt;&gt;"",$D6="Ativo",$O6="OK",$J6&lt;=$M6)</formula>
    </cfRule>
  </conditionalFormatting>
  <conditionalFormatting sqref="O6:O105">
    <cfRule type="expression" priority="3" dxfId="1">
      <formula>=$O6="OK"</formula>
    </cfRule>
    <cfRule type="expression" priority="4" dxfId="0">
      <formula>=$O6="PREENCHER DADOS"</formula>
    </cfRule>
    <cfRule type="expression" priority="5" dxfId="0">
      <formula>=$O6="REVISAR CADASTRO"</formula>
    </cfRule>
    <cfRule type="expression" priority="6" dxfId="3">
      <formula>=$O6="SKU DUPLICADO"</formula>
    </cfRule>
    <cfRule type="expression" priority="7" dxfId="3">
      <formula>=$O6="REVISAR VALORES"</formula>
    </cfRule>
    <cfRule type="expression" priority="8" dxfId="4">
      <formula>=$O6="ESTOQUE ACIMA DA CAPACIDADE"</formula>
    </cfRule>
    <cfRule type="expression" priority="9" dxfId="3">
      <formula>=$O6="CAPACIDADE ABAIXO DO PONTO"</formula>
    </cfRule>
    <cfRule type="expression" priority="10" dxfId="4">
      <formula>=$O6="LOTE NÃO CABE NO TETO"</formula>
    </cfRule>
    <cfRule type="expression" priority="11" dxfId="0">
      <formula>=$O6="DEMANDA ZERADA"</formula>
    </cfRule>
  </conditionalFormatting>
  <conditionalFormatting sqref="P6:P105">
    <cfRule type="expression" priority="12" dxfId="2">
      <formula>=$P6="REPOR"</formula>
    </cfRule>
    <cfRule type="expression" priority="13" dxfId="5">
      <formula>=$P6="REVISAR PARÂMETROS"</formula>
    </cfRule>
    <cfRule type="expression" priority="14" dxfId="1">
      <formula>=$P6="SEM REPOSIÇÃO"</formula>
    </cfRule>
    <cfRule type="expression" priority="15" dxfId="6">
      <formula>=$P6="INATIVO"</formula>
    </cfRule>
  </conditionalFormatting>
  <dataValidations count="10">
    <dataValidation sqref="A6:A105" showDropDown="0" showInputMessage="0" showErrorMessage="1" allowBlank="0" errorTitle="SKU inválido" error="Informe um SKU único com até 30 caracteres." type="custom" errorStyle="stop">
      <formula1>=OR(A6="",AND(LEN(A6)&lt;=30,COUNTIF($A$6:$A$105,A6)=1))</formula1>
    </dataValidation>
    <dataValidation sqref="B6:B105" showDropDown="0" showInputMessage="0" showErrorMessage="1" allowBlank="0" errorTitle="Produto inválido" error="O nome do produto deve ter até 80 caracteres." type="custom" errorStyle="stop">
      <formula1>=OR(B6="",LEN(B6)&lt;=80)</formula1>
    </dataValidation>
    <dataValidation sqref="C6:C105" showDropDown="0" showInputMessage="0" showErrorMessage="1" allowBlank="0" errorTitle="Categoria inválida" error="Selecione uma categoria da lista." type="list" errorStyle="stop">
      <formula1>"Casa e Cozinha,Eletrônicos,Decoração,Papelaria,Organização,Esporte,Iluminação,Acessórios,Beleza,Outros"</formula1>
    </dataValidation>
    <dataValidation sqref="D6:D105" showDropDown="0" showInputMessage="0" showErrorMessage="1" allowBlank="0" errorTitle="Status inválido" error="Selecione Ativo ou Inativo." type="list" errorStyle="stop">
      <formula1>"Ativo,Inativo"</formula1>
    </dataValidation>
    <dataValidation sqref="E6:E105" showDropDown="0" showInputMessage="0" showErrorMessage="1" allowBlank="0" errorTitle="Demanda inválida" error="Informe uma demanda entre 0 e 1.000.000." type="decimal" errorStyle="stop" operator="between">
      <formula1>0</formula1>
      <formula2>1000000</formula2>
    </dataValidation>
    <dataValidation sqref="F6:F105" showDropDown="0" showInputMessage="0" showErrorMessage="1" allowBlank="0" errorTitle="Prazo inválido" error="Informe um número inteiro entre 0 e 365 dias." type="whole" errorStyle="stop" operator="between">
      <formula1>0</formula1>
      <formula2>365</formula2>
    </dataValidation>
    <dataValidation sqref="G6:G105" showDropDown="0" showInputMessage="0" showErrorMessage="1" allowBlank="0" errorTitle="Estoque inválido" error="Informe um número inteiro entre 0 e 10.000.000." type="whole" errorStyle="stop" operator="between">
      <formula1>0</formula1>
      <formula2>10000000</formula2>
    </dataValidation>
    <dataValidation sqref="H6:H105" showDropDown="0" showInputMessage="0" showErrorMessage="1" allowBlank="0" errorTitle="Lote inválido" error="Informe um número inteiro entre 1 e 10.000.000." type="whole" errorStyle="stop" operator="between">
      <formula1>1</formula1>
      <formula2>10000000</formula2>
    </dataValidation>
    <dataValidation sqref="I6:I105" showDropDown="0" showInputMessage="0" showErrorMessage="1" allowBlank="0" errorTitle="Capacidade inválida" error="Informe um número inteiro entre 1 e 10.000.000." type="whole" errorStyle="stop" operator="between">
      <formula1>1</formula1>
      <formula2>10000000</formula2>
    </dataValidation>
    <dataValidation sqref="J6:J105" showDropDown="0" showInputMessage="0" showErrorMessage="1" allowBlank="0" errorTitle="Estoque disponível inválido" error="Informe um número inteiro entre 0 e 10.000.000." type="whole" errorStyle="stop" operator="between">
      <formula1>0</formula1>
      <formula2>10000000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7372E"/>
    <outlinePr summaryBelow="1" summaryRight="1"/>
    <pageSetUpPr fitToPage="1"/>
  </sheetPr>
  <dimension ref="A1:K3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64" customWidth="1" min="2" max="2"/>
    <col width="2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hidden="1" width="13" customWidth="1" min="10" max="10"/>
    <col hidden="1" width="13" customWidth="1" min="11" max="11"/>
  </cols>
  <sheetData>
    <row r="1" ht="30" customHeight="1">
      <c r="A1" s="1" t="inlineStr">
        <is>
          <t>Planilha Ponto de Pedido — Instruções</t>
        </is>
      </c>
      <c r="B1" s="27" t="n"/>
      <c r="C1" s="27" t="n"/>
      <c r="D1" s="27" t="n"/>
      <c r="E1" s="27" t="n"/>
      <c r="F1" s="27" t="n"/>
      <c r="G1" s="27" t="n"/>
      <c r="H1" s="28" t="n"/>
    </row>
    <row r="2" ht="22" customHeight="1">
      <c r="A2" s="2" t="inlineStr">
        <is>
          <t>Versão de referência: 06/09/2026</t>
        </is>
      </c>
      <c r="B2" s="2" t="n"/>
      <c r="C2" s="2" t="n"/>
      <c r="D2" s="2" t="n"/>
      <c r="E2" s="2" t="n"/>
      <c r="F2" s="2" t="n"/>
      <c r="G2" s="2" t="n"/>
      <c r="H2" s="2" t="n"/>
      <c r="J2" t="inlineStr">
        <is>
          <t>Casa e Cozinha</t>
        </is>
      </c>
      <c r="K2" t="inlineStr">
        <is>
          <t>Ativo</t>
        </is>
      </c>
    </row>
    <row r="3">
      <c r="J3" t="inlineStr">
        <is>
          <t>Eletrônicos</t>
        </is>
      </c>
      <c r="K3" t="inlineStr">
        <is>
          <t>Inativo</t>
        </is>
      </c>
    </row>
    <row r="4" ht="34" customHeight="1">
      <c r="A4" s="24" t="inlineStr">
        <is>
          <t>Use esta planilha para definir limites de reposição por SKU e identificar itens que atingiram o ponto de pedido.</t>
        </is>
      </c>
      <c r="B4" s="24" t="n"/>
      <c r="C4" s="24" t="n"/>
      <c r="D4" s="24" t="n"/>
      <c r="E4" s="24" t="n"/>
      <c r="F4" s="24" t="n"/>
      <c r="G4" s="24" t="n"/>
      <c r="H4" s="24" t="n"/>
      <c r="J4" t="inlineStr">
        <is>
          <t>Decoração</t>
        </is>
      </c>
    </row>
    <row r="5">
      <c r="J5" t="inlineStr">
        <is>
          <t>Papelaria</t>
        </is>
      </c>
    </row>
    <row r="6" ht="24" customHeight="1">
      <c r="A6" s="2" t="inlineStr">
        <is>
          <t>Como usar</t>
        </is>
      </c>
      <c r="B6" s="2" t="n"/>
      <c r="C6" s="2" t="n"/>
      <c r="D6" s="2" t="n"/>
      <c r="E6" s="2" t="n"/>
      <c r="F6" s="2" t="n"/>
      <c r="G6" s="2" t="n"/>
      <c r="H6" s="2" t="n"/>
      <c r="J6" t="inlineStr">
        <is>
          <t>Organização</t>
        </is>
      </c>
    </row>
    <row r="7" ht="30" customHeight="1">
      <c r="A7" s="25" t="inlineStr">
        <is>
          <t>1. Cadastre um SKU por linha na planilha Política de Estoque.</t>
        </is>
      </c>
      <c r="B7" s="25" t="n"/>
      <c r="C7" s="25" t="n"/>
      <c r="D7" s="25" t="n"/>
      <c r="E7" s="25" t="n"/>
      <c r="F7" s="25" t="n"/>
      <c r="G7" s="25" t="n"/>
      <c r="H7" s="25" t="n"/>
      <c r="J7" t="inlineStr">
        <is>
          <t>Esporte</t>
        </is>
      </c>
    </row>
    <row r="8" ht="30" customHeight="1">
      <c r="A8" s="26" t="inlineStr">
        <is>
          <t>2. Informe demanda média diária, tempo de reposição, estoque de segurança, lote operacional, capacidade e estoque disponível.</t>
        </is>
      </c>
      <c r="B8" s="26" t="n"/>
      <c r="C8" s="26" t="n"/>
      <c r="D8" s="26" t="n"/>
      <c r="E8" s="26" t="n"/>
      <c r="F8" s="26" t="n"/>
      <c r="G8" s="26" t="n"/>
      <c r="H8" s="26" t="n"/>
      <c r="J8" t="inlineStr">
        <is>
          <t>Iluminação</t>
        </is>
      </c>
    </row>
    <row r="9" ht="30" customHeight="1">
      <c r="A9" s="25" t="inlineStr">
        <is>
          <t>3. Verifique a coluna Validação da política antes de usar o alerta.</t>
        </is>
      </c>
      <c r="B9" s="25" t="n"/>
      <c r="C9" s="25" t="n"/>
      <c r="D9" s="25" t="n"/>
      <c r="E9" s="25" t="n"/>
      <c r="F9" s="25" t="n"/>
      <c r="G9" s="25" t="n"/>
      <c r="H9" s="25" t="n"/>
      <c r="J9" t="inlineStr">
        <is>
          <t>Acessórios</t>
        </is>
      </c>
    </row>
    <row r="10" ht="30" customHeight="1">
      <c r="A10" s="26" t="inlineStr">
        <is>
          <t>4. Trate REPOR como um sinal operacional para análise; a planilha não cria pedido de compra.</t>
        </is>
      </c>
      <c r="B10" s="26" t="n"/>
      <c r="C10" s="26" t="n"/>
      <c r="D10" s="26" t="n"/>
      <c r="E10" s="26" t="n"/>
      <c r="F10" s="26" t="n"/>
      <c r="G10" s="26" t="n"/>
      <c r="H10" s="26" t="n"/>
      <c r="J10" t="inlineStr">
        <is>
          <t>Beleza</t>
        </is>
      </c>
    </row>
    <row r="11" ht="30" customHeight="1">
      <c r="A11" s="25" t="inlineStr">
        <is>
          <t>5. Atualize o estoque disponível conforme o processo interno da operação.</t>
        </is>
      </c>
      <c r="B11" s="25" t="n"/>
      <c r="C11" s="25" t="n"/>
      <c r="D11" s="25" t="n"/>
      <c r="E11" s="25" t="n"/>
      <c r="F11" s="25" t="n"/>
      <c r="G11" s="25" t="n"/>
      <c r="H11" s="25" t="n"/>
      <c r="J11" t="inlineStr">
        <is>
          <t>Outros</t>
        </is>
      </c>
    </row>
    <row r="12"/>
    <row r="13" ht="28" customHeight="1">
      <c r="A13" s="7" t="inlineStr">
        <is>
          <t>Campo</t>
        </is>
      </c>
      <c r="B13" s="7" t="inlineStr">
        <is>
          <t>Definição</t>
        </is>
      </c>
      <c r="C13" s="7" t="inlineStr">
        <is>
          <t>Unidade ou regra</t>
        </is>
      </c>
    </row>
    <row r="14" ht="32" customHeight="1">
      <c r="A14" s="12" t="inlineStr">
        <is>
          <t>Demanda média diária</t>
        </is>
      </c>
      <c r="B14" s="12" t="inlineStr">
        <is>
          <t>Média estimada de unidades demandadas por dia</t>
        </is>
      </c>
      <c r="C14" s="12" t="inlineStr">
        <is>
          <t>Pode conter decimais</t>
        </is>
      </c>
    </row>
    <row r="15" ht="32" customHeight="1">
      <c r="A15" s="14" t="inlineStr">
        <is>
          <t>Tempo de reposição</t>
        </is>
      </c>
      <c r="B15" s="14" t="inlineStr">
        <is>
          <t>Prazo informado para a reposição ficar disponível</t>
        </is>
      </c>
      <c r="C15" s="14" t="inlineStr">
        <is>
          <t>Dias</t>
        </is>
      </c>
    </row>
    <row r="16" ht="32" customHeight="1">
      <c r="A16" s="12" t="inlineStr">
        <is>
          <t>Estoque de segurança</t>
        </is>
      </c>
      <c r="B16" s="12" t="inlineStr">
        <is>
          <t>Reserva operacional contra variações</t>
        </is>
      </c>
      <c r="C16" s="12" t="inlineStr">
        <is>
          <t>Unidades inteiras</t>
        </is>
      </c>
    </row>
    <row r="17" ht="32" customHeight="1">
      <c r="A17" s="14" t="inlineStr">
        <is>
          <t>Lote operacional</t>
        </is>
      </c>
      <c r="B17" s="14" t="inlineStr">
        <is>
          <t>Quantidade-padrão usada para formar o teto da política</t>
        </is>
      </c>
      <c r="C17" s="14" t="inlineStr">
        <is>
          <t>Unidades inteiras</t>
        </is>
      </c>
    </row>
    <row r="18" ht="32" customHeight="1">
      <c r="A18" s="12" t="inlineStr">
        <is>
          <t>Capacidade</t>
        </is>
      </c>
      <c r="B18" s="12" t="inlineStr">
        <is>
          <t>Limite máximo informado para o SKU</t>
        </is>
      </c>
      <c r="C18" s="12" t="inlineStr">
        <is>
          <t>Unidades inteiras</t>
        </is>
      </c>
    </row>
    <row r="19" ht="32" customHeight="1">
      <c r="A19" s="14" t="inlineStr">
        <is>
          <t>Estoque disponível</t>
        </is>
      </c>
      <c r="B19" s="14" t="inlineStr">
        <is>
          <t>Saldo utilizável no momento do preenchimento</t>
        </is>
      </c>
      <c r="C19" s="14" t="inlineStr">
        <is>
          <t>Unidades inteiras</t>
        </is>
      </c>
    </row>
    <row r="20"/>
    <row r="21" ht="24" customHeight="1">
      <c r="A21" s="2" t="inlineStr">
        <is>
          <t>Regras de cálculo</t>
        </is>
      </c>
      <c r="B21" s="2" t="n"/>
      <c r="C21" s="2" t="n"/>
      <c r="D21" s="2" t="n"/>
      <c r="E21" s="2" t="n"/>
      <c r="F21" s="2" t="n"/>
      <c r="G21" s="2" t="n"/>
      <c r="H21" s="2" t="n"/>
    </row>
    <row r="22" ht="30" customHeight="1">
      <c r="A22" s="26" t="inlineStr">
        <is>
          <t>Estoque mínimo = estoque de segurança.</t>
        </is>
      </c>
      <c r="B22" s="26" t="n"/>
      <c r="C22" s="26" t="n"/>
      <c r="D22" s="26" t="n"/>
      <c r="E22" s="26" t="n"/>
      <c r="F22" s="26" t="n"/>
      <c r="G22" s="26" t="n"/>
      <c r="H22" s="26" t="n"/>
    </row>
    <row r="23" ht="30" customHeight="1">
      <c r="A23" s="25" t="inlineStr">
        <is>
          <t>Demanda no prazo = demanda média diária × tempo de reposição, arredondada para cima.</t>
        </is>
      </c>
      <c r="B23" s="25" t="n"/>
      <c r="C23" s="25" t="n"/>
      <c r="D23" s="25" t="n"/>
      <c r="E23" s="25" t="n"/>
      <c r="F23" s="25" t="n"/>
      <c r="G23" s="25" t="n"/>
      <c r="H23" s="25" t="n"/>
    </row>
    <row r="24" ht="30" customHeight="1">
      <c r="A24" s="26" t="inlineStr">
        <is>
          <t>Ponto de pedido = estoque mínimo + demanda no prazo.</t>
        </is>
      </c>
      <c r="B24" s="26" t="n"/>
      <c r="C24" s="26" t="n"/>
      <c r="D24" s="26" t="n"/>
      <c r="E24" s="26" t="n"/>
      <c r="F24" s="26" t="n"/>
      <c r="G24" s="26" t="n"/>
      <c r="H24" s="26" t="n"/>
    </row>
    <row r="25" ht="30" customHeight="1">
      <c r="A25" s="25" t="inlineStr">
        <is>
          <t>Estoque máximo = menor valor entre a capacidade e o ponto de pedido + lote operacional.</t>
        </is>
      </c>
      <c r="B25" s="25" t="n"/>
      <c r="C25" s="25" t="n"/>
      <c r="D25" s="25" t="n"/>
      <c r="E25" s="25" t="n"/>
      <c r="F25" s="25" t="n"/>
      <c r="G25" s="25" t="n"/>
      <c r="H25" s="25" t="n"/>
    </row>
    <row r="26" ht="30" customHeight="1">
      <c r="A26" s="26" t="inlineStr">
        <is>
          <t>REPOR é exibido quando o estoque disponível é menor ou igual ao ponto de pedido.</t>
        </is>
      </c>
      <c r="B26" s="26" t="n"/>
      <c r="C26" s="26" t="n"/>
      <c r="D26" s="26" t="n"/>
      <c r="E26" s="26" t="n"/>
      <c r="F26" s="26" t="n"/>
      <c r="G26" s="26" t="n"/>
      <c r="H26" s="26" t="n"/>
    </row>
    <row r="27"/>
    <row r="28"/>
    <row r="29" ht="24" customHeight="1">
      <c r="A29" s="2" t="inlineStr">
        <is>
          <t>Limites desta planilha</t>
        </is>
      </c>
      <c r="B29" s="2" t="n"/>
      <c r="C29" s="2" t="n"/>
      <c r="D29" s="2" t="n"/>
      <c r="E29" s="2" t="n"/>
      <c r="F29" s="2" t="n"/>
      <c r="G29" s="2" t="n"/>
      <c r="H29" s="2" t="n"/>
    </row>
    <row r="30" ht="30" customHeight="1">
      <c r="A30" s="26" t="inlineStr">
        <is>
          <t>A planilha não gera pedido de compra, quantidade sugerida, cotação ou aprovação.</t>
        </is>
      </c>
      <c r="B30" s="26" t="n"/>
      <c r="C30" s="26" t="n"/>
      <c r="D30" s="26" t="n"/>
      <c r="E30" s="26" t="n"/>
      <c r="F30" s="26" t="n"/>
      <c r="G30" s="26" t="n"/>
      <c r="H30" s="26" t="n"/>
    </row>
    <row r="31" ht="30" customHeight="1">
      <c r="A31" s="25" t="inlineStr">
        <is>
          <t>Alertas de capacidade indicam que os parâmetros devem ser revistos antes da análise de reposição.</t>
        </is>
      </c>
      <c r="B31" s="25" t="n"/>
      <c r="C31" s="25" t="n"/>
      <c r="D31" s="25" t="n"/>
      <c r="E31" s="25" t="n"/>
      <c r="F31" s="25" t="n"/>
      <c r="G31" s="25" t="n"/>
      <c r="H31" s="25" t="n"/>
    </row>
    <row r="32" ht="30" customHeight="1">
      <c r="A32" s="26" t="inlineStr">
        <is>
          <t>Todos os SKUs e produtos de exemplo são fictícios e servem apenas para demonstração.</t>
        </is>
      </c>
      <c r="B32" s="26" t="n"/>
      <c r="C32" s="26" t="n"/>
      <c r="D32" s="26" t="n"/>
      <c r="E32" s="26" t="n"/>
      <c r="F32" s="26" t="n"/>
      <c r="G32" s="26" t="n"/>
      <c r="H32" s="26" t="n"/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2026-09-06T23:29:45Z</dcterms:created>
  <dcterms:modified xmlns:dcterms="http://purl.org/dc/terms/" xmlns:xsi="http://www.w3.org/2001/XMLSchema-instance" xsi:type="dcterms:W3CDTF">2026-09-06T23:29:46+00:00Z</dcterms:modified>
</cp:coreProperties>
</file>