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Plano de Ação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2" hidden="1">'Parâmetros'!$A$2:$B$11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R$ #,##0.00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24332E"/>
      <sz val="10"/>
    </font>
    <font>
      <name val="Aptos"/>
      <color rgb="0024332E"/>
      <sz val="10"/>
    </font>
    <font>
      <name val="Aptos"/>
      <b val="1"/>
      <color rgb="00FFFFFF"/>
      <sz val="10"/>
    </font>
    <font>
      <name val="Aptos Display"/>
      <b val="1"/>
      <color rgb="0017372E"/>
      <sz val="18"/>
    </font>
  </fonts>
  <fills count="8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FFFFFF"/>
      </patternFill>
    </fill>
    <fill>
      <patternFill patternType="solid">
        <fgColor rgb="00F6F0E4"/>
      </patternFill>
    </fill>
    <fill>
      <patternFill patternType="solid">
        <fgColor rgb="00C65D32"/>
      </patternFill>
    </fill>
    <fill>
      <patternFill patternType="solid">
        <fgColor rgb="00FFF1C9"/>
      </patternFill>
    </fill>
    <fill>
      <patternFill patternType="solid">
        <fgColor rgb="00E7E6E3"/>
      </patternFill>
    </fill>
  </fills>
  <borders count="2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pivotButton="0" quotePrefix="0" xfId="0"/>
    <xf numFmtId="164" fontId="3" fillId="0" borderId="0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1" fontId="5" fillId="3" borderId="1" applyAlignment="1" pivotButton="0" quotePrefix="0" xfId="0">
      <alignment horizontal="left" vertical="center"/>
    </xf>
    <xf numFmtId="0" fontId="0" fillId="3" borderId="1" pivotButton="0" quotePrefix="0" xfId="0"/>
    <xf numFmtId="165" fontId="5" fillId="3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left" vertical="center"/>
    </xf>
    <xf numFmtId="165" fontId="3" fillId="3" borderId="1" applyAlignment="1" pivotButton="0" quotePrefix="0" xfId="0">
      <alignment horizontal="left" vertical="center"/>
    </xf>
    <xf numFmtId="1" fontId="3" fillId="3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5" fontId="3" fillId="7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/>
    </xf>
    <xf numFmtId="166" fontId="3" fillId="7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top" wrapText="1"/>
    </xf>
    <xf numFmtId="164" fontId="3" fillId="6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/>
    </xf>
    <xf numFmtId="0" fontId="3" fillId="4" borderId="1" pivotButton="0" quotePrefix="0" xfId="0"/>
    <xf numFmtId="1" fontId="3" fillId="6" borderId="1" applyAlignment="1" pivotButton="0" quotePrefix="0" xfId="0">
      <alignment horizontal="right" vertical="center"/>
    </xf>
    <xf numFmtId="0" fontId="3" fillId="3" borderId="1" pivotButton="0" quotePrefix="0" xfId="0"/>
    <xf numFmtId="166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0" fontId="2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166" fontId="3" fillId="6" borderId="1" applyAlignment="1" pivotButton="0" quotePrefix="0" xfId="0">
      <alignment horizontal="center" vertical="center"/>
    </xf>
    <xf numFmtId="166" fontId="3" fillId="7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4">
    <dxf>
      <font>
        <name val="Aptos"/>
        <b val="1"/>
        <color rgb="002D6A57"/>
        <sz val="10"/>
      </font>
      <fill>
        <patternFill patternType="solid">
          <fgColor rgb="00DDEBE5"/>
        </patternFill>
      </fill>
    </dxf>
    <dxf>
      <font>
        <name val="Aptos"/>
        <b val="1"/>
        <color rgb="008E2F28"/>
        <sz val="10"/>
      </font>
      <fill>
        <patternFill patternType="solid">
          <fgColor rgb="00F8D9D5"/>
        </patternFill>
      </fill>
    </dxf>
    <dxf>
      <font>
        <name val="Aptos"/>
        <b val="1"/>
        <color rgb="0024332E"/>
        <sz val="10"/>
      </font>
      <fill>
        <patternFill patternType="solid">
          <fgColor rgb="00FFE7A3"/>
        </patternFill>
      </fill>
    </dxf>
    <dxf>
      <font>
        <name val="Aptos"/>
        <b val="1"/>
        <color rgb="0024332E"/>
        <sz val="10"/>
      </font>
      <fill>
        <patternFill patternType="solid">
          <fgColor rgb="00F3C29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Produtos por ação escolhida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'Resumo'!B11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solidFill>
                <a:srgbClr val="2D6A57"/>
              </a:solidFill>
              <a:prstDash val="solid"/>
            </a:ln>
          </spPr>
          <cat>
            <numRef>
              <f>'Resumo'!$A$12:$A$17</f>
            </numRef>
          </cat>
          <val>
            <numRef>
              <f>'Resumo'!$B$12:$B$17</f>
            </numRef>
          </val>
        </ser>
        <dLbls>
          <showLegendKey val="0"/>
          <showVal val="1"/>
        </dLbls>
        <gapWidth val="70"/>
        <overlap val="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Produtos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 em estoque por prioridade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'Resumo'!E11</f>
            </strRef>
          </tx>
          <spPr>
            <a:solidFill xmlns:a="http://schemas.openxmlformats.org/drawingml/2006/main">
              <a:srgbClr val="C65D32"/>
            </a:solidFill>
            <a:ln xmlns:a="http://schemas.openxmlformats.org/drawingml/2006/main">
              <a:solidFill>
                <a:srgbClr val="C65D32"/>
              </a:solidFill>
              <a:prstDash val="solid"/>
            </a:ln>
          </spPr>
          <cat>
            <numRef>
              <f>'Resumo'!$D$12:$D$15</f>
            </numRef>
          </cat>
          <val>
            <numRef>
              <f>'Resumo'!$E$12:$E$15</f>
            </numRef>
          </val>
        </ser>
        <gapWidth val="55"/>
        <overlap val="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R$ #,##0.0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19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PlanoEncalhados" displayName="tbPlanoEncalhados" ref="A1:Y121" headerRowCount="1">
  <autoFilter ref="A1:Y121"/>
  <tableColumns count="25">
    <tableColumn id="1" name="SKU"/>
    <tableColumn id="2" name="Produto"/>
    <tableColumn id="3" name="Categoria"/>
    <tableColumn id="4" name="Dias sem venda"/>
    <tableColumn id="5" name="Margem bruta %"/>
    <tableColumn id="6" name="Estoque atual"/>
    <tableColumn id="7" name="Preço atual"/>
    <tableColumn id="8" name="Valor em estoque"/>
    <tableColumn id="9" name="Remarcação possível?"/>
    <tableColumn id="10" name="Combo possível?"/>
    <tableColumn id="11" name="Canal alternativo possível?"/>
    <tableColumn id="12" name="Retirada possível?"/>
    <tableColumn id="13" name="Ação recomendada"/>
    <tableColumn id="14" name="Ação escolhida"/>
    <tableColumn id="15" name="Desconto sugerido %"/>
    <tableColumn id="16" name="Desconto aprovado %"/>
    <tableColumn id="17" name="Novo preço"/>
    <tableColumn id="18" name="Oferta/encaminhamento"/>
    <tableColumn id="19" name="Responsável"/>
    <tableColumn id="20" name="Prazo de liquidação"/>
    <tableColumn id="21" name="Status"/>
    <tableColumn id="22" name="Prioridade"/>
    <tableColumn id="23" name="Alerta"/>
    <tableColumn id="24" name="Última revisão"/>
    <tableColumn id="25" name="Observaçõ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" customWidth="1" min="3" max="3"/>
    <col width="23" customWidth="1" min="4" max="4"/>
    <col width="18" customWidth="1" min="5" max="5"/>
    <col width="3" customWidth="1" min="6" max="6"/>
    <col width="31" customWidth="1" min="7" max="7"/>
    <col width="16" customWidth="1" min="8" max="8"/>
    <col width="3" customWidth="1" min="9" max="9"/>
    <col width="23" customWidth="1" min="10" max="10"/>
    <col width="16" customWidth="1" min="11" max="11"/>
  </cols>
  <sheetData>
    <row r="1" ht="30" customHeight="1">
      <c r="A1" s="1" t="inlineStr">
        <is>
          <t>Painel de Produtos Encalhados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22" customHeight="1">
      <c r="A2" s="3" t="inlineStr">
        <is>
          <t>Data de referência</t>
        </is>
      </c>
      <c r="B2" s="4">
        <f>TODAY()</f>
        <v/>
      </c>
    </row>
    <row r="3"/>
    <row r="4">
      <c r="A4" s="5" t="inlineStr">
        <is>
          <t>Produtos ativos</t>
        </is>
      </c>
      <c r="B4" s="2" t="n"/>
      <c r="D4" s="5" t="inlineStr">
        <is>
          <t>Unidades em estoque</t>
        </is>
      </c>
      <c r="E4" s="2" t="n"/>
      <c r="G4" s="5" t="inlineStr">
        <is>
          <t>Valor em estoque</t>
        </is>
      </c>
      <c r="H4" s="2" t="n"/>
      <c r="J4" s="5" t="inlineStr">
        <is>
          <t>Prioridade crítica</t>
        </is>
      </c>
      <c r="K4" s="2" t="n"/>
    </row>
    <row r="5">
      <c r="A5" s="6">
        <f>COUNTIFS('Plano de Ação'!$A$2:$A$121,"&lt;&gt;",'Plano de Ação'!$F$2:$F$121,"&gt;0",'Plano de Ação'!$U$2:$U$121,"&lt;&gt;Liquidado",'Plano de Ação'!$U$2:$U$121,"&lt;&gt;Retirado",'Plano de Ação'!$U$2:$U$121,"&lt;&gt;Cancelado")</f>
        <v/>
      </c>
      <c r="B5" s="7" t="n"/>
      <c r="D5" s="6">
        <f>SUMIFS('Plano de Ação'!$F$2:$F$121,'Plano de Ação'!$A$2:$A$121,"&lt;&gt;",'Plano de Ação'!$F$2:$F$121,"&gt;0",'Plano de Ação'!$U$2:$U$121,"&lt;&gt;Liquidado",'Plano de Ação'!$U$2:$U$121,"&lt;&gt;Retirado",'Plano de Ação'!$U$2:$U$121,"&lt;&gt;Cancelado")</f>
        <v/>
      </c>
      <c r="E5" s="7" t="n"/>
      <c r="G5" s="8">
        <f>SUMIFS('Plano de Ação'!$H$2:$H$121,'Plano de Ação'!$A$2:$A$121,"&lt;&gt;",'Plano de Ação'!$F$2:$F$121,"&gt;0",'Plano de Ação'!$U$2:$U$121,"&lt;&gt;Liquidado",'Plano de Ação'!$U$2:$U$121,"&lt;&gt;Retirado",'Plano de Ação'!$U$2:$U$121,"&lt;&gt;Cancelado")</f>
        <v/>
      </c>
      <c r="H5" s="7" t="n"/>
      <c r="J5" s="6">
        <f>COUNTIFS('Plano de Ação'!$A$2:$A$121,"&lt;&gt;",'Plano de Ação'!$F$2:$F$121,"&gt;0",'Plano de Ação'!$V$2:$V$121,"Crítica",'Plano de Ação'!$U$2:$U$121,"&lt;&gt;Liquidado",'Plano de Ação'!$U$2:$U$121,"&lt;&gt;Retirado",'Plano de Ação'!$U$2:$U$121,"&lt;&gt;Cancelado")</f>
        <v/>
      </c>
      <c r="K5" s="7" t="n"/>
    </row>
    <row r="6"/>
    <row r="7">
      <c r="A7" s="5" t="inlineStr">
        <is>
          <t>Ação a definir</t>
        </is>
      </c>
      <c r="B7" s="2" t="n"/>
      <c r="D7" s="5" t="inlineStr">
        <is>
          <t>Prazos vencidos</t>
        </is>
      </c>
      <c r="E7" s="2" t="n"/>
      <c r="G7" s="5" t="inlineStr">
        <is>
          <t>Prazos próximos</t>
        </is>
      </c>
      <c r="H7" s="2" t="n"/>
      <c r="J7" s="5" t="inlineStr">
        <is>
          <t>Sem ação possível</t>
        </is>
      </c>
      <c r="K7" s="2" t="n"/>
    </row>
    <row r="8">
      <c r="A8" s="6">
        <f>COUNTIFS('Plano de Ação'!$A$2:$A$121,"&lt;&gt;",'Plano de Ação'!$F$2:$F$121,"&gt;0",'Plano de Ação'!$N$2:$N$121,"",'Plano de Ação'!$U$2:$U$121,"&lt;&gt;Liquidado",'Plano de Ação'!$U$2:$U$121,"&lt;&gt;Retirado",'Plano de Ação'!$U$2:$U$121,"&lt;&gt;Cancelado")</f>
        <v/>
      </c>
      <c r="B8" s="7" t="n"/>
      <c r="D8" s="6">
        <f>COUNTIF('Plano de Ação'!$W$2:$W$121,"Prazo vencido")</f>
        <v/>
      </c>
      <c r="E8" s="7" t="n"/>
      <c r="G8" s="6">
        <f>COUNTIF('Plano de Ação'!$W$2:$W$121,"Prazo próximo")</f>
        <v/>
      </c>
      <c r="H8" s="7" t="n"/>
      <c r="J8" s="6">
        <f>COUNTIF('Plano de Ação'!$W$2:$W$121,"Sem ação possível cadastrada")</f>
        <v/>
      </c>
      <c r="K8" s="7" t="n"/>
    </row>
    <row r="9"/>
    <row r="10"/>
    <row r="11">
      <c r="A11" s="9" t="inlineStr">
        <is>
          <t>Ação escolhida</t>
        </is>
      </c>
      <c r="B11" s="9" t="inlineStr">
        <is>
          <t>Produtos ativos</t>
        </is>
      </c>
      <c r="D11" s="9" t="inlineStr">
        <is>
          <t>Prioridade</t>
        </is>
      </c>
      <c r="E11" s="9" t="inlineStr">
        <is>
          <t>Valor em estoque</t>
        </is>
      </c>
      <c r="G11" s="9" t="inlineStr">
        <is>
          <t>Checagem</t>
        </is>
      </c>
      <c r="H11" s="9" t="inlineStr">
        <is>
          <t>Ocorrências</t>
        </is>
      </c>
    </row>
    <row r="12">
      <c r="A12" s="10" t="inlineStr">
        <is>
          <t>Remarcação</t>
        </is>
      </c>
      <c r="B12" s="10">
        <f>IF($A12="Sem ação",COUNTIFS('Plano de Ação'!$A$2:$A$121,"&lt;&gt;",'Plano de Ação'!$F$2:$F$121,"&gt;0",'Plano de Ação'!$N$2:$N$121,"",'Plano de Ação'!$U$2:$U$121,"&lt;&gt;Liquidado",'Plano de Ação'!$U$2:$U$121,"&lt;&gt;Retirado",'Plano de Ação'!$U$2:$U$121,"&lt;&gt;Cancelado"),COUNTIFS('Plano de Ação'!$A$2:$A$121,"&lt;&gt;",'Plano de Ação'!$F$2:$F$121,"&gt;0",'Plano de Ação'!$N$2:$N$121,$A12,'Plano de Ação'!$U$2:$U$121,"&lt;&gt;Liquidado",'Plano de Ação'!$U$2:$U$121,"&lt;&gt;Retirado",'Plano de Ação'!$U$2:$U$121,"&lt;&gt;Cancelado"))</f>
        <v/>
      </c>
      <c r="D12" s="10" t="inlineStr">
        <is>
          <t>Crítica</t>
        </is>
      </c>
      <c r="E12" s="11">
        <f>SUMIFS('Plano de Ação'!$H$2:$H$121,'Plano de Ação'!$V$2:$V$121,$D12,'Plano de Ação'!$A$2:$A$121,"&lt;&gt;",'Plano de Ação'!$F$2:$F$121,"&gt;0",'Plano de Ação'!$U$2:$U$121,"&lt;&gt;Liquidado",'Plano de Ação'!$U$2:$U$121,"&lt;&gt;Retirado",'Plano de Ação'!$U$2:$U$121,"&lt;&gt;Cancelado")</f>
        <v/>
      </c>
      <c r="G12" s="10" t="inlineStr">
        <is>
          <t>SKU duplicado</t>
        </is>
      </c>
      <c r="H12" s="12">
        <f>COUNTIF('Plano de Ação'!$W$2:$W$121,"SKU duplicado")</f>
        <v/>
      </c>
    </row>
    <row r="13">
      <c r="A13" s="13" t="inlineStr">
        <is>
          <t>Combo</t>
        </is>
      </c>
      <c r="B13" s="13">
        <f>IF($A13="Sem ação",COUNTIFS('Plano de Ação'!$A$2:$A$121,"&lt;&gt;",'Plano de Ação'!$F$2:$F$121,"&gt;0",'Plano de Ação'!$N$2:$N$121,"",'Plano de Ação'!$U$2:$U$121,"&lt;&gt;Liquidado",'Plano de Ação'!$U$2:$U$121,"&lt;&gt;Retirado",'Plano de Ação'!$U$2:$U$121,"&lt;&gt;Cancelado"),COUNTIFS('Plano de Ação'!$A$2:$A$121,"&lt;&gt;",'Plano de Ação'!$F$2:$F$121,"&gt;0",'Plano de Ação'!$N$2:$N$121,$A13,'Plano de Ação'!$U$2:$U$121,"&lt;&gt;Liquidado",'Plano de Ação'!$U$2:$U$121,"&lt;&gt;Retirado",'Plano de Ação'!$U$2:$U$121,"&lt;&gt;Cancelado"))</f>
        <v/>
      </c>
      <c r="D13" s="13" t="inlineStr">
        <is>
          <t>Alta</t>
        </is>
      </c>
      <c r="E13" s="14">
        <f>SUMIFS('Plano de Ação'!$H$2:$H$121,'Plano de Ação'!$V$2:$V$121,$D13,'Plano de Ação'!$A$2:$A$121,"&lt;&gt;",'Plano de Ação'!$F$2:$F$121,"&gt;0",'Plano de Ação'!$U$2:$U$121,"&lt;&gt;Liquidado",'Plano de Ação'!$U$2:$U$121,"&lt;&gt;Retirado",'Plano de Ação'!$U$2:$U$121,"&lt;&gt;Cancelado")</f>
        <v/>
      </c>
      <c r="G13" s="13" t="inlineStr">
        <is>
          <t>Dados obrigatórios ausentes</t>
        </is>
      </c>
      <c r="H13" s="15">
        <f>COUNTIF('Plano de Ação'!$W$2:$W$121,"Preencher dados obrigatórios")</f>
        <v/>
      </c>
    </row>
    <row r="14">
      <c r="A14" s="10" t="inlineStr">
        <is>
          <t>Canal alternativo</t>
        </is>
      </c>
      <c r="B14" s="10">
        <f>IF($A14="Sem ação",COUNTIFS('Plano de Ação'!$A$2:$A$121,"&lt;&gt;",'Plano de Ação'!$F$2:$F$121,"&gt;0",'Plano de Ação'!$N$2:$N$121,"",'Plano de Ação'!$U$2:$U$121,"&lt;&gt;Liquidado",'Plano de Ação'!$U$2:$U$121,"&lt;&gt;Retirado",'Plano de Ação'!$U$2:$U$121,"&lt;&gt;Cancelado"),COUNTIFS('Plano de Ação'!$A$2:$A$121,"&lt;&gt;",'Plano de Ação'!$F$2:$F$121,"&gt;0",'Plano de Ação'!$N$2:$N$121,$A14,'Plano de Ação'!$U$2:$U$121,"&lt;&gt;Liquidado",'Plano de Ação'!$U$2:$U$121,"&lt;&gt;Retirado",'Plano de Ação'!$U$2:$U$121,"&lt;&gt;Cancelado"))</f>
        <v/>
      </c>
      <c r="D14" s="10" t="inlineStr">
        <is>
          <t>Média</t>
        </is>
      </c>
      <c r="E14" s="11">
        <f>SUMIFS('Plano de Ação'!$H$2:$H$121,'Plano de Ação'!$V$2:$V$121,$D14,'Plano de Ação'!$A$2:$A$121,"&lt;&gt;",'Plano de Ação'!$F$2:$F$121,"&gt;0",'Plano de Ação'!$U$2:$U$121,"&lt;&gt;Liquidado",'Plano de Ação'!$U$2:$U$121,"&lt;&gt;Retirado",'Plano de Ação'!$U$2:$U$121,"&lt;&gt;Cancelado")</f>
        <v/>
      </c>
      <c r="G14" s="10" t="inlineStr">
        <is>
          <t>Ação a definir</t>
        </is>
      </c>
      <c r="H14" s="12">
        <f>COUNTIF('Plano de Ação'!$W$2:$W$121,"Definir ação")</f>
        <v/>
      </c>
    </row>
    <row r="15">
      <c r="A15" s="13" t="inlineStr">
        <is>
          <t>Retirada</t>
        </is>
      </c>
      <c r="B15" s="13">
        <f>IF($A15="Sem ação",COUNTIFS('Plano de Ação'!$A$2:$A$121,"&lt;&gt;",'Plano de Ação'!$F$2:$F$121,"&gt;0",'Plano de Ação'!$N$2:$N$121,"",'Plano de Ação'!$U$2:$U$121,"&lt;&gt;Liquidado",'Plano de Ação'!$U$2:$U$121,"&lt;&gt;Retirado",'Plano de Ação'!$U$2:$U$121,"&lt;&gt;Cancelado"),COUNTIFS('Plano de Ação'!$A$2:$A$121,"&lt;&gt;",'Plano de Ação'!$F$2:$F$121,"&gt;0",'Plano de Ação'!$N$2:$N$121,$A15,'Plano de Ação'!$U$2:$U$121,"&lt;&gt;Liquidado",'Plano de Ação'!$U$2:$U$121,"&lt;&gt;Retirado",'Plano de Ação'!$U$2:$U$121,"&lt;&gt;Cancelado"))</f>
        <v/>
      </c>
      <c r="D15" s="13" t="inlineStr">
        <is>
          <t>Baixa</t>
        </is>
      </c>
      <c r="E15" s="14">
        <f>SUMIFS('Plano de Ação'!$H$2:$H$121,'Plano de Ação'!$V$2:$V$121,$D15,'Plano de Ação'!$A$2:$A$121,"&lt;&gt;",'Plano de Ação'!$F$2:$F$121,"&gt;0",'Plano de Ação'!$U$2:$U$121,"&lt;&gt;Liquidado",'Plano de Ação'!$U$2:$U$121,"&lt;&gt;Retirado",'Plano de Ação'!$U$2:$U$121,"&lt;&gt;Cancelado")</f>
        <v/>
      </c>
      <c r="G15" s="13" t="inlineStr">
        <is>
          <t>Ação não permitida</t>
        </is>
      </c>
      <c r="H15" s="15">
        <f>COUNTIF('Plano de Ação'!$W$2:$W$121,"Ação escolhida não permitida")</f>
        <v/>
      </c>
    </row>
    <row r="16">
      <c r="A16" s="10" t="inlineStr">
        <is>
          <t>Monitorar</t>
        </is>
      </c>
      <c r="B16" s="10">
        <f>IF($A16="Sem ação",COUNTIFS('Plano de Ação'!$A$2:$A$121,"&lt;&gt;",'Plano de Ação'!$F$2:$F$121,"&gt;0",'Plano de Ação'!$N$2:$N$121,"",'Plano de Ação'!$U$2:$U$121,"&lt;&gt;Liquidado",'Plano de Ação'!$U$2:$U$121,"&lt;&gt;Retirado",'Plano de Ação'!$U$2:$U$121,"&lt;&gt;Cancelado"),COUNTIFS('Plano de Ação'!$A$2:$A$121,"&lt;&gt;",'Plano de Ação'!$F$2:$F$121,"&gt;0",'Plano de Ação'!$N$2:$N$121,$A16,'Plano de Ação'!$U$2:$U$121,"&lt;&gt;Liquidado",'Plano de Ação'!$U$2:$U$121,"&lt;&gt;Retirado",'Plano de Ação'!$U$2:$U$121,"&lt;&gt;Cancelado"))</f>
        <v/>
      </c>
      <c r="G16" s="10" t="inlineStr">
        <is>
          <t>Desconto acima da margem</t>
        </is>
      </c>
      <c r="H16" s="12">
        <f>COUNTIF('Plano de Ação'!$W$2:$W$121,"Desconto supera margem informada")</f>
        <v/>
      </c>
    </row>
    <row r="17">
      <c r="A17" s="13" t="inlineStr">
        <is>
          <t>Sem ação</t>
        </is>
      </c>
      <c r="B17" s="13">
        <f>IF($A17="Sem ação",COUNTIFS('Plano de Ação'!$A$2:$A$121,"&lt;&gt;",'Plano de Ação'!$F$2:$F$121,"&gt;0",'Plano de Ação'!$N$2:$N$121,"",'Plano de Ação'!$U$2:$U$121,"&lt;&gt;Liquidado",'Plano de Ação'!$U$2:$U$121,"&lt;&gt;Retirado",'Plano de Ação'!$U$2:$U$121,"&lt;&gt;Cancelado"),COUNTIFS('Plano de Ação'!$A$2:$A$121,"&lt;&gt;",'Plano de Ação'!$F$2:$F$121,"&gt;0",'Plano de Ação'!$N$2:$N$121,$A17,'Plano de Ação'!$U$2:$U$121,"&lt;&gt;Liquidado",'Plano de Ação'!$U$2:$U$121,"&lt;&gt;Retirado",'Plano de Ação'!$U$2:$U$121,"&lt;&gt;Cancelado"))</f>
        <v/>
      </c>
      <c r="G17" s="13" t="inlineStr">
        <is>
          <t>Oferta ou encaminhamento ausente</t>
        </is>
      </c>
      <c r="H17" s="15">
        <f>COUNTIF('Plano de Ação'!$W$2:$W$121,"Detalhar oferta/encaminhamento")</f>
        <v/>
      </c>
    </row>
    <row r="18">
      <c r="G18" s="10" t="inlineStr">
        <is>
          <t>Responsável ausente</t>
        </is>
      </c>
      <c r="H18" s="12">
        <f>COUNTIF('Plano de Ação'!$W$2:$W$121,"Informar responsável")</f>
        <v/>
      </c>
    </row>
    <row r="19">
      <c r="G19" s="13" t="inlineStr">
        <is>
          <t>Prazo ausente</t>
        </is>
      </c>
      <c r="H19" s="15">
        <f>COUNTIF('Plano de Ação'!$W$2:$W$121,"Informar prazo")</f>
        <v/>
      </c>
    </row>
  </sheetData>
  <conditionalFormatting sqref="H12:H19">
    <cfRule type="cellIs" priority="1" operator="equal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  <pageSetup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Y121"/>
  <sheetViews>
    <sheetView zoomScale="90" workbookViewId="0">
      <pane xSplit="3" ySplit="1" topLeftCell="D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4" customWidth="1" min="1" max="1"/>
    <col width="30" customWidth="1" min="2" max="2"/>
    <col width="20" customWidth="1" min="3" max="3"/>
    <col width="15" customWidth="1" min="4" max="4"/>
    <col width="15" customWidth="1" min="5" max="5"/>
    <col width="14" customWidth="1" min="6" max="6"/>
    <col width="16" customWidth="1" min="7" max="7"/>
    <col width="16" customWidth="1" min="8" max="8"/>
    <col width="18" customWidth="1" min="9" max="9"/>
    <col width="18" customWidth="1" min="10" max="10"/>
    <col width="18" customWidth="1" min="11" max="11"/>
    <col width="18" customWidth="1" min="12" max="12"/>
    <col width="22" customWidth="1" min="13" max="13"/>
    <col width="22" customWidth="1" min="14" max="14"/>
    <col width="18" customWidth="1" min="15" max="15"/>
    <col width="18" customWidth="1" min="16" max="16"/>
    <col width="16" customWidth="1" min="17" max="17"/>
    <col width="42" customWidth="1" min="18" max="18"/>
    <col width="24" customWidth="1" min="19" max="19"/>
    <col width="18" customWidth="1" min="20" max="20"/>
    <col width="16" customWidth="1" min="21" max="21"/>
    <col width="13" customWidth="1" min="22" max="22"/>
    <col width="34" customWidth="1" min="23" max="23"/>
    <col width="16" customWidth="1" min="24" max="24"/>
    <col width="42" customWidth="1" min="25" max="25"/>
  </cols>
  <sheetData>
    <row r="1" ht="46" customHeight="1">
      <c r="A1" s="16" t="inlineStr">
        <is>
          <t>SKU</t>
        </is>
      </c>
      <c r="B1" s="16" t="inlineStr">
        <is>
          <t>Produto</t>
        </is>
      </c>
      <c r="C1" s="16" t="inlineStr">
        <is>
          <t>Categoria</t>
        </is>
      </c>
      <c r="D1" s="16" t="inlineStr">
        <is>
          <t>Dias sem venda</t>
        </is>
      </c>
      <c r="E1" s="16" t="inlineStr">
        <is>
          <t>Margem bruta %</t>
        </is>
      </c>
      <c r="F1" s="16" t="inlineStr">
        <is>
          <t>Estoque atual</t>
        </is>
      </c>
      <c r="G1" s="16" t="inlineStr">
        <is>
          <t>Preço atual</t>
        </is>
      </c>
      <c r="H1" s="16" t="inlineStr">
        <is>
          <t>Valor em estoque</t>
        </is>
      </c>
      <c r="I1" s="16" t="inlineStr">
        <is>
          <t>Remarcação possível?</t>
        </is>
      </c>
      <c r="J1" s="16" t="inlineStr">
        <is>
          <t>Combo possível?</t>
        </is>
      </c>
      <c r="K1" s="16" t="inlineStr">
        <is>
          <t>Canal alternativo possível?</t>
        </is>
      </c>
      <c r="L1" s="16" t="inlineStr">
        <is>
          <t>Retirada possível?</t>
        </is>
      </c>
      <c r="M1" s="16" t="inlineStr">
        <is>
          <t>Ação recomendada</t>
        </is>
      </c>
      <c r="N1" s="16" t="inlineStr">
        <is>
          <t>Ação escolhida</t>
        </is>
      </c>
      <c r="O1" s="16" t="inlineStr">
        <is>
          <t>Desconto sugerido %</t>
        </is>
      </c>
      <c r="P1" s="16" t="inlineStr">
        <is>
          <t>Desconto aprovado %</t>
        </is>
      </c>
      <c r="Q1" s="16" t="inlineStr">
        <is>
          <t>Novo preço</t>
        </is>
      </c>
      <c r="R1" s="16" t="inlineStr">
        <is>
          <t>Oferta/encaminhamento</t>
        </is>
      </c>
      <c r="S1" s="16" t="inlineStr">
        <is>
          <t>Responsável</t>
        </is>
      </c>
      <c r="T1" s="16" t="inlineStr">
        <is>
          <t>Prazo de liquidação</t>
        </is>
      </c>
      <c r="U1" s="16" t="inlineStr">
        <is>
          <t>Status</t>
        </is>
      </c>
      <c r="V1" s="16" t="inlineStr">
        <is>
          <t>Prioridade</t>
        </is>
      </c>
      <c r="W1" s="16" t="inlineStr">
        <is>
          <t>Alerta</t>
        </is>
      </c>
      <c r="X1" s="16" t="inlineStr">
        <is>
          <t>Última revisão</t>
        </is>
      </c>
      <c r="Y1" s="16" t="inlineStr">
        <is>
          <t>Observações</t>
        </is>
      </c>
    </row>
    <row r="2">
      <c r="A2" s="17" t="inlineStr">
        <is>
          <t>FIC-001</t>
        </is>
      </c>
      <c r="B2" s="17" t="inlineStr">
        <is>
          <t>Luminária Nuvem Azul</t>
        </is>
      </c>
      <c r="C2" s="17" t="inlineStr">
        <is>
          <t>Decoração</t>
        </is>
      </c>
      <c r="D2" s="18" t="n">
        <v>38</v>
      </c>
      <c r="E2" s="40" t="n">
        <v>0.42</v>
      </c>
      <c r="F2" s="18" t="n">
        <v>24</v>
      </c>
      <c r="G2" s="20" t="n">
        <v>89.90000000000001</v>
      </c>
      <c r="H2" s="21">
        <f>IF(OR($A2="",$F2="",$G2=""),"",ROUND($F2*$G2,2))</f>
        <v/>
      </c>
      <c r="I2" s="22" t="inlineStr">
        <is>
          <t>Sim</t>
        </is>
      </c>
      <c r="J2" s="22" t="inlineStr">
        <is>
          <t>Sim</t>
        </is>
      </c>
      <c r="K2" s="22" t="inlineStr">
        <is>
          <t>Não</t>
        </is>
      </c>
      <c r="L2" s="22" t="inlineStr">
        <is>
          <t>Não</t>
        </is>
      </c>
      <c r="M2" s="23">
        <f>IF($A2="","",IF(OR($D2="",$E2="",$F2="",$G2=""),"Dados incompletos",IF($F2=0,"Sem estoque",IF(AND($D2&gt;='Parâmetros'!$B$6,$L2="Sim"),"Retirada",IF(AND($D2&gt;='Parâmetros'!$B$5,$K2="Sim"),"Canal alternativo",IF(AND($D2&gt;='Parâmetros'!$B$4,$J2="Sim"),"Combo",IF(AND($D2&gt;='Parâmetros'!$B$3,$E2&gt;='Parâmetros'!$B$7,$I2="Sim"),"Remarcação",IF($D2&lt;'Parâmetros'!$B$3,"Monitorar","Revisar manualmente"))))))))</f>
        <v/>
      </c>
      <c r="N2" s="17" t="inlineStr">
        <is>
          <t>Remarcação</t>
        </is>
      </c>
      <c r="O2" s="41">
        <f>IF($A2="","",IF($N2="Remarcação",'Parâmetros'!$B$8,""))</f>
        <v/>
      </c>
      <c r="P2" s="40" t="n">
        <v>0.15</v>
      </c>
      <c r="Q2" s="21">
        <f>IF($A2="","",IF($N2="Remarcação",IF(OR($G2="",$P2=""),"",ROUND($G2*(1-$P2),2)),""))</f>
        <v/>
      </c>
      <c r="R2" s="25" t="inlineStr"/>
      <c r="S2" s="17" t="inlineStr">
        <is>
          <t>Equipe Comercial</t>
        </is>
      </c>
      <c r="T2" s="26" t="n">
        <v>46277</v>
      </c>
      <c r="U2" s="22" t="inlineStr">
        <is>
          <t>Em execução</t>
        </is>
      </c>
      <c r="V2" s="27">
        <f>IF($A2="","",IF(OR($D2="",$F2="",$G2=""),"",IF($F2=0,"Baixa",IF($D2&gt;='Parâmetros'!$B$6,"Crítica",IF(OR($D2&gt;='Parâmetros'!$B$5,$H2&gt;='Parâmetros'!$B$11),"Alta",IF($D2&gt;='Parâmetros'!$B$3,"Média","Baixa"))))))</f>
        <v/>
      </c>
      <c r="W2" s="28">
        <f>IF($A2="","",IF(COUNTIF($A$2:$A$121,$A2)&gt;1,"SKU duplicado",IF(OR($B2="",$C2="",$D2="",$E2="",$F2="",$G2="",$I2="",$J2="",$K2="",$L2="",$U2=""),"Preencher dados obrigatórios",IF($F2=0,"Sem estoque — revisar linha",IF(AND($D2&gt;='Parâmetros'!$B$3,$I2="Não",$J2="Não",$K2="Não",$L2="Não"),"Sem ação possível cadastrada",IF($N2="","Definir ação",IF(OR(AND($N2="Remarcação",$I2&lt;&gt;"Sim"),AND($N2="Combo",$J2&lt;&gt;"Sim"),AND($N2="Canal alternativo",$K2&lt;&gt;"Sim"),AND($N2="Retirada",$L2&lt;&gt;"Sim")),"Ação escolhida não permitida",IF(AND($N2="Remarcação",$P2=""),"Informar desconto",IF(AND($N2="Remarcação",$P2&gt;$E2),"Desconto supera margem informada",IF(AND(OR($N2="Combo",$N2="Canal alternativo",$N2="Retirada"),$R2=""),"Detalhar oferta/encaminhamento",IF(AND($N2&lt;&gt;"Monitorar",$S2=""),"Informar responsável",IF(AND($N2&lt;&gt;"Monitorar",$T2=""),"Informar prazo",IF(AND(NOT(OR($U2="Liquidado",$U2="Retirado",$U2="Cancelado")),$T2&lt;&gt;"",$T2&lt;TODAY()),"Prazo vencido",IF(AND(NOT(OR($U2="Liquidado",$U2="Retirado",$U2="Cancelado")),$T2&lt;&gt;"",$T2&lt;=TODAY()+'Parâmetros'!$B$9),"Prazo próximo","OK"))))))))))))))</f>
        <v/>
      </c>
      <c r="X2" s="26" t="n">
        <v>46270</v>
      </c>
      <c r="Y2" s="25" t="inlineStr">
        <is>
          <t>Testar destaque na categoria por sete dias.</t>
        </is>
      </c>
    </row>
    <row r="3">
      <c r="A3" s="17" t="inlineStr">
        <is>
          <t>FIC-002</t>
        </is>
      </c>
      <c r="B3" s="17" t="inlineStr">
        <is>
          <t>Garrafa Térmica Aurora 600 ml</t>
        </is>
      </c>
      <c r="C3" s="17" t="inlineStr">
        <is>
          <t>Utilidades</t>
        </is>
      </c>
      <c r="D3" s="18" t="n">
        <v>52</v>
      </c>
      <c r="E3" s="40" t="n">
        <v>0.3</v>
      </c>
      <c r="F3" s="18" t="n">
        <v>40</v>
      </c>
      <c r="G3" s="20" t="n">
        <v>69.90000000000001</v>
      </c>
      <c r="H3" s="21">
        <f>IF(OR($A3="",$F3="",$G3=""),"",ROUND($F3*$G3,2))</f>
        <v/>
      </c>
      <c r="I3" s="22" t="inlineStr">
        <is>
          <t>Sim</t>
        </is>
      </c>
      <c r="J3" s="22" t="inlineStr">
        <is>
          <t>Sim</t>
        </is>
      </c>
      <c r="K3" s="22" t="inlineStr">
        <is>
          <t>Sim</t>
        </is>
      </c>
      <c r="L3" s="22" t="inlineStr">
        <is>
          <t>Não</t>
        </is>
      </c>
      <c r="M3" s="23">
        <f>IF($A3="","",IF(OR($D3="",$E3="",$F3="",$G3=""),"Dados incompletos",IF($F3=0,"Sem estoque",IF(AND($D3&gt;='Parâmetros'!$B$6,$L3="Sim"),"Retirada",IF(AND($D3&gt;='Parâmetros'!$B$5,$K3="Sim"),"Canal alternativo",IF(AND($D3&gt;='Parâmetros'!$B$4,$J3="Sim"),"Combo",IF(AND($D3&gt;='Parâmetros'!$B$3,$E3&gt;='Parâmetros'!$B$7,$I3="Sim"),"Remarcação",IF($D3&lt;'Parâmetros'!$B$3,"Monitorar","Revisar manualmente"))))))))</f>
        <v/>
      </c>
      <c r="N3" s="17" t="inlineStr">
        <is>
          <t>Combo</t>
        </is>
      </c>
      <c r="O3" s="41">
        <f>IF($A3="","",IF($N3="Remarcação",'Parâmetros'!$B$8,""))</f>
        <v/>
      </c>
      <c r="P3" s="40" t="n"/>
      <c r="Q3" s="21">
        <f>IF($A3="","",IF($N3="Remarcação",IF(OR($G3="",$P3=""),"",ROUND($G3*(1-$P3),2)),""))</f>
        <v/>
      </c>
      <c r="R3" s="25" t="inlineStr">
        <is>
          <t>Leve 2 por R$ 119,90</t>
        </is>
      </c>
      <c r="S3" s="17" t="inlineStr">
        <is>
          <t>Equipe Comercial</t>
        </is>
      </c>
      <c r="T3" s="26" t="n">
        <v>46283</v>
      </c>
      <c r="U3" s="22" t="inlineStr">
        <is>
          <t>Planejada</t>
        </is>
      </c>
      <c r="V3" s="27">
        <f>IF($A3="","",IF(OR($D3="",$F3="",$G3=""),"",IF($F3=0,"Baixa",IF($D3&gt;='Parâmetros'!$B$6,"Crítica",IF(OR($D3&gt;='Parâmetros'!$B$5,$H3&gt;='Parâmetros'!$B$11),"Alta",IF($D3&gt;='Parâmetros'!$B$3,"Média","Baixa"))))))</f>
        <v/>
      </c>
      <c r="W3" s="28">
        <f>IF($A3="","",IF(COUNTIF($A$2:$A$121,$A3)&gt;1,"SKU duplicado",IF(OR($B3="",$C3="",$D3="",$E3="",$F3="",$G3="",$I3="",$J3="",$K3="",$L3="",$U3=""),"Preencher dados obrigatórios",IF($F3=0,"Sem estoque — revisar linha",IF(AND($D3&gt;='Parâmetros'!$B$3,$I3="Não",$J3="Não",$K3="Não",$L3="Não"),"Sem ação possível cadastrada",IF($N3="","Definir ação",IF(OR(AND($N3="Remarcação",$I3&lt;&gt;"Sim"),AND($N3="Combo",$J3&lt;&gt;"Sim"),AND($N3="Canal alternativo",$K3&lt;&gt;"Sim"),AND($N3="Retirada",$L3&lt;&gt;"Sim")),"Ação escolhida não permitida",IF(AND($N3="Remarcação",$P3=""),"Informar desconto",IF(AND($N3="Remarcação",$P3&gt;$E3),"Desconto supera margem informada",IF(AND(OR($N3="Combo",$N3="Canal alternativo",$N3="Retirada"),$R3=""),"Detalhar oferta/encaminhamento",IF(AND($N3&lt;&gt;"Monitorar",$S3=""),"Informar responsável",IF(AND($N3&lt;&gt;"Monitorar",$T3=""),"Informar prazo",IF(AND(NOT(OR($U3="Liquidado",$U3="Retirado",$U3="Cancelado")),$T3&lt;&gt;"",$T3&lt;TODAY()),"Prazo vencido",IF(AND(NOT(OR($U3="Liquidado",$U3="Retirado",$U3="Cancelado")),$T3&lt;&gt;"",$T3&lt;=TODAY()+'Parâmetros'!$B$9),"Prazo próximo","OK"))))))))))))))</f>
        <v/>
      </c>
      <c r="X3" s="26" t="n">
        <v>46269</v>
      </c>
      <c r="Y3" s="25" t="inlineStr">
        <is>
          <t>Aplicar somente enquanto houver estoque.</t>
        </is>
      </c>
    </row>
    <row r="4">
      <c r="A4" s="17" t="inlineStr">
        <is>
          <t>FIC-003</t>
        </is>
      </c>
      <c r="B4" s="17" t="inlineStr">
        <is>
          <t>Kit Organizador Prisma</t>
        </is>
      </c>
      <c r="C4" s="17" t="inlineStr">
        <is>
          <t>Organização</t>
        </is>
      </c>
      <c r="D4" s="18" t="n">
        <v>67</v>
      </c>
      <c r="E4" s="40" t="n">
        <v>0.18</v>
      </c>
      <c r="F4" s="18" t="n">
        <v>35</v>
      </c>
      <c r="G4" s="20" t="n">
        <v>54.9</v>
      </c>
      <c r="H4" s="21">
        <f>IF(OR($A4="",$F4="",$G4=""),"",ROUND($F4*$G4,2))</f>
        <v/>
      </c>
      <c r="I4" s="22" t="inlineStr">
        <is>
          <t>Não</t>
        </is>
      </c>
      <c r="J4" s="22" t="inlineStr">
        <is>
          <t>Sim</t>
        </is>
      </c>
      <c r="K4" s="22" t="inlineStr">
        <is>
          <t>Sim</t>
        </is>
      </c>
      <c r="L4" s="22" t="inlineStr">
        <is>
          <t>Não</t>
        </is>
      </c>
      <c r="M4" s="23">
        <f>IF($A4="","",IF(OR($D4="",$E4="",$F4="",$G4=""),"Dados incompletos",IF($F4=0,"Sem estoque",IF(AND($D4&gt;='Parâmetros'!$B$6,$L4="Sim"),"Retirada",IF(AND($D4&gt;='Parâmetros'!$B$5,$K4="Sim"),"Canal alternativo",IF(AND($D4&gt;='Parâmetros'!$B$4,$J4="Sim"),"Combo",IF(AND($D4&gt;='Parâmetros'!$B$3,$E4&gt;='Parâmetros'!$B$7,$I4="Sim"),"Remarcação",IF($D4&lt;'Parâmetros'!$B$3,"Monitorar","Revisar manualmente"))))))))</f>
        <v/>
      </c>
      <c r="N4" s="17" t="inlineStr">
        <is>
          <t>Canal alternativo</t>
        </is>
      </c>
      <c r="O4" s="41">
        <f>IF($A4="","",IF($N4="Remarcação",'Parâmetros'!$B$8,""))</f>
        <v/>
      </c>
      <c r="P4" s="40" t="n"/>
      <c r="Q4" s="21">
        <f>IF($A4="","",IF($N4="Remarcação",IF(OR($G4="",$P4=""),"",ROUND($G4*(1-$P4),2)),""))</f>
        <v/>
      </c>
      <c r="R4" s="25" t="inlineStr">
        <is>
          <t>Publicar no Marketplace Íris por R$ 49,90</t>
        </is>
      </c>
      <c r="S4" s="17" t="inlineStr">
        <is>
          <t>Equipe Marketplace</t>
        </is>
      </c>
      <c r="T4" s="26" t="n">
        <v>46275</v>
      </c>
      <c r="U4" s="22" t="inlineStr">
        <is>
          <t>Em execução</t>
        </is>
      </c>
      <c r="V4" s="27">
        <f>IF($A4="","",IF(OR($D4="",$F4="",$G4=""),"",IF($F4=0,"Baixa",IF($D4&gt;='Parâmetros'!$B$6,"Crítica",IF(OR($D4&gt;='Parâmetros'!$B$5,$H4&gt;='Parâmetros'!$B$11),"Alta",IF($D4&gt;='Parâmetros'!$B$3,"Média","Baixa"))))))</f>
        <v/>
      </c>
      <c r="W4" s="28">
        <f>IF($A4="","",IF(COUNTIF($A$2:$A$121,$A4)&gt;1,"SKU duplicado",IF(OR($B4="",$C4="",$D4="",$E4="",$F4="",$G4="",$I4="",$J4="",$K4="",$L4="",$U4=""),"Preencher dados obrigatórios",IF($F4=0,"Sem estoque — revisar linha",IF(AND($D4&gt;='Parâmetros'!$B$3,$I4="Não",$J4="Não",$K4="Não",$L4="Não"),"Sem ação possível cadastrada",IF($N4="","Definir ação",IF(OR(AND($N4="Remarcação",$I4&lt;&gt;"Sim"),AND($N4="Combo",$J4&lt;&gt;"Sim"),AND($N4="Canal alternativo",$K4&lt;&gt;"Sim"),AND($N4="Retirada",$L4&lt;&gt;"Sim")),"Ação escolhida não permitida",IF(AND($N4="Remarcação",$P4=""),"Informar desconto",IF(AND($N4="Remarcação",$P4&gt;$E4),"Desconto supera margem informada",IF(AND(OR($N4="Combo",$N4="Canal alternativo",$N4="Retirada"),$R4=""),"Detalhar oferta/encaminhamento",IF(AND($N4&lt;&gt;"Monitorar",$S4=""),"Informar responsável",IF(AND($N4&lt;&gt;"Monitorar",$T4=""),"Informar prazo",IF(AND(NOT(OR($U4="Liquidado",$U4="Retirado",$U4="Cancelado")),$T4&lt;&gt;"",$T4&lt;TODAY()),"Prazo vencido",IF(AND(NOT(OR($U4="Liquidado",$U4="Retirado",$U4="Cancelado")),$T4&lt;&gt;"",$T4&lt;=TODAY()+'Parâmetros'!$B$9),"Prazo próximo","OK"))))))))))))))</f>
        <v/>
      </c>
      <c r="X4" s="26" t="n">
        <v>46270</v>
      </c>
      <c r="Y4" s="25" t="inlineStr">
        <is>
          <t>Marketplace Íris é um canal fictício.</t>
        </is>
      </c>
    </row>
    <row r="5">
      <c r="A5" s="17" t="inlineStr">
        <is>
          <t>FIC-004</t>
        </is>
      </c>
      <c r="B5" s="17" t="inlineStr">
        <is>
          <t>Capa de Almofada Brisa</t>
        </is>
      </c>
      <c r="C5" s="17" t="inlineStr">
        <is>
          <t>Decoração</t>
        </is>
      </c>
      <c r="D5" s="18" t="n">
        <v>102</v>
      </c>
      <c r="E5" s="40" t="n">
        <v>0.12</v>
      </c>
      <c r="F5" s="18" t="n">
        <v>80</v>
      </c>
      <c r="G5" s="20" t="n">
        <v>29.9</v>
      </c>
      <c r="H5" s="21">
        <f>IF(OR($A5="",$F5="",$G5=""),"",ROUND($F5*$G5,2))</f>
        <v/>
      </c>
      <c r="I5" s="22" t="inlineStr">
        <is>
          <t>Não</t>
        </is>
      </c>
      <c r="J5" s="22" t="inlineStr">
        <is>
          <t>Não</t>
        </is>
      </c>
      <c r="K5" s="22" t="inlineStr">
        <is>
          <t>Não</t>
        </is>
      </c>
      <c r="L5" s="22" t="inlineStr">
        <is>
          <t>Sim</t>
        </is>
      </c>
      <c r="M5" s="23">
        <f>IF($A5="","",IF(OR($D5="",$E5="",$F5="",$G5=""),"Dados incompletos",IF($F5=0,"Sem estoque",IF(AND($D5&gt;='Parâmetros'!$B$6,$L5="Sim"),"Retirada",IF(AND($D5&gt;='Parâmetros'!$B$5,$K5="Sim"),"Canal alternativo",IF(AND($D5&gt;='Parâmetros'!$B$4,$J5="Sim"),"Combo",IF(AND($D5&gt;='Parâmetros'!$B$3,$E5&gt;='Parâmetros'!$B$7,$I5="Sim"),"Remarcação",IF($D5&lt;'Parâmetros'!$B$3,"Monitorar","Revisar manualmente"))))))))</f>
        <v/>
      </c>
      <c r="N5" s="17" t="inlineStr">
        <is>
          <t>Retirada</t>
        </is>
      </c>
      <c r="O5" s="41">
        <f>IF($A5="","",IF($N5="Remarcação",'Parâmetros'!$B$8,""))</f>
        <v/>
      </c>
      <c r="P5" s="40" t="n"/>
      <c r="Q5" s="21">
        <f>IF($A5="","",IF($N5="Remarcação",IF(OR($G5="",$P5=""),"",ROUND($G5*(1-$P5),2)),""))</f>
        <v/>
      </c>
      <c r="R5" s="25" t="inlineStr">
        <is>
          <t>Retirar da vitrine e separar para revisão interna</t>
        </is>
      </c>
      <c r="S5" s="17" t="inlineStr">
        <is>
          <t>Coordenação de Loja</t>
        </is>
      </c>
      <c r="T5" s="26" t="n">
        <v>46268</v>
      </c>
      <c r="U5" s="22" t="inlineStr">
        <is>
          <t>Planejada</t>
        </is>
      </c>
      <c r="V5" s="27">
        <f>IF($A5="","",IF(OR($D5="",$F5="",$G5=""),"",IF($F5=0,"Baixa",IF($D5&gt;='Parâmetros'!$B$6,"Crítica",IF(OR($D5&gt;='Parâmetros'!$B$5,$H5&gt;='Parâmetros'!$B$11),"Alta",IF($D5&gt;='Parâmetros'!$B$3,"Média","Baixa"))))))</f>
        <v/>
      </c>
      <c r="W5" s="28">
        <f>IF($A5="","",IF(COUNTIF($A$2:$A$121,$A5)&gt;1,"SKU duplicado",IF(OR($B5="",$C5="",$D5="",$E5="",$F5="",$G5="",$I5="",$J5="",$K5="",$L5="",$U5=""),"Preencher dados obrigatórios",IF($F5=0,"Sem estoque — revisar linha",IF(AND($D5&gt;='Parâmetros'!$B$3,$I5="Não",$J5="Não",$K5="Não",$L5="Não"),"Sem ação possível cadastrada",IF($N5="","Definir ação",IF(OR(AND($N5="Remarcação",$I5&lt;&gt;"Sim"),AND($N5="Combo",$J5&lt;&gt;"Sim"),AND($N5="Canal alternativo",$K5&lt;&gt;"Sim"),AND($N5="Retirada",$L5&lt;&gt;"Sim")),"Ação escolhida não permitida",IF(AND($N5="Remarcação",$P5=""),"Informar desconto",IF(AND($N5="Remarcação",$P5&gt;$E5),"Desconto supera margem informada",IF(AND(OR($N5="Combo",$N5="Canal alternativo",$N5="Retirada"),$R5=""),"Detalhar oferta/encaminhamento",IF(AND($N5&lt;&gt;"Monitorar",$S5=""),"Informar responsável",IF(AND($N5&lt;&gt;"Monitorar",$T5=""),"Informar prazo",IF(AND(NOT(OR($U5="Liquidado",$U5="Retirado",$U5="Cancelado")),$T5&lt;&gt;"",$T5&lt;TODAY()),"Prazo vencido",IF(AND(NOT(OR($U5="Liquidado",$U5="Retirado",$U5="Cancelado")),$T5&lt;&gt;"",$T5&lt;=TODAY()+'Parâmetros'!$B$9),"Prazo próximo","OK"))))))))))))))</f>
        <v/>
      </c>
      <c r="X5" s="26" t="n">
        <v>46266</v>
      </c>
      <c r="Y5" s="25" t="inlineStr">
        <is>
          <t>Produto sem espaço para nova exposição.</t>
        </is>
      </c>
    </row>
    <row r="6">
      <c r="A6" s="17" t="inlineStr">
        <is>
          <t>FIC-005</t>
        </is>
      </c>
      <c r="B6" s="17" t="inlineStr">
        <is>
          <t>Fone Bluetooth Neblina</t>
        </is>
      </c>
      <c r="C6" s="17" t="inlineStr">
        <is>
          <t>Eletrônicos</t>
        </is>
      </c>
      <c r="D6" s="18" t="n">
        <v>28</v>
      </c>
      <c r="E6" s="40" t="n">
        <v>0.35</v>
      </c>
      <c r="F6" s="18" t="n">
        <v>15</v>
      </c>
      <c r="G6" s="20" t="n">
        <v>129.9</v>
      </c>
      <c r="H6" s="21">
        <f>IF(OR($A6="",$F6="",$G6=""),"",ROUND($F6*$G6,2))</f>
        <v/>
      </c>
      <c r="I6" s="22" t="inlineStr">
        <is>
          <t>Sim</t>
        </is>
      </c>
      <c r="J6" s="22" t="inlineStr">
        <is>
          <t>Sim</t>
        </is>
      </c>
      <c r="K6" s="22" t="inlineStr">
        <is>
          <t>Sim</t>
        </is>
      </c>
      <c r="L6" s="22" t="inlineStr">
        <is>
          <t>Sim</t>
        </is>
      </c>
      <c r="M6" s="23">
        <f>IF($A6="","",IF(OR($D6="",$E6="",$F6="",$G6=""),"Dados incompletos",IF($F6=0,"Sem estoque",IF(AND($D6&gt;='Parâmetros'!$B$6,$L6="Sim"),"Retirada",IF(AND($D6&gt;='Parâmetros'!$B$5,$K6="Sim"),"Canal alternativo",IF(AND($D6&gt;='Parâmetros'!$B$4,$J6="Sim"),"Combo",IF(AND($D6&gt;='Parâmetros'!$B$3,$E6&gt;='Parâmetros'!$B$7,$I6="Sim"),"Remarcação",IF($D6&lt;'Parâmetros'!$B$3,"Monitorar","Revisar manualmente"))))))))</f>
        <v/>
      </c>
      <c r="N6" s="17" t="inlineStr">
        <is>
          <t>Monitorar</t>
        </is>
      </c>
      <c r="O6" s="41">
        <f>IF($A6="","",IF($N6="Remarcação",'Parâmetros'!$B$8,""))</f>
        <v/>
      </c>
      <c r="P6" s="40" t="n"/>
      <c r="Q6" s="21">
        <f>IF($A6="","",IF($N6="Remarcação",IF(OR($G6="",$P6=""),"",ROUND($G6*(1-$P6),2)),""))</f>
        <v/>
      </c>
      <c r="R6" s="25" t="inlineStr"/>
      <c r="S6" s="17" t="inlineStr">
        <is>
          <t>Equipe Comercial</t>
        </is>
      </c>
      <c r="T6" s="26" t="n"/>
      <c r="U6" s="22" t="inlineStr">
        <is>
          <t>A definir</t>
        </is>
      </c>
      <c r="V6" s="27">
        <f>IF($A6="","",IF(OR($D6="",$F6="",$G6=""),"",IF($F6=0,"Baixa",IF($D6&gt;='Parâmetros'!$B$6,"Crítica",IF(OR($D6&gt;='Parâmetros'!$B$5,$H6&gt;='Parâmetros'!$B$11),"Alta",IF($D6&gt;='Parâmetros'!$B$3,"Média","Baixa"))))))</f>
        <v/>
      </c>
      <c r="W6" s="28">
        <f>IF($A6="","",IF(COUNTIF($A$2:$A$121,$A6)&gt;1,"SKU duplicado",IF(OR($B6="",$C6="",$D6="",$E6="",$F6="",$G6="",$I6="",$J6="",$K6="",$L6="",$U6=""),"Preencher dados obrigatórios",IF($F6=0,"Sem estoque — revisar linha",IF(AND($D6&gt;='Parâmetros'!$B$3,$I6="Não",$J6="Não",$K6="Não",$L6="Não"),"Sem ação possível cadastrada",IF($N6="","Definir ação",IF(OR(AND($N6="Remarcação",$I6&lt;&gt;"Sim"),AND($N6="Combo",$J6&lt;&gt;"Sim"),AND($N6="Canal alternativo",$K6&lt;&gt;"Sim"),AND($N6="Retirada",$L6&lt;&gt;"Sim")),"Ação escolhida não permitida",IF(AND($N6="Remarcação",$P6=""),"Informar desconto",IF(AND($N6="Remarcação",$P6&gt;$E6),"Desconto supera margem informada",IF(AND(OR($N6="Combo",$N6="Canal alternativo",$N6="Retirada"),$R6=""),"Detalhar oferta/encaminhamento",IF(AND($N6&lt;&gt;"Monitorar",$S6=""),"Informar responsável",IF(AND($N6&lt;&gt;"Monitorar",$T6=""),"Informar prazo",IF(AND(NOT(OR($U6="Liquidado",$U6="Retirado",$U6="Cancelado")),$T6&lt;&gt;"",$T6&lt;TODAY()),"Prazo vencido",IF(AND(NOT(OR($U6="Liquidado",$U6="Retirado",$U6="Cancelado")),$T6&lt;&gt;"",$T6&lt;=TODAY()+'Parâmetros'!$B$9),"Prazo próximo","OK"))))))))))))))</f>
        <v/>
      </c>
      <c r="X6" s="26" t="n">
        <v>46271</v>
      </c>
      <c r="Y6" s="25" t="inlineStr">
        <is>
          <t>Ainda abaixo do limite mínimo de remarcação.</t>
        </is>
      </c>
    </row>
    <row r="7">
      <c r="A7" s="17" t="inlineStr">
        <is>
          <t>FIC-006</t>
        </is>
      </c>
      <c r="B7" s="17" t="inlineStr">
        <is>
          <t>Mochila Horizonte P</t>
        </is>
      </c>
      <c r="C7" s="17" t="inlineStr">
        <is>
          <t>Acessórios</t>
        </is>
      </c>
      <c r="D7" s="18" t="n">
        <v>75</v>
      </c>
      <c r="E7" s="40" t="n">
        <v>0.33</v>
      </c>
      <c r="F7" s="18" t="n">
        <v>18</v>
      </c>
      <c r="G7" s="20" t="n">
        <v>159.9</v>
      </c>
      <c r="H7" s="21">
        <f>IF(OR($A7="",$F7="",$G7=""),"",ROUND($F7*$G7,2))</f>
        <v/>
      </c>
      <c r="I7" s="22" t="inlineStr">
        <is>
          <t>Sim</t>
        </is>
      </c>
      <c r="J7" s="22" t="inlineStr">
        <is>
          <t>Não</t>
        </is>
      </c>
      <c r="K7" s="22" t="inlineStr">
        <is>
          <t>Sim</t>
        </is>
      </c>
      <c r="L7" s="22" t="inlineStr">
        <is>
          <t>Sim</t>
        </is>
      </c>
      <c r="M7" s="23">
        <f>IF($A7="","",IF(OR($D7="",$E7="",$F7="",$G7=""),"Dados incompletos",IF($F7=0,"Sem estoque",IF(AND($D7&gt;='Parâmetros'!$B$6,$L7="Sim"),"Retirada",IF(AND($D7&gt;='Parâmetros'!$B$5,$K7="Sim"),"Canal alternativo",IF(AND($D7&gt;='Parâmetros'!$B$4,$J7="Sim"),"Combo",IF(AND($D7&gt;='Parâmetros'!$B$3,$E7&gt;='Parâmetros'!$B$7,$I7="Sim"),"Remarcação",IF($D7&lt;'Parâmetros'!$B$3,"Monitorar","Revisar manualmente"))))))))</f>
        <v/>
      </c>
      <c r="N7" s="17" t="inlineStr"/>
      <c r="O7" s="41">
        <f>IF($A7="","",IF($N7="Remarcação",'Parâmetros'!$B$8,""))</f>
        <v/>
      </c>
      <c r="P7" s="40" t="n"/>
      <c r="Q7" s="21">
        <f>IF($A7="","",IF($N7="Remarcação",IF(OR($G7="",$P7=""),"",ROUND($G7*(1-$P7),2)),""))</f>
        <v/>
      </c>
      <c r="R7" s="25" t="inlineStr"/>
      <c r="S7" s="17" t="inlineStr"/>
      <c r="T7" s="26" t="n"/>
      <c r="U7" s="22" t="inlineStr">
        <is>
          <t>A definir</t>
        </is>
      </c>
      <c r="V7" s="27">
        <f>IF($A7="","",IF(OR($D7="",$F7="",$G7=""),"",IF($F7=0,"Baixa",IF($D7&gt;='Parâmetros'!$B$6,"Crítica",IF(OR($D7&gt;='Parâmetros'!$B$5,$H7&gt;='Parâmetros'!$B$11),"Alta",IF($D7&gt;='Parâmetros'!$B$3,"Média","Baixa"))))))</f>
        <v/>
      </c>
      <c r="W7" s="28">
        <f>IF($A7="","",IF(COUNTIF($A$2:$A$121,$A7)&gt;1,"SKU duplicado",IF(OR($B7="",$C7="",$D7="",$E7="",$F7="",$G7="",$I7="",$J7="",$K7="",$L7="",$U7=""),"Preencher dados obrigatórios",IF($F7=0,"Sem estoque — revisar linha",IF(AND($D7&gt;='Parâmetros'!$B$3,$I7="Não",$J7="Não",$K7="Não",$L7="Não"),"Sem ação possível cadastrada",IF($N7="","Definir ação",IF(OR(AND($N7="Remarcação",$I7&lt;&gt;"Sim"),AND($N7="Combo",$J7&lt;&gt;"Sim"),AND($N7="Canal alternativo",$K7&lt;&gt;"Sim"),AND($N7="Retirada",$L7&lt;&gt;"Sim")),"Ação escolhida não permitida",IF(AND($N7="Remarcação",$P7=""),"Informar desconto",IF(AND($N7="Remarcação",$P7&gt;$E7),"Desconto supera margem informada",IF(AND(OR($N7="Combo",$N7="Canal alternativo",$N7="Retirada"),$R7=""),"Detalhar oferta/encaminhamento",IF(AND($N7&lt;&gt;"Monitorar",$S7=""),"Informar responsável",IF(AND($N7&lt;&gt;"Monitorar",$T7=""),"Informar prazo",IF(AND(NOT(OR($U7="Liquidado",$U7="Retirado",$U7="Cancelado")),$T7&lt;&gt;"",$T7&lt;TODAY()),"Prazo vencido",IF(AND(NOT(OR($U7="Liquidado",$U7="Retirado",$U7="Cancelado")),$T7&lt;&gt;"",$T7&lt;=TODAY()+'Parâmetros'!$B$9),"Prazo próximo","OK"))))))))))))))</f>
        <v/>
      </c>
      <c r="X7" s="26" t="n">
        <v>46270</v>
      </c>
      <c r="Y7" s="25" t="inlineStr">
        <is>
          <t>Aguardando decisão entre canal e retirada.</t>
        </is>
      </c>
    </row>
    <row r="8">
      <c r="A8" s="17" t="inlineStr">
        <is>
          <t>FIC-007</t>
        </is>
      </c>
      <c r="B8" s="17" t="inlineStr">
        <is>
          <t>Vaso Cerâmico Órbita</t>
        </is>
      </c>
      <c r="C8" s="17" t="inlineStr">
        <is>
          <t>Decoração</t>
        </is>
      </c>
      <c r="D8" s="18" t="n">
        <v>95</v>
      </c>
      <c r="E8" s="40" t="n">
        <v>0.28</v>
      </c>
      <c r="F8" s="18" t="n">
        <v>12</v>
      </c>
      <c r="G8" s="20" t="n">
        <v>119.9</v>
      </c>
      <c r="H8" s="21">
        <f>IF(OR($A8="",$F8="",$G8=""),"",ROUND($F8*$G8,2))</f>
        <v/>
      </c>
      <c r="I8" s="22" t="inlineStr">
        <is>
          <t>Sim</t>
        </is>
      </c>
      <c r="J8" s="22" t="inlineStr">
        <is>
          <t>Não</t>
        </is>
      </c>
      <c r="K8" s="22" t="inlineStr">
        <is>
          <t>Sim</t>
        </is>
      </c>
      <c r="L8" s="22" t="inlineStr">
        <is>
          <t>Não</t>
        </is>
      </c>
      <c r="M8" s="23">
        <f>IF($A8="","",IF(OR($D8="",$E8="",$F8="",$G8=""),"Dados incompletos",IF($F8=0,"Sem estoque",IF(AND($D8&gt;='Parâmetros'!$B$6,$L8="Sim"),"Retirada",IF(AND($D8&gt;='Parâmetros'!$B$5,$K8="Sim"),"Canal alternativo",IF(AND($D8&gt;='Parâmetros'!$B$4,$J8="Sim"),"Combo",IF(AND($D8&gt;='Parâmetros'!$B$3,$E8&gt;='Parâmetros'!$B$7,$I8="Sim"),"Remarcação",IF($D8&lt;'Parâmetros'!$B$3,"Monitorar","Revisar manualmente"))))))))</f>
        <v/>
      </c>
      <c r="N8" s="17" t="inlineStr">
        <is>
          <t>Remarcação</t>
        </is>
      </c>
      <c r="O8" s="41">
        <f>IF($A8="","",IF($N8="Remarcação",'Parâmetros'!$B$8,""))</f>
        <v/>
      </c>
      <c r="P8" s="40" t="n">
        <v>0.2</v>
      </c>
      <c r="Q8" s="21">
        <f>IF($A8="","",IF($N8="Remarcação",IF(OR($G8="",$P8=""),"",ROUND($G8*(1-$P8),2)),""))</f>
        <v/>
      </c>
      <c r="R8" s="25" t="inlineStr"/>
      <c r="S8" s="17" t="inlineStr">
        <is>
          <t>Equipe Comercial</t>
        </is>
      </c>
      <c r="T8" s="26" t="n">
        <v>46273</v>
      </c>
      <c r="U8" s="22" t="inlineStr">
        <is>
          <t>Em execução</t>
        </is>
      </c>
      <c r="V8" s="27">
        <f>IF($A8="","",IF(OR($D8="",$F8="",$G8=""),"",IF($F8=0,"Baixa",IF($D8&gt;='Parâmetros'!$B$6,"Crítica",IF(OR($D8&gt;='Parâmetros'!$B$5,$H8&gt;='Parâmetros'!$B$11),"Alta",IF($D8&gt;='Parâmetros'!$B$3,"Média","Baixa"))))))</f>
        <v/>
      </c>
      <c r="W8" s="28">
        <f>IF($A8="","",IF(COUNTIF($A$2:$A$121,$A8)&gt;1,"SKU duplicado",IF(OR($B8="",$C8="",$D8="",$E8="",$F8="",$G8="",$I8="",$J8="",$K8="",$L8="",$U8=""),"Preencher dados obrigatórios",IF($F8=0,"Sem estoque — revisar linha",IF(AND($D8&gt;='Parâmetros'!$B$3,$I8="Não",$J8="Não",$K8="Não",$L8="Não"),"Sem ação possível cadastrada",IF($N8="","Definir ação",IF(OR(AND($N8="Remarcação",$I8&lt;&gt;"Sim"),AND($N8="Combo",$J8&lt;&gt;"Sim"),AND($N8="Canal alternativo",$K8&lt;&gt;"Sim"),AND($N8="Retirada",$L8&lt;&gt;"Sim")),"Ação escolhida não permitida",IF(AND($N8="Remarcação",$P8=""),"Informar desconto",IF(AND($N8="Remarcação",$P8&gt;$E8),"Desconto supera margem informada",IF(AND(OR($N8="Combo",$N8="Canal alternativo",$N8="Retirada"),$R8=""),"Detalhar oferta/encaminhamento",IF(AND($N8&lt;&gt;"Monitorar",$S8=""),"Informar responsável",IF(AND($N8&lt;&gt;"Monitorar",$T8=""),"Informar prazo",IF(AND(NOT(OR($U8="Liquidado",$U8="Retirado",$U8="Cancelado")),$T8&lt;&gt;"",$T8&lt;TODAY()),"Prazo vencido",IF(AND(NOT(OR($U8="Liquidado",$U8="Retirado",$U8="Cancelado")),$T8&lt;&gt;"",$T8&lt;=TODAY()+'Parâmetros'!$B$9),"Prazo próximo","OK"))))))))))))))</f>
        <v/>
      </c>
      <c r="X8" s="26" t="n">
        <v>46270</v>
      </c>
      <c r="Y8" s="25" t="inlineStr">
        <is>
          <t>Decisão comercial diferente da recomendação automática.</t>
        </is>
      </c>
    </row>
    <row r="9">
      <c r="A9" s="17" t="inlineStr">
        <is>
          <t>FIC-008</t>
        </is>
      </c>
      <c r="B9" s="17" t="inlineStr">
        <is>
          <t>Jogo de Toalhas Solano</t>
        </is>
      </c>
      <c r="C9" s="17" t="inlineStr">
        <is>
          <t>Cama e Banho</t>
        </is>
      </c>
      <c r="D9" s="18" t="n">
        <v>47</v>
      </c>
      <c r="E9" s="40" t="n">
        <v>0.4</v>
      </c>
      <c r="F9" s="18" t="n">
        <v>22</v>
      </c>
      <c r="G9" s="20" t="n">
        <v>149.9</v>
      </c>
      <c r="H9" s="21">
        <f>IF(OR($A9="",$F9="",$G9=""),"",ROUND($F9*$G9,2))</f>
        <v/>
      </c>
      <c r="I9" s="22" t="inlineStr">
        <is>
          <t>Sim</t>
        </is>
      </c>
      <c r="J9" s="22" t="inlineStr">
        <is>
          <t>Sim</t>
        </is>
      </c>
      <c r="K9" s="22" t="inlineStr">
        <is>
          <t>Não</t>
        </is>
      </c>
      <c r="L9" s="22" t="inlineStr">
        <is>
          <t>Não</t>
        </is>
      </c>
      <c r="M9" s="23">
        <f>IF($A9="","",IF(OR($D9="",$E9="",$F9="",$G9=""),"Dados incompletos",IF($F9=0,"Sem estoque",IF(AND($D9&gt;='Parâmetros'!$B$6,$L9="Sim"),"Retirada",IF(AND($D9&gt;='Parâmetros'!$B$5,$K9="Sim"),"Canal alternativo",IF(AND($D9&gt;='Parâmetros'!$B$4,$J9="Sim"),"Combo",IF(AND($D9&gt;='Parâmetros'!$B$3,$E9&gt;='Parâmetros'!$B$7,$I9="Sim"),"Remarcação",IF($D9&lt;'Parâmetros'!$B$3,"Monitorar","Revisar manualmente"))))))))</f>
        <v/>
      </c>
      <c r="N9" s="17" t="inlineStr">
        <is>
          <t>Combo</t>
        </is>
      </c>
      <c r="O9" s="41">
        <f>IF($A9="","",IF($N9="Remarcação",'Parâmetros'!$B$8,""))</f>
        <v/>
      </c>
      <c r="P9" s="40" t="n"/>
      <c r="Q9" s="21">
        <f>IF($A9="","",IF($N9="Remarcação",IF(OR($G9="",$P9=""),"",ROUND($G9*(1-$P9),2)),""))</f>
        <v/>
      </c>
      <c r="R9" s="25" t="inlineStr">
        <is>
          <t>Combo com Sabonete Horizonte por R$ 169,90</t>
        </is>
      </c>
      <c r="S9" s="17" t="inlineStr">
        <is>
          <t>Equipe Comercial</t>
        </is>
      </c>
      <c r="T9" s="26" t="n">
        <v>46295</v>
      </c>
      <c r="U9" s="22" t="inlineStr">
        <is>
          <t>Planejada</t>
        </is>
      </c>
      <c r="V9" s="27">
        <f>IF($A9="","",IF(OR($D9="",$F9="",$G9=""),"",IF($F9=0,"Baixa",IF($D9&gt;='Parâmetros'!$B$6,"Crítica",IF(OR($D9&gt;='Parâmetros'!$B$5,$H9&gt;='Parâmetros'!$B$11),"Alta",IF($D9&gt;='Parâmetros'!$B$3,"Média","Baixa"))))))</f>
        <v/>
      </c>
      <c r="W9" s="28">
        <f>IF($A9="","",IF(COUNTIF($A$2:$A$121,$A9)&gt;1,"SKU duplicado",IF(OR($B9="",$C9="",$D9="",$E9="",$F9="",$G9="",$I9="",$J9="",$K9="",$L9="",$U9=""),"Preencher dados obrigatórios",IF($F9=0,"Sem estoque — revisar linha",IF(AND($D9&gt;='Parâmetros'!$B$3,$I9="Não",$J9="Não",$K9="Não",$L9="Não"),"Sem ação possível cadastrada",IF($N9="","Definir ação",IF(OR(AND($N9="Remarcação",$I9&lt;&gt;"Sim"),AND($N9="Combo",$J9&lt;&gt;"Sim"),AND($N9="Canal alternativo",$K9&lt;&gt;"Sim"),AND($N9="Retirada",$L9&lt;&gt;"Sim")),"Ação escolhida não permitida",IF(AND($N9="Remarcação",$P9=""),"Informar desconto",IF(AND($N9="Remarcação",$P9&gt;$E9),"Desconto supera margem informada",IF(AND(OR($N9="Combo",$N9="Canal alternativo",$N9="Retirada"),$R9=""),"Detalhar oferta/encaminhamento",IF(AND($N9&lt;&gt;"Monitorar",$S9=""),"Informar responsável",IF(AND($N9&lt;&gt;"Monitorar",$T9=""),"Informar prazo",IF(AND(NOT(OR($U9="Liquidado",$U9="Retirado",$U9="Cancelado")),$T9&lt;&gt;"",$T9&lt;TODAY()),"Prazo vencido",IF(AND(NOT(OR($U9="Liquidado",$U9="Retirado",$U9="Cancelado")),$T9&lt;&gt;"",$T9&lt;=TODAY()+'Parâmetros'!$B$9),"Prazo próximo","OK"))))))))))))))</f>
        <v/>
      </c>
      <c r="X9" s="26" t="n">
        <v>46268</v>
      </c>
      <c r="Y9" s="25" t="inlineStr">
        <is>
          <t>Sabonete Horizonte é um item fictício.</t>
        </is>
      </c>
    </row>
    <row r="10">
      <c r="A10" s="17" t="inlineStr">
        <is>
          <t>FIC-009</t>
        </is>
      </c>
      <c r="B10" s="17" t="inlineStr">
        <is>
          <t>Suporte para Notebook Vega</t>
        </is>
      </c>
      <c r="C10" s="17" t="inlineStr">
        <is>
          <t>Escritório</t>
        </is>
      </c>
      <c r="D10" s="18" t="n">
        <v>130</v>
      </c>
      <c r="E10" s="40" t="n">
        <v>0.1</v>
      </c>
      <c r="F10" s="18" t="n">
        <v>50</v>
      </c>
      <c r="G10" s="20" t="n">
        <v>79.90000000000001</v>
      </c>
      <c r="H10" s="21">
        <f>IF(OR($A10="",$F10="",$G10=""),"",ROUND($F10*$G10,2))</f>
        <v/>
      </c>
      <c r="I10" s="22" t="inlineStr">
        <is>
          <t>Não</t>
        </is>
      </c>
      <c r="J10" s="22" t="inlineStr">
        <is>
          <t>Não</t>
        </is>
      </c>
      <c r="K10" s="22" t="inlineStr">
        <is>
          <t>Não</t>
        </is>
      </c>
      <c r="L10" s="22" t="inlineStr">
        <is>
          <t>Não</t>
        </is>
      </c>
      <c r="M10" s="23">
        <f>IF($A10="","",IF(OR($D10="",$E10="",$F10="",$G10=""),"Dados incompletos",IF($F10=0,"Sem estoque",IF(AND($D10&gt;='Parâmetros'!$B$6,$L10="Sim"),"Retirada",IF(AND($D10&gt;='Parâmetros'!$B$5,$K10="Sim"),"Canal alternativo",IF(AND($D10&gt;='Parâmetros'!$B$4,$J10="Sim"),"Combo",IF(AND($D10&gt;='Parâmetros'!$B$3,$E10&gt;='Parâmetros'!$B$7,$I10="Sim"),"Remarcação",IF($D10&lt;'Parâmetros'!$B$3,"Monitorar","Revisar manualmente"))))))))</f>
        <v/>
      </c>
      <c r="N10" s="17" t="inlineStr"/>
      <c r="O10" s="41">
        <f>IF($A10="","",IF($N10="Remarcação",'Parâmetros'!$B$8,""))</f>
        <v/>
      </c>
      <c r="P10" s="40" t="n"/>
      <c r="Q10" s="21">
        <f>IF($A10="","",IF($N10="Remarcação",IF(OR($G10="",$P10=""),"",ROUND($G10*(1-$P10),2)),""))</f>
        <v/>
      </c>
      <c r="R10" s="25" t="inlineStr"/>
      <c r="S10" s="17" t="inlineStr"/>
      <c r="T10" s="26" t="n"/>
      <c r="U10" s="22" t="inlineStr">
        <is>
          <t>A definir</t>
        </is>
      </c>
      <c r="V10" s="27">
        <f>IF($A10="","",IF(OR($D10="",$F10="",$G10=""),"",IF($F10=0,"Baixa",IF($D10&gt;='Parâmetros'!$B$6,"Crítica",IF(OR($D10&gt;='Parâmetros'!$B$5,$H10&gt;='Parâmetros'!$B$11),"Alta",IF($D10&gt;='Parâmetros'!$B$3,"Média","Baixa"))))))</f>
        <v/>
      </c>
      <c r="W10" s="28">
        <f>IF($A10="","",IF(COUNTIF($A$2:$A$121,$A10)&gt;1,"SKU duplicado",IF(OR($B10="",$C10="",$D10="",$E10="",$F10="",$G10="",$I10="",$J10="",$K10="",$L10="",$U10=""),"Preencher dados obrigatórios",IF($F10=0,"Sem estoque — revisar linha",IF(AND($D10&gt;='Parâmetros'!$B$3,$I10="Não",$J10="Não",$K10="Não",$L10="Não"),"Sem ação possível cadastrada",IF($N10="","Definir ação",IF(OR(AND($N10="Remarcação",$I10&lt;&gt;"Sim"),AND($N10="Combo",$J10&lt;&gt;"Sim"),AND($N10="Canal alternativo",$K10&lt;&gt;"Sim"),AND($N10="Retirada",$L10&lt;&gt;"Sim")),"Ação escolhida não permitida",IF(AND($N10="Remarcação",$P10=""),"Informar desconto",IF(AND($N10="Remarcação",$P10&gt;$E10),"Desconto supera margem informada",IF(AND(OR($N10="Combo",$N10="Canal alternativo",$N10="Retirada"),$R10=""),"Detalhar oferta/encaminhamento",IF(AND($N10&lt;&gt;"Monitorar",$S10=""),"Informar responsável",IF(AND($N10&lt;&gt;"Monitorar",$T10=""),"Informar prazo",IF(AND(NOT(OR($U10="Liquidado",$U10="Retirado",$U10="Cancelado")),$T10&lt;&gt;"",$T10&lt;TODAY()),"Prazo vencido",IF(AND(NOT(OR($U10="Liquidado",$U10="Retirado",$U10="Cancelado")),$T10&lt;&gt;"",$T10&lt;=TODAY()+'Parâmetros'!$B$9),"Prazo próximo","OK"))))))))))))))</f>
        <v/>
      </c>
      <c r="X10" s="26" t="n">
        <v>46267</v>
      </c>
      <c r="Y10" s="25" t="inlineStr">
        <is>
          <t>Nenhuma ação possível cadastrada.</t>
        </is>
      </c>
    </row>
    <row r="11">
      <c r="A11" s="17" t="inlineStr">
        <is>
          <t>FIC-010</t>
        </is>
      </c>
      <c r="B11" s="17" t="inlineStr">
        <is>
          <t>Camiseta Esportiva Cometa M</t>
        </is>
      </c>
      <c r="C11" s="17" t="inlineStr">
        <is>
          <t>Moda</t>
        </is>
      </c>
      <c r="D11" s="18" t="n">
        <v>61</v>
      </c>
      <c r="E11" s="40" t="n">
        <v>0.45</v>
      </c>
      <c r="F11" s="18" t="n">
        <v>30</v>
      </c>
      <c r="G11" s="20" t="n">
        <v>59.9</v>
      </c>
      <c r="H11" s="21">
        <f>IF(OR($A11="",$F11="",$G11=""),"",ROUND($F11*$G11,2))</f>
        <v/>
      </c>
      <c r="I11" s="22" t="inlineStr">
        <is>
          <t>Sim</t>
        </is>
      </c>
      <c r="J11" s="22" t="inlineStr">
        <is>
          <t>Sim</t>
        </is>
      </c>
      <c r="K11" s="22" t="inlineStr">
        <is>
          <t>Não</t>
        </is>
      </c>
      <c r="L11" s="22" t="inlineStr">
        <is>
          <t>Não</t>
        </is>
      </c>
      <c r="M11" s="23">
        <f>IF($A11="","",IF(OR($D11="",$E11="",$F11="",$G11=""),"Dados incompletos",IF($F11=0,"Sem estoque",IF(AND($D11&gt;='Parâmetros'!$B$6,$L11="Sim"),"Retirada",IF(AND($D11&gt;='Parâmetros'!$B$5,$K11="Sim"),"Canal alternativo",IF(AND($D11&gt;='Parâmetros'!$B$4,$J11="Sim"),"Combo",IF(AND($D11&gt;='Parâmetros'!$B$3,$E11&gt;='Parâmetros'!$B$7,$I11="Sim"),"Remarcação",IF($D11&lt;'Parâmetros'!$B$3,"Monitorar","Revisar manualmente"))))))))</f>
        <v/>
      </c>
      <c r="N11" s="17" t="inlineStr">
        <is>
          <t>Remarcação</t>
        </is>
      </c>
      <c r="O11" s="41">
        <f>IF($A11="","",IF($N11="Remarcação",'Parâmetros'!$B$8,""))</f>
        <v/>
      </c>
      <c r="P11" s="40" t="n">
        <v>0.1</v>
      </c>
      <c r="Q11" s="21">
        <f>IF($A11="","",IF($N11="Remarcação",IF(OR($G11="",$P11=""),"",ROUND($G11*(1-$P11),2)),""))</f>
        <v/>
      </c>
      <c r="R11" s="25" t="inlineStr"/>
      <c r="S11" s="17" t="inlineStr">
        <is>
          <t>Equipe Comercial</t>
        </is>
      </c>
      <c r="T11" s="26" t="n">
        <v>46285</v>
      </c>
      <c r="U11" s="22" t="inlineStr">
        <is>
          <t>Planejada</t>
        </is>
      </c>
      <c r="V11" s="27">
        <f>IF($A11="","",IF(OR($D11="",$F11="",$G11=""),"",IF($F11=0,"Baixa",IF($D11&gt;='Parâmetros'!$B$6,"Crítica",IF(OR($D11&gt;='Parâmetros'!$B$5,$H11&gt;='Parâmetros'!$B$11),"Alta",IF($D11&gt;='Parâmetros'!$B$3,"Média","Baixa"))))))</f>
        <v/>
      </c>
      <c r="W11" s="28">
        <f>IF($A11="","",IF(COUNTIF($A$2:$A$121,$A11)&gt;1,"SKU duplicado",IF(OR($B11="",$C11="",$D11="",$E11="",$F11="",$G11="",$I11="",$J11="",$K11="",$L11="",$U11=""),"Preencher dados obrigatórios",IF($F11=0,"Sem estoque — revisar linha",IF(AND($D11&gt;='Parâmetros'!$B$3,$I11="Não",$J11="Não",$K11="Não",$L11="Não"),"Sem ação possível cadastrada",IF($N11="","Definir ação",IF(OR(AND($N11="Remarcação",$I11&lt;&gt;"Sim"),AND($N11="Combo",$J11&lt;&gt;"Sim"),AND($N11="Canal alternativo",$K11&lt;&gt;"Sim"),AND($N11="Retirada",$L11&lt;&gt;"Sim")),"Ação escolhida não permitida",IF(AND($N11="Remarcação",$P11=""),"Informar desconto",IF(AND($N11="Remarcação",$P11&gt;$E11),"Desconto supera margem informada",IF(AND(OR($N11="Combo",$N11="Canal alternativo",$N11="Retirada"),$R11=""),"Detalhar oferta/encaminhamento",IF(AND($N11&lt;&gt;"Monitorar",$S11=""),"Informar responsável",IF(AND($N11&lt;&gt;"Monitorar",$T11=""),"Informar prazo",IF(AND(NOT(OR($U11="Liquidado",$U11="Retirado",$U11="Cancelado")),$T11&lt;&gt;"",$T11&lt;TODAY()),"Prazo vencido",IF(AND(NOT(OR($U11="Liquidado",$U11="Retirado",$U11="Cancelado")),$T11&lt;&gt;"",$T11&lt;=TODAY()+'Parâmetros'!$B$9),"Prazo próximo","OK"))))))))))))))</f>
        <v/>
      </c>
      <c r="X11" s="26" t="n">
        <v>46270</v>
      </c>
      <c r="Y11" s="25" t="inlineStr">
        <is>
          <t>Remarcação escolhida apesar da sugestão de combo.</t>
        </is>
      </c>
    </row>
    <row r="12">
      <c r="A12" s="17" t="n"/>
      <c r="B12" s="17" t="n"/>
      <c r="C12" s="17" t="n"/>
      <c r="D12" s="18" t="n"/>
      <c r="E12" s="40" t="n"/>
      <c r="F12" s="18" t="n"/>
      <c r="G12" s="20" t="n"/>
      <c r="H12" s="21">
        <f>IF(OR($A12="",$F12="",$G12=""),"",ROUND($F12*$G12,2))</f>
        <v/>
      </c>
      <c r="I12" s="22" t="n"/>
      <c r="J12" s="22" t="n"/>
      <c r="K12" s="22" t="n"/>
      <c r="L12" s="22" t="n"/>
      <c r="M12" s="23">
        <f>IF($A12="","",IF(OR($D12="",$E12="",$F12="",$G12=""),"Dados incompletos",IF($F12=0,"Sem estoque",IF(AND($D12&gt;='Parâmetros'!$B$6,$L12="Sim"),"Retirada",IF(AND($D12&gt;='Parâmetros'!$B$5,$K12="Sim"),"Canal alternativo",IF(AND($D12&gt;='Parâmetros'!$B$4,$J12="Sim"),"Combo",IF(AND($D12&gt;='Parâmetros'!$B$3,$E12&gt;='Parâmetros'!$B$7,$I12="Sim"),"Remarcação",IF($D12&lt;'Parâmetros'!$B$3,"Monitorar","Revisar manualmente"))))))))</f>
        <v/>
      </c>
      <c r="N12" s="17" t="n"/>
      <c r="O12" s="41">
        <f>IF($A12="","",IF($N12="Remarcação",'Parâmetros'!$B$8,""))</f>
        <v/>
      </c>
      <c r="P12" s="40" t="n"/>
      <c r="Q12" s="21">
        <f>IF($A12="","",IF($N12="Remarcação",IF(OR($G12="",$P12=""),"",ROUND($G12*(1-$P12),2)),""))</f>
        <v/>
      </c>
      <c r="R12" s="25" t="n"/>
      <c r="S12" s="17" t="n"/>
      <c r="T12" s="26" t="n"/>
      <c r="U12" s="22" t="n"/>
      <c r="V12" s="27">
        <f>IF($A12="","",IF(OR($D12="",$F12="",$G12=""),"",IF($F12=0,"Baixa",IF($D12&gt;='Parâmetros'!$B$6,"Crítica",IF(OR($D12&gt;='Parâmetros'!$B$5,$H12&gt;='Parâmetros'!$B$11),"Alta",IF($D12&gt;='Parâmetros'!$B$3,"Média","Baixa"))))))</f>
        <v/>
      </c>
      <c r="W12" s="28">
        <f>IF($A12="","",IF(COUNTIF($A$2:$A$121,$A12)&gt;1,"SKU duplicado",IF(OR($B12="",$C12="",$D12="",$E12="",$F12="",$G12="",$I12="",$J12="",$K12="",$L12="",$U12=""),"Preencher dados obrigatórios",IF($F12=0,"Sem estoque — revisar linha",IF(AND($D12&gt;='Parâmetros'!$B$3,$I12="Não",$J12="Não",$K12="Não",$L12="Não"),"Sem ação possível cadastrada",IF($N12="","Definir ação",IF(OR(AND($N12="Remarcação",$I12&lt;&gt;"Sim"),AND($N12="Combo",$J12&lt;&gt;"Sim"),AND($N12="Canal alternativo",$K12&lt;&gt;"Sim"),AND($N12="Retirada",$L12&lt;&gt;"Sim")),"Ação escolhida não permitida",IF(AND($N12="Remarcação",$P12=""),"Informar desconto",IF(AND($N12="Remarcação",$P12&gt;$E12),"Desconto supera margem informada",IF(AND(OR($N12="Combo",$N12="Canal alternativo",$N12="Retirada"),$R12=""),"Detalhar oferta/encaminhamento",IF(AND($N12&lt;&gt;"Monitorar",$S12=""),"Informar responsável",IF(AND($N12&lt;&gt;"Monitorar",$T12=""),"Informar prazo",IF(AND(NOT(OR($U12="Liquidado",$U12="Retirado",$U12="Cancelado")),$T12&lt;&gt;"",$T12&lt;TODAY()),"Prazo vencido",IF(AND(NOT(OR($U12="Liquidado",$U12="Retirado",$U12="Cancelado")),$T12&lt;&gt;"",$T12&lt;=TODAY()+'Parâmetros'!$B$9),"Prazo próximo","OK"))))))))))))))</f>
        <v/>
      </c>
      <c r="X12" s="26" t="n"/>
      <c r="Y12" s="25" t="n"/>
    </row>
    <row r="13">
      <c r="A13" s="17" t="n"/>
      <c r="B13" s="17" t="n"/>
      <c r="C13" s="17" t="n"/>
      <c r="D13" s="18" t="n"/>
      <c r="E13" s="40" t="n"/>
      <c r="F13" s="18" t="n"/>
      <c r="G13" s="20" t="n"/>
      <c r="H13" s="21">
        <f>IF(OR($A13="",$F13="",$G13=""),"",ROUND($F13*$G13,2))</f>
        <v/>
      </c>
      <c r="I13" s="22" t="n"/>
      <c r="J13" s="22" t="n"/>
      <c r="K13" s="22" t="n"/>
      <c r="L13" s="22" t="n"/>
      <c r="M13" s="23">
        <f>IF($A13="","",IF(OR($D13="",$E13="",$F13="",$G13=""),"Dados incompletos",IF($F13=0,"Sem estoque",IF(AND($D13&gt;='Parâmetros'!$B$6,$L13="Sim"),"Retirada",IF(AND($D13&gt;='Parâmetros'!$B$5,$K13="Sim"),"Canal alternativo",IF(AND($D13&gt;='Parâmetros'!$B$4,$J13="Sim"),"Combo",IF(AND($D13&gt;='Parâmetros'!$B$3,$E13&gt;='Parâmetros'!$B$7,$I13="Sim"),"Remarcação",IF($D13&lt;'Parâmetros'!$B$3,"Monitorar","Revisar manualmente"))))))))</f>
        <v/>
      </c>
      <c r="N13" s="17" t="n"/>
      <c r="O13" s="41">
        <f>IF($A13="","",IF($N13="Remarcação",'Parâmetros'!$B$8,""))</f>
        <v/>
      </c>
      <c r="P13" s="40" t="n"/>
      <c r="Q13" s="21">
        <f>IF($A13="","",IF($N13="Remarcação",IF(OR($G13="",$P13=""),"",ROUND($G13*(1-$P13),2)),""))</f>
        <v/>
      </c>
      <c r="R13" s="25" t="n"/>
      <c r="S13" s="17" t="n"/>
      <c r="T13" s="26" t="n"/>
      <c r="U13" s="22" t="n"/>
      <c r="V13" s="27">
        <f>IF($A13="","",IF(OR($D13="",$F13="",$G13=""),"",IF($F13=0,"Baixa",IF($D13&gt;='Parâmetros'!$B$6,"Crítica",IF(OR($D13&gt;='Parâmetros'!$B$5,$H13&gt;='Parâmetros'!$B$11),"Alta",IF($D13&gt;='Parâmetros'!$B$3,"Média","Baixa"))))))</f>
        <v/>
      </c>
      <c r="W13" s="28">
        <f>IF($A13="","",IF(COUNTIF($A$2:$A$121,$A13)&gt;1,"SKU duplicado",IF(OR($B13="",$C13="",$D13="",$E13="",$F13="",$G13="",$I13="",$J13="",$K13="",$L13="",$U13=""),"Preencher dados obrigatórios",IF($F13=0,"Sem estoque — revisar linha",IF(AND($D13&gt;='Parâmetros'!$B$3,$I13="Não",$J13="Não",$K13="Não",$L13="Não"),"Sem ação possível cadastrada",IF($N13="","Definir ação",IF(OR(AND($N13="Remarcação",$I13&lt;&gt;"Sim"),AND($N13="Combo",$J13&lt;&gt;"Sim"),AND($N13="Canal alternativo",$K13&lt;&gt;"Sim"),AND($N13="Retirada",$L13&lt;&gt;"Sim")),"Ação escolhida não permitida",IF(AND($N13="Remarcação",$P13=""),"Informar desconto",IF(AND($N13="Remarcação",$P13&gt;$E13),"Desconto supera margem informada",IF(AND(OR($N13="Combo",$N13="Canal alternativo",$N13="Retirada"),$R13=""),"Detalhar oferta/encaminhamento",IF(AND($N13&lt;&gt;"Monitorar",$S13=""),"Informar responsável",IF(AND($N13&lt;&gt;"Monitorar",$T13=""),"Informar prazo",IF(AND(NOT(OR($U13="Liquidado",$U13="Retirado",$U13="Cancelado")),$T13&lt;&gt;"",$T13&lt;TODAY()),"Prazo vencido",IF(AND(NOT(OR($U13="Liquidado",$U13="Retirado",$U13="Cancelado")),$T13&lt;&gt;"",$T13&lt;=TODAY()+'Parâmetros'!$B$9),"Prazo próximo","OK"))))))))))))))</f>
        <v/>
      </c>
      <c r="X13" s="26" t="n"/>
      <c r="Y13" s="25" t="n"/>
    </row>
    <row r="14">
      <c r="A14" s="17" t="n"/>
      <c r="B14" s="17" t="n"/>
      <c r="C14" s="17" t="n"/>
      <c r="D14" s="18" t="n"/>
      <c r="E14" s="40" t="n"/>
      <c r="F14" s="18" t="n"/>
      <c r="G14" s="20" t="n"/>
      <c r="H14" s="21">
        <f>IF(OR($A14="",$F14="",$G14=""),"",ROUND($F14*$G14,2))</f>
        <v/>
      </c>
      <c r="I14" s="22" t="n"/>
      <c r="J14" s="22" t="n"/>
      <c r="K14" s="22" t="n"/>
      <c r="L14" s="22" t="n"/>
      <c r="M14" s="23">
        <f>IF($A14="","",IF(OR($D14="",$E14="",$F14="",$G14=""),"Dados incompletos",IF($F14=0,"Sem estoque",IF(AND($D14&gt;='Parâmetros'!$B$6,$L14="Sim"),"Retirada",IF(AND($D14&gt;='Parâmetros'!$B$5,$K14="Sim"),"Canal alternativo",IF(AND($D14&gt;='Parâmetros'!$B$4,$J14="Sim"),"Combo",IF(AND($D14&gt;='Parâmetros'!$B$3,$E14&gt;='Parâmetros'!$B$7,$I14="Sim"),"Remarcação",IF($D14&lt;'Parâmetros'!$B$3,"Monitorar","Revisar manualmente"))))))))</f>
        <v/>
      </c>
      <c r="N14" s="17" t="n"/>
      <c r="O14" s="41">
        <f>IF($A14="","",IF($N14="Remarcação",'Parâmetros'!$B$8,""))</f>
        <v/>
      </c>
      <c r="P14" s="40" t="n"/>
      <c r="Q14" s="21">
        <f>IF($A14="","",IF($N14="Remarcação",IF(OR($G14="",$P14=""),"",ROUND($G14*(1-$P14),2)),""))</f>
        <v/>
      </c>
      <c r="R14" s="25" t="n"/>
      <c r="S14" s="17" t="n"/>
      <c r="T14" s="26" t="n"/>
      <c r="U14" s="22" t="n"/>
      <c r="V14" s="27">
        <f>IF($A14="","",IF(OR($D14="",$F14="",$G14=""),"",IF($F14=0,"Baixa",IF($D14&gt;='Parâmetros'!$B$6,"Crítica",IF(OR($D14&gt;='Parâmetros'!$B$5,$H14&gt;='Parâmetros'!$B$11),"Alta",IF($D14&gt;='Parâmetros'!$B$3,"Média","Baixa"))))))</f>
        <v/>
      </c>
      <c r="W14" s="28">
        <f>IF($A14="","",IF(COUNTIF($A$2:$A$121,$A14)&gt;1,"SKU duplicado",IF(OR($B14="",$C14="",$D14="",$E14="",$F14="",$G14="",$I14="",$J14="",$K14="",$L14="",$U14=""),"Preencher dados obrigatórios",IF($F14=0,"Sem estoque — revisar linha",IF(AND($D14&gt;='Parâmetros'!$B$3,$I14="Não",$J14="Não",$K14="Não",$L14="Não"),"Sem ação possível cadastrada",IF($N14="","Definir ação",IF(OR(AND($N14="Remarcação",$I14&lt;&gt;"Sim"),AND($N14="Combo",$J14&lt;&gt;"Sim"),AND($N14="Canal alternativo",$K14&lt;&gt;"Sim"),AND($N14="Retirada",$L14&lt;&gt;"Sim")),"Ação escolhida não permitida",IF(AND($N14="Remarcação",$P14=""),"Informar desconto",IF(AND($N14="Remarcação",$P14&gt;$E14),"Desconto supera margem informada",IF(AND(OR($N14="Combo",$N14="Canal alternativo",$N14="Retirada"),$R14=""),"Detalhar oferta/encaminhamento",IF(AND($N14&lt;&gt;"Monitorar",$S14=""),"Informar responsável",IF(AND($N14&lt;&gt;"Monitorar",$T14=""),"Informar prazo",IF(AND(NOT(OR($U14="Liquidado",$U14="Retirado",$U14="Cancelado")),$T14&lt;&gt;"",$T14&lt;TODAY()),"Prazo vencido",IF(AND(NOT(OR($U14="Liquidado",$U14="Retirado",$U14="Cancelado")),$T14&lt;&gt;"",$T14&lt;=TODAY()+'Parâmetros'!$B$9),"Prazo próximo","OK"))))))))))))))</f>
        <v/>
      </c>
      <c r="X14" s="26" t="n"/>
      <c r="Y14" s="25" t="n"/>
    </row>
    <row r="15">
      <c r="A15" s="17" t="n"/>
      <c r="B15" s="17" t="n"/>
      <c r="C15" s="17" t="n"/>
      <c r="D15" s="18" t="n"/>
      <c r="E15" s="40" t="n"/>
      <c r="F15" s="18" t="n"/>
      <c r="G15" s="20" t="n"/>
      <c r="H15" s="21">
        <f>IF(OR($A15="",$F15="",$G15=""),"",ROUND($F15*$G15,2))</f>
        <v/>
      </c>
      <c r="I15" s="22" t="n"/>
      <c r="J15" s="22" t="n"/>
      <c r="K15" s="22" t="n"/>
      <c r="L15" s="22" t="n"/>
      <c r="M15" s="23">
        <f>IF($A15="","",IF(OR($D15="",$E15="",$F15="",$G15=""),"Dados incompletos",IF($F15=0,"Sem estoque",IF(AND($D15&gt;='Parâmetros'!$B$6,$L15="Sim"),"Retirada",IF(AND($D15&gt;='Parâmetros'!$B$5,$K15="Sim"),"Canal alternativo",IF(AND($D15&gt;='Parâmetros'!$B$4,$J15="Sim"),"Combo",IF(AND($D15&gt;='Parâmetros'!$B$3,$E15&gt;='Parâmetros'!$B$7,$I15="Sim"),"Remarcação",IF($D15&lt;'Parâmetros'!$B$3,"Monitorar","Revisar manualmente"))))))))</f>
        <v/>
      </c>
      <c r="N15" s="17" t="n"/>
      <c r="O15" s="41">
        <f>IF($A15="","",IF($N15="Remarcação",'Parâmetros'!$B$8,""))</f>
        <v/>
      </c>
      <c r="P15" s="40" t="n"/>
      <c r="Q15" s="21">
        <f>IF($A15="","",IF($N15="Remarcação",IF(OR($G15="",$P15=""),"",ROUND($G15*(1-$P15),2)),""))</f>
        <v/>
      </c>
      <c r="R15" s="25" t="n"/>
      <c r="S15" s="17" t="n"/>
      <c r="T15" s="26" t="n"/>
      <c r="U15" s="22" t="n"/>
      <c r="V15" s="27">
        <f>IF($A15="","",IF(OR($D15="",$F15="",$G15=""),"",IF($F15=0,"Baixa",IF($D15&gt;='Parâmetros'!$B$6,"Crítica",IF(OR($D15&gt;='Parâmetros'!$B$5,$H15&gt;='Parâmetros'!$B$11),"Alta",IF($D15&gt;='Parâmetros'!$B$3,"Média","Baixa"))))))</f>
        <v/>
      </c>
      <c r="W15" s="28">
        <f>IF($A15="","",IF(COUNTIF($A$2:$A$121,$A15)&gt;1,"SKU duplicado",IF(OR($B15="",$C15="",$D15="",$E15="",$F15="",$G15="",$I15="",$J15="",$K15="",$L15="",$U15=""),"Preencher dados obrigatórios",IF($F15=0,"Sem estoque — revisar linha",IF(AND($D15&gt;='Parâmetros'!$B$3,$I15="Não",$J15="Não",$K15="Não",$L15="Não"),"Sem ação possível cadastrada",IF($N15="","Definir ação",IF(OR(AND($N15="Remarcação",$I15&lt;&gt;"Sim"),AND($N15="Combo",$J15&lt;&gt;"Sim"),AND($N15="Canal alternativo",$K15&lt;&gt;"Sim"),AND($N15="Retirada",$L15&lt;&gt;"Sim")),"Ação escolhida não permitida",IF(AND($N15="Remarcação",$P15=""),"Informar desconto",IF(AND($N15="Remarcação",$P15&gt;$E15),"Desconto supera margem informada",IF(AND(OR($N15="Combo",$N15="Canal alternativo",$N15="Retirada"),$R15=""),"Detalhar oferta/encaminhamento",IF(AND($N15&lt;&gt;"Monitorar",$S15=""),"Informar responsável",IF(AND($N15&lt;&gt;"Monitorar",$T15=""),"Informar prazo",IF(AND(NOT(OR($U15="Liquidado",$U15="Retirado",$U15="Cancelado")),$T15&lt;&gt;"",$T15&lt;TODAY()),"Prazo vencido",IF(AND(NOT(OR($U15="Liquidado",$U15="Retirado",$U15="Cancelado")),$T15&lt;&gt;"",$T15&lt;=TODAY()+'Parâmetros'!$B$9),"Prazo próximo","OK"))))))))))))))</f>
        <v/>
      </c>
      <c r="X15" s="26" t="n"/>
      <c r="Y15" s="25" t="n"/>
    </row>
    <row r="16">
      <c r="A16" s="17" t="n"/>
      <c r="B16" s="17" t="n"/>
      <c r="C16" s="17" t="n"/>
      <c r="D16" s="18" t="n"/>
      <c r="E16" s="40" t="n"/>
      <c r="F16" s="18" t="n"/>
      <c r="G16" s="20" t="n"/>
      <c r="H16" s="21">
        <f>IF(OR($A16="",$F16="",$G16=""),"",ROUND($F16*$G16,2))</f>
        <v/>
      </c>
      <c r="I16" s="22" t="n"/>
      <c r="J16" s="22" t="n"/>
      <c r="K16" s="22" t="n"/>
      <c r="L16" s="22" t="n"/>
      <c r="M16" s="23">
        <f>IF($A16="","",IF(OR($D16="",$E16="",$F16="",$G16=""),"Dados incompletos",IF($F16=0,"Sem estoque",IF(AND($D16&gt;='Parâmetros'!$B$6,$L16="Sim"),"Retirada",IF(AND($D16&gt;='Parâmetros'!$B$5,$K16="Sim"),"Canal alternativo",IF(AND($D16&gt;='Parâmetros'!$B$4,$J16="Sim"),"Combo",IF(AND($D16&gt;='Parâmetros'!$B$3,$E16&gt;='Parâmetros'!$B$7,$I16="Sim"),"Remarcação",IF($D16&lt;'Parâmetros'!$B$3,"Monitorar","Revisar manualmente"))))))))</f>
        <v/>
      </c>
      <c r="N16" s="17" t="n"/>
      <c r="O16" s="41">
        <f>IF($A16="","",IF($N16="Remarcação",'Parâmetros'!$B$8,""))</f>
        <v/>
      </c>
      <c r="P16" s="40" t="n"/>
      <c r="Q16" s="21">
        <f>IF($A16="","",IF($N16="Remarcação",IF(OR($G16="",$P16=""),"",ROUND($G16*(1-$P16),2)),""))</f>
        <v/>
      </c>
      <c r="R16" s="25" t="n"/>
      <c r="S16" s="17" t="n"/>
      <c r="T16" s="26" t="n"/>
      <c r="U16" s="22" t="n"/>
      <c r="V16" s="27">
        <f>IF($A16="","",IF(OR($D16="",$F16="",$G16=""),"",IF($F16=0,"Baixa",IF($D16&gt;='Parâmetros'!$B$6,"Crítica",IF(OR($D16&gt;='Parâmetros'!$B$5,$H16&gt;='Parâmetros'!$B$11),"Alta",IF($D16&gt;='Parâmetros'!$B$3,"Média","Baixa"))))))</f>
        <v/>
      </c>
      <c r="W16" s="28">
        <f>IF($A16="","",IF(COUNTIF($A$2:$A$121,$A16)&gt;1,"SKU duplicado",IF(OR($B16="",$C16="",$D16="",$E16="",$F16="",$G16="",$I16="",$J16="",$K16="",$L16="",$U16=""),"Preencher dados obrigatórios",IF($F16=0,"Sem estoque — revisar linha",IF(AND($D16&gt;='Parâmetros'!$B$3,$I16="Não",$J16="Não",$K16="Não",$L16="Não"),"Sem ação possível cadastrada",IF($N16="","Definir ação",IF(OR(AND($N16="Remarcação",$I16&lt;&gt;"Sim"),AND($N16="Combo",$J16&lt;&gt;"Sim"),AND($N16="Canal alternativo",$K16&lt;&gt;"Sim"),AND($N16="Retirada",$L16&lt;&gt;"Sim")),"Ação escolhida não permitida",IF(AND($N16="Remarcação",$P16=""),"Informar desconto",IF(AND($N16="Remarcação",$P16&gt;$E16),"Desconto supera margem informada",IF(AND(OR($N16="Combo",$N16="Canal alternativo",$N16="Retirada"),$R16=""),"Detalhar oferta/encaminhamento",IF(AND($N16&lt;&gt;"Monitorar",$S16=""),"Informar responsável",IF(AND($N16&lt;&gt;"Monitorar",$T16=""),"Informar prazo",IF(AND(NOT(OR($U16="Liquidado",$U16="Retirado",$U16="Cancelado")),$T16&lt;&gt;"",$T16&lt;TODAY()),"Prazo vencido",IF(AND(NOT(OR($U16="Liquidado",$U16="Retirado",$U16="Cancelado")),$T16&lt;&gt;"",$T16&lt;=TODAY()+'Parâmetros'!$B$9),"Prazo próximo","OK"))))))))))))))</f>
        <v/>
      </c>
      <c r="X16" s="26" t="n"/>
      <c r="Y16" s="25" t="n"/>
    </row>
    <row r="17">
      <c r="A17" s="17" t="n"/>
      <c r="B17" s="17" t="n"/>
      <c r="C17" s="17" t="n"/>
      <c r="D17" s="18" t="n"/>
      <c r="E17" s="40" t="n"/>
      <c r="F17" s="18" t="n"/>
      <c r="G17" s="20" t="n"/>
      <c r="H17" s="21">
        <f>IF(OR($A17="",$F17="",$G17=""),"",ROUND($F17*$G17,2))</f>
        <v/>
      </c>
      <c r="I17" s="22" t="n"/>
      <c r="J17" s="22" t="n"/>
      <c r="K17" s="22" t="n"/>
      <c r="L17" s="22" t="n"/>
      <c r="M17" s="23">
        <f>IF($A17="","",IF(OR($D17="",$E17="",$F17="",$G17=""),"Dados incompletos",IF($F17=0,"Sem estoque",IF(AND($D17&gt;='Parâmetros'!$B$6,$L17="Sim"),"Retirada",IF(AND($D17&gt;='Parâmetros'!$B$5,$K17="Sim"),"Canal alternativo",IF(AND($D17&gt;='Parâmetros'!$B$4,$J17="Sim"),"Combo",IF(AND($D17&gt;='Parâmetros'!$B$3,$E17&gt;='Parâmetros'!$B$7,$I17="Sim"),"Remarcação",IF($D17&lt;'Parâmetros'!$B$3,"Monitorar","Revisar manualmente"))))))))</f>
        <v/>
      </c>
      <c r="N17" s="17" t="n"/>
      <c r="O17" s="41">
        <f>IF($A17="","",IF($N17="Remarcação",'Parâmetros'!$B$8,""))</f>
        <v/>
      </c>
      <c r="P17" s="40" t="n"/>
      <c r="Q17" s="21">
        <f>IF($A17="","",IF($N17="Remarcação",IF(OR($G17="",$P17=""),"",ROUND($G17*(1-$P17),2)),""))</f>
        <v/>
      </c>
      <c r="R17" s="25" t="n"/>
      <c r="S17" s="17" t="n"/>
      <c r="T17" s="26" t="n"/>
      <c r="U17" s="22" t="n"/>
      <c r="V17" s="27">
        <f>IF($A17="","",IF(OR($D17="",$F17="",$G17=""),"",IF($F17=0,"Baixa",IF($D17&gt;='Parâmetros'!$B$6,"Crítica",IF(OR($D17&gt;='Parâmetros'!$B$5,$H17&gt;='Parâmetros'!$B$11),"Alta",IF($D17&gt;='Parâmetros'!$B$3,"Média","Baixa"))))))</f>
        <v/>
      </c>
      <c r="W17" s="28">
        <f>IF($A17="","",IF(COUNTIF($A$2:$A$121,$A17)&gt;1,"SKU duplicado",IF(OR($B17="",$C17="",$D17="",$E17="",$F17="",$G17="",$I17="",$J17="",$K17="",$L17="",$U17=""),"Preencher dados obrigatórios",IF($F17=0,"Sem estoque — revisar linha",IF(AND($D17&gt;='Parâmetros'!$B$3,$I17="Não",$J17="Não",$K17="Não",$L17="Não"),"Sem ação possível cadastrada",IF($N17="","Definir ação",IF(OR(AND($N17="Remarcação",$I17&lt;&gt;"Sim"),AND($N17="Combo",$J17&lt;&gt;"Sim"),AND($N17="Canal alternativo",$K17&lt;&gt;"Sim"),AND($N17="Retirada",$L17&lt;&gt;"Sim")),"Ação escolhida não permitida",IF(AND($N17="Remarcação",$P17=""),"Informar desconto",IF(AND($N17="Remarcação",$P17&gt;$E17),"Desconto supera margem informada",IF(AND(OR($N17="Combo",$N17="Canal alternativo",$N17="Retirada"),$R17=""),"Detalhar oferta/encaminhamento",IF(AND($N17&lt;&gt;"Monitorar",$S17=""),"Informar responsável",IF(AND($N17&lt;&gt;"Monitorar",$T17=""),"Informar prazo",IF(AND(NOT(OR($U17="Liquidado",$U17="Retirado",$U17="Cancelado")),$T17&lt;&gt;"",$T17&lt;TODAY()),"Prazo vencido",IF(AND(NOT(OR($U17="Liquidado",$U17="Retirado",$U17="Cancelado")),$T17&lt;&gt;"",$T17&lt;=TODAY()+'Parâmetros'!$B$9),"Prazo próximo","OK"))))))))))))))</f>
        <v/>
      </c>
      <c r="X17" s="26" t="n"/>
      <c r="Y17" s="25" t="n"/>
    </row>
    <row r="18">
      <c r="A18" s="17" t="n"/>
      <c r="B18" s="17" t="n"/>
      <c r="C18" s="17" t="n"/>
      <c r="D18" s="18" t="n"/>
      <c r="E18" s="40" t="n"/>
      <c r="F18" s="18" t="n"/>
      <c r="G18" s="20" t="n"/>
      <c r="H18" s="21">
        <f>IF(OR($A18="",$F18="",$G18=""),"",ROUND($F18*$G18,2))</f>
        <v/>
      </c>
      <c r="I18" s="22" t="n"/>
      <c r="J18" s="22" t="n"/>
      <c r="K18" s="22" t="n"/>
      <c r="L18" s="22" t="n"/>
      <c r="M18" s="23">
        <f>IF($A18="","",IF(OR($D18="",$E18="",$F18="",$G18=""),"Dados incompletos",IF($F18=0,"Sem estoque",IF(AND($D18&gt;='Parâmetros'!$B$6,$L18="Sim"),"Retirada",IF(AND($D18&gt;='Parâmetros'!$B$5,$K18="Sim"),"Canal alternativo",IF(AND($D18&gt;='Parâmetros'!$B$4,$J18="Sim"),"Combo",IF(AND($D18&gt;='Parâmetros'!$B$3,$E18&gt;='Parâmetros'!$B$7,$I18="Sim"),"Remarcação",IF($D18&lt;'Parâmetros'!$B$3,"Monitorar","Revisar manualmente"))))))))</f>
        <v/>
      </c>
      <c r="N18" s="17" t="n"/>
      <c r="O18" s="41">
        <f>IF($A18="","",IF($N18="Remarcação",'Parâmetros'!$B$8,""))</f>
        <v/>
      </c>
      <c r="P18" s="40" t="n"/>
      <c r="Q18" s="21">
        <f>IF($A18="","",IF($N18="Remarcação",IF(OR($G18="",$P18=""),"",ROUND($G18*(1-$P18),2)),""))</f>
        <v/>
      </c>
      <c r="R18" s="25" t="n"/>
      <c r="S18" s="17" t="n"/>
      <c r="T18" s="26" t="n"/>
      <c r="U18" s="22" t="n"/>
      <c r="V18" s="27">
        <f>IF($A18="","",IF(OR($D18="",$F18="",$G18=""),"",IF($F18=0,"Baixa",IF($D18&gt;='Parâmetros'!$B$6,"Crítica",IF(OR($D18&gt;='Parâmetros'!$B$5,$H18&gt;='Parâmetros'!$B$11),"Alta",IF($D18&gt;='Parâmetros'!$B$3,"Média","Baixa"))))))</f>
        <v/>
      </c>
      <c r="W18" s="28">
        <f>IF($A18="","",IF(COUNTIF($A$2:$A$121,$A18)&gt;1,"SKU duplicado",IF(OR($B18="",$C18="",$D18="",$E18="",$F18="",$G18="",$I18="",$J18="",$K18="",$L18="",$U18=""),"Preencher dados obrigatórios",IF($F18=0,"Sem estoque — revisar linha",IF(AND($D18&gt;='Parâmetros'!$B$3,$I18="Não",$J18="Não",$K18="Não",$L18="Não"),"Sem ação possível cadastrada",IF($N18="","Definir ação",IF(OR(AND($N18="Remarcação",$I18&lt;&gt;"Sim"),AND($N18="Combo",$J18&lt;&gt;"Sim"),AND($N18="Canal alternativo",$K18&lt;&gt;"Sim"),AND($N18="Retirada",$L18&lt;&gt;"Sim")),"Ação escolhida não permitida",IF(AND($N18="Remarcação",$P18=""),"Informar desconto",IF(AND($N18="Remarcação",$P18&gt;$E18),"Desconto supera margem informada",IF(AND(OR($N18="Combo",$N18="Canal alternativo",$N18="Retirada"),$R18=""),"Detalhar oferta/encaminhamento",IF(AND($N18&lt;&gt;"Monitorar",$S18=""),"Informar responsável",IF(AND($N18&lt;&gt;"Monitorar",$T18=""),"Informar prazo",IF(AND(NOT(OR($U18="Liquidado",$U18="Retirado",$U18="Cancelado")),$T18&lt;&gt;"",$T18&lt;TODAY()),"Prazo vencido",IF(AND(NOT(OR($U18="Liquidado",$U18="Retirado",$U18="Cancelado")),$T18&lt;&gt;"",$T18&lt;=TODAY()+'Parâmetros'!$B$9),"Prazo próximo","OK"))))))))))))))</f>
        <v/>
      </c>
      <c r="X18" s="26" t="n"/>
      <c r="Y18" s="25" t="n"/>
    </row>
    <row r="19">
      <c r="A19" s="17" t="n"/>
      <c r="B19" s="17" t="n"/>
      <c r="C19" s="17" t="n"/>
      <c r="D19" s="18" t="n"/>
      <c r="E19" s="40" t="n"/>
      <c r="F19" s="18" t="n"/>
      <c r="G19" s="20" t="n"/>
      <c r="H19" s="21">
        <f>IF(OR($A19="",$F19="",$G19=""),"",ROUND($F19*$G19,2))</f>
        <v/>
      </c>
      <c r="I19" s="22" t="n"/>
      <c r="J19" s="22" t="n"/>
      <c r="K19" s="22" t="n"/>
      <c r="L19" s="22" t="n"/>
      <c r="M19" s="23">
        <f>IF($A19="","",IF(OR($D19="",$E19="",$F19="",$G19=""),"Dados incompletos",IF($F19=0,"Sem estoque",IF(AND($D19&gt;='Parâmetros'!$B$6,$L19="Sim"),"Retirada",IF(AND($D19&gt;='Parâmetros'!$B$5,$K19="Sim"),"Canal alternativo",IF(AND($D19&gt;='Parâmetros'!$B$4,$J19="Sim"),"Combo",IF(AND($D19&gt;='Parâmetros'!$B$3,$E19&gt;='Parâmetros'!$B$7,$I19="Sim"),"Remarcação",IF($D19&lt;'Parâmetros'!$B$3,"Monitorar","Revisar manualmente"))))))))</f>
        <v/>
      </c>
      <c r="N19" s="17" t="n"/>
      <c r="O19" s="41">
        <f>IF($A19="","",IF($N19="Remarcação",'Parâmetros'!$B$8,""))</f>
        <v/>
      </c>
      <c r="P19" s="40" t="n"/>
      <c r="Q19" s="21">
        <f>IF($A19="","",IF($N19="Remarcação",IF(OR($G19="",$P19=""),"",ROUND($G19*(1-$P19),2)),""))</f>
        <v/>
      </c>
      <c r="R19" s="25" t="n"/>
      <c r="S19" s="17" t="n"/>
      <c r="T19" s="26" t="n"/>
      <c r="U19" s="22" t="n"/>
      <c r="V19" s="27">
        <f>IF($A19="","",IF(OR($D19="",$F19="",$G19=""),"",IF($F19=0,"Baixa",IF($D19&gt;='Parâmetros'!$B$6,"Crítica",IF(OR($D19&gt;='Parâmetros'!$B$5,$H19&gt;='Parâmetros'!$B$11),"Alta",IF($D19&gt;='Parâmetros'!$B$3,"Média","Baixa"))))))</f>
        <v/>
      </c>
      <c r="W19" s="28">
        <f>IF($A19="","",IF(COUNTIF($A$2:$A$121,$A19)&gt;1,"SKU duplicado",IF(OR($B19="",$C19="",$D19="",$E19="",$F19="",$G19="",$I19="",$J19="",$K19="",$L19="",$U19=""),"Preencher dados obrigatórios",IF($F19=0,"Sem estoque — revisar linha",IF(AND($D19&gt;='Parâmetros'!$B$3,$I19="Não",$J19="Não",$K19="Não",$L19="Não"),"Sem ação possível cadastrada",IF($N19="","Definir ação",IF(OR(AND($N19="Remarcação",$I19&lt;&gt;"Sim"),AND($N19="Combo",$J19&lt;&gt;"Sim"),AND($N19="Canal alternativo",$K19&lt;&gt;"Sim"),AND($N19="Retirada",$L19&lt;&gt;"Sim")),"Ação escolhida não permitida",IF(AND($N19="Remarcação",$P19=""),"Informar desconto",IF(AND($N19="Remarcação",$P19&gt;$E19),"Desconto supera margem informada",IF(AND(OR($N19="Combo",$N19="Canal alternativo",$N19="Retirada"),$R19=""),"Detalhar oferta/encaminhamento",IF(AND($N19&lt;&gt;"Monitorar",$S19=""),"Informar responsável",IF(AND($N19&lt;&gt;"Monitorar",$T19=""),"Informar prazo",IF(AND(NOT(OR($U19="Liquidado",$U19="Retirado",$U19="Cancelado")),$T19&lt;&gt;"",$T19&lt;TODAY()),"Prazo vencido",IF(AND(NOT(OR($U19="Liquidado",$U19="Retirado",$U19="Cancelado")),$T19&lt;&gt;"",$T19&lt;=TODAY()+'Parâmetros'!$B$9),"Prazo próximo","OK"))))))))))))))</f>
        <v/>
      </c>
      <c r="X19" s="26" t="n"/>
      <c r="Y19" s="25" t="n"/>
    </row>
    <row r="20">
      <c r="A20" s="17" t="n"/>
      <c r="B20" s="17" t="n"/>
      <c r="C20" s="17" t="n"/>
      <c r="D20" s="18" t="n"/>
      <c r="E20" s="40" t="n"/>
      <c r="F20" s="18" t="n"/>
      <c r="G20" s="20" t="n"/>
      <c r="H20" s="21">
        <f>IF(OR($A20="",$F20="",$G20=""),"",ROUND($F20*$G20,2))</f>
        <v/>
      </c>
      <c r="I20" s="22" t="n"/>
      <c r="J20" s="22" t="n"/>
      <c r="K20" s="22" t="n"/>
      <c r="L20" s="22" t="n"/>
      <c r="M20" s="23">
        <f>IF($A20="","",IF(OR($D20="",$E20="",$F20="",$G20=""),"Dados incompletos",IF($F20=0,"Sem estoque",IF(AND($D20&gt;='Parâmetros'!$B$6,$L20="Sim"),"Retirada",IF(AND($D20&gt;='Parâmetros'!$B$5,$K20="Sim"),"Canal alternativo",IF(AND($D20&gt;='Parâmetros'!$B$4,$J20="Sim"),"Combo",IF(AND($D20&gt;='Parâmetros'!$B$3,$E20&gt;='Parâmetros'!$B$7,$I20="Sim"),"Remarcação",IF($D20&lt;'Parâmetros'!$B$3,"Monitorar","Revisar manualmente"))))))))</f>
        <v/>
      </c>
      <c r="N20" s="17" t="n"/>
      <c r="O20" s="41">
        <f>IF($A20="","",IF($N20="Remarcação",'Parâmetros'!$B$8,""))</f>
        <v/>
      </c>
      <c r="P20" s="40" t="n"/>
      <c r="Q20" s="21">
        <f>IF($A20="","",IF($N20="Remarcação",IF(OR($G20="",$P20=""),"",ROUND($G20*(1-$P20),2)),""))</f>
        <v/>
      </c>
      <c r="R20" s="25" t="n"/>
      <c r="S20" s="17" t="n"/>
      <c r="T20" s="26" t="n"/>
      <c r="U20" s="22" t="n"/>
      <c r="V20" s="27">
        <f>IF($A20="","",IF(OR($D20="",$F20="",$G20=""),"",IF($F20=0,"Baixa",IF($D20&gt;='Parâmetros'!$B$6,"Crítica",IF(OR($D20&gt;='Parâmetros'!$B$5,$H20&gt;='Parâmetros'!$B$11),"Alta",IF($D20&gt;='Parâmetros'!$B$3,"Média","Baixa"))))))</f>
        <v/>
      </c>
      <c r="W20" s="28">
        <f>IF($A20="","",IF(COUNTIF($A$2:$A$121,$A20)&gt;1,"SKU duplicado",IF(OR($B20="",$C20="",$D20="",$E20="",$F20="",$G20="",$I20="",$J20="",$K20="",$L20="",$U20=""),"Preencher dados obrigatórios",IF($F20=0,"Sem estoque — revisar linha",IF(AND($D20&gt;='Parâmetros'!$B$3,$I20="Não",$J20="Não",$K20="Não",$L20="Não"),"Sem ação possível cadastrada",IF($N20="","Definir ação",IF(OR(AND($N20="Remarcação",$I20&lt;&gt;"Sim"),AND($N20="Combo",$J20&lt;&gt;"Sim"),AND($N20="Canal alternativo",$K20&lt;&gt;"Sim"),AND($N20="Retirada",$L20&lt;&gt;"Sim")),"Ação escolhida não permitida",IF(AND($N20="Remarcação",$P20=""),"Informar desconto",IF(AND($N20="Remarcação",$P20&gt;$E20),"Desconto supera margem informada",IF(AND(OR($N20="Combo",$N20="Canal alternativo",$N20="Retirada"),$R20=""),"Detalhar oferta/encaminhamento",IF(AND($N20&lt;&gt;"Monitorar",$S20=""),"Informar responsável",IF(AND($N20&lt;&gt;"Monitorar",$T20=""),"Informar prazo",IF(AND(NOT(OR($U20="Liquidado",$U20="Retirado",$U20="Cancelado")),$T20&lt;&gt;"",$T20&lt;TODAY()),"Prazo vencido",IF(AND(NOT(OR($U20="Liquidado",$U20="Retirado",$U20="Cancelado")),$T20&lt;&gt;"",$T20&lt;=TODAY()+'Parâmetros'!$B$9),"Prazo próximo","OK"))))))))))))))</f>
        <v/>
      </c>
      <c r="X20" s="26" t="n"/>
      <c r="Y20" s="25" t="n"/>
    </row>
    <row r="21">
      <c r="A21" s="17" t="n"/>
      <c r="B21" s="17" t="n"/>
      <c r="C21" s="17" t="n"/>
      <c r="D21" s="18" t="n"/>
      <c r="E21" s="40" t="n"/>
      <c r="F21" s="18" t="n"/>
      <c r="G21" s="20" t="n"/>
      <c r="H21" s="21">
        <f>IF(OR($A21="",$F21="",$G21=""),"",ROUND($F21*$G21,2))</f>
        <v/>
      </c>
      <c r="I21" s="22" t="n"/>
      <c r="J21" s="22" t="n"/>
      <c r="K21" s="22" t="n"/>
      <c r="L21" s="22" t="n"/>
      <c r="M21" s="23">
        <f>IF($A21="","",IF(OR($D21="",$E21="",$F21="",$G21=""),"Dados incompletos",IF($F21=0,"Sem estoque",IF(AND($D21&gt;='Parâmetros'!$B$6,$L21="Sim"),"Retirada",IF(AND($D21&gt;='Parâmetros'!$B$5,$K21="Sim"),"Canal alternativo",IF(AND($D21&gt;='Parâmetros'!$B$4,$J21="Sim"),"Combo",IF(AND($D21&gt;='Parâmetros'!$B$3,$E21&gt;='Parâmetros'!$B$7,$I21="Sim"),"Remarcação",IF($D21&lt;'Parâmetros'!$B$3,"Monitorar","Revisar manualmente"))))))))</f>
        <v/>
      </c>
      <c r="N21" s="17" t="n"/>
      <c r="O21" s="41">
        <f>IF($A21="","",IF($N21="Remarcação",'Parâmetros'!$B$8,""))</f>
        <v/>
      </c>
      <c r="P21" s="40" t="n"/>
      <c r="Q21" s="21">
        <f>IF($A21="","",IF($N21="Remarcação",IF(OR($G21="",$P21=""),"",ROUND($G21*(1-$P21),2)),""))</f>
        <v/>
      </c>
      <c r="R21" s="25" t="n"/>
      <c r="S21" s="17" t="n"/>
      <c r="T21" s="26" t="n"/>
      <c r="U21" s="22" t="n"/>
      <c r="V21" s="27">
        <f>IF($A21="","",IF(OR($D21="",$F21="",$G21=""),"",IF($F21=0,"Baixa",IF($D21&gt;='Parâmetros'!$B$6,"Crítica",IF(OR($D21&gt;='Parâmetros'!$B$5,$H21&gt;='Parâmetros'!$B$11),"Alta",IF($D21&gt;='Parâmetros'!$B$3,"Média","Baixa"))))))</f>
        <v/>
      </c>
      <c r="W21" s="28">
        <f>IF($A21="","",IF(COUNTIF($A$2:$A$121,$A21)&gt;1,"SKU duplicado",IF(OR($B21="",$C21="",$D21="",$E21="",$F21="",$G21="",$I21="",$J21="",$K21="",$L21="",$U21=""),"Preencher dados obrigatórios",IF($F21=0,"Sem estoque — revisar linha",IF(AND($D21&gt;='Parâmetros'!$B$3,$I21="Não",$J21="Não",$K21="Não",$L21="Não"),"Sem ação possível cadastrada",IF($N21="","Definir ação",IF(OR(AND($N21="Remarcação",$I21&lt;&gt;"Sim"),AND($N21="Combo",$J21&lt;&gt;"Sim"),AND($N21="Canal alternativo",$K21&lt;&gt;"Sim"),AND($N21="Retirada",$L21&lt;&gt;"Sim")),"Ação escolhida não permitida",IF(AND($N21="Remarcação",$P21=""),"Informar desconto",IF(AND($N21="Remarcação",$P21&gt;$E21),"Desconto supera margem informada",IF(AND(OR($N21="Combo",$N21="Canal alternativo",$N21="Retirada"),$R21=""),"Detalhar oferta/encaminhamento",IF(AND($N21&lt;&gt;"Monitorar",$S21=""),"Informar responsável",IF(AND($N21&lt;&gt;"Monitorar",$T21=""),"Informar prazo",IF(AND(NOT(OR($U21="Liquidado",$U21="Retirado",$U21="Cancelado")),$T21&lt;&gt;"",$T21&lt;TODAY()),"Prazo vencido",IF(AND(NOT(OR($U21="Liquidado",$U21="Retirado",$U21="Cancelado")),$T21&lt;&gt;"",$T21&lt;=TODAY()+'Parâmetros'!$B$9),"Prazo próximo","OK"))))))))))))))</f>
        <v/>
      </c>
      <c r="X21" s="26" t="n"/>
      <c r="Y21" s="25" t="n"/>
    </row>
    <row r="22">
      <c r="A22" s="17" t="n"/>
      <c r="B22" s="17" t="n"/>
      <c r="C22" s="17" t="n"/>
      <c r="D22" s="18" t="n"/>
      <c r="E22" s="40" t="n"/>
      <c r="F22" s="18" t="n"/>
      <c r="G22" s="20" t="n"/>
      <c r="H22" s="21">
        <f>IF(OR($A22="",$F22="",$G22=""),"",ROUND($F22*$G22,2))</f>
        <v/>
      </c>
      <c r="I22" s="22" t="n"/>
      <c r="J22" s="22" t="n"/>
      <c r="K22" s="22" t="n"/>
      <c r="L22" s="22" t="n"/>
      <c r="M22" s="23">
        <f>IF($A22="","",IF(OR($D22="",$E22="",$F22="",$G22=""),"Dados incompletos",IF($F22=0,"Sem estoque",IF(AND($D22&gt;='Parâmetros'!$B$6,$L22="Sim"),"Retirada",IF(AND($D22&gt;='Parâmetros'!$B$5,$K22="Sim"),"Canal alternativo",IF(AND($D22&gt;='Parâmetros'!$B$4,$J22="Sim"),"Combo",IF(AND($D22&gt;='Parâmetros'!$B$3,$E22&gt;='Parâmetros'!$B$7,$I22="Sim"),"Remarcação",IF($D22&lt;'Parâmetros'!$B$3,"Monitorar","Revisar manualmente"))))))))</f>
        <v/>
      </c>
      <c r="N22" s="17" t="n"/>
      <c r="O22" s="41">
        <f>IF($A22="","",IF($N22="Remarcação",'Parâmetros'!$B$8,""))</f>
        <v/>
      </c>
      <c r="P22" s="40" t="n"/>
      <c r="Q22" s="21">
        <f>IF($A22="","",IF($N22="Remarcação",IF(OR($G22="",$P22=""),"",ROUND($G22*(1-$P22),2)),""))</f>
        <v/>
      </c>
      <c r="R22" s="25" t="n"/>
      <c r="S22" s="17" t="n"/>
      <c r="T22" s="26" t="n"/>
      <c r="U22" s="22" t="n"/>
      <c r="V22" s="27">
        <f>IF($A22="","",IF(OR($D22="",$F22="",$G22=""),"",IF($F22=0,"Baixa",IF($D22&gt;='Parâmetros'!$B$6,"Crítica",IF(OR($D22&gt;='Parâmetros'!$B$5,$H22&gt;='Parâmetros'!$B$11),"Alta",IF($D22&gt;='Parâmetros'!$B$3,"Média","Baixa"))))))</f>
        <v/>
      </c>
      <c r="W22" s="28">
        <f>IF($A22="","",IF(COUNTIF($A$2:$A$121,$A22)&gt;1,"SKU duplicado",IF(OR($B22="",$C22="",$D22="",$E22="",$F22="",$G22="",$I22="",$J22="",$K22="",$L22="",$U22=""),"Preencher dados obrigatórios",IF($F22=0,"Sem estoque — revisar linha",IF(AND($D22&gt;='Parâmetros'!$B$3,$I22="Não",$J22="Não",$K22="Não",$L22="Não"),"Sem ação possível cadastrada",IF($N22="","Definir ação",IF(OR(AND($N22="Remarcação",$I22&lt;&gt;"Sim"),AND($N22="Combo",$J22&lt;&gt;"Sim"),AND($N22="Canal alternativo",$K22&lt;&gt;"Sim"),AND($N22="Retirada",$L22&lt;&gt;"Sim")),"Ação escolhida não permitida",IF(AND($N22="Remarcação",$P22=""),"Informar desconto",IF(AND($N22="Remarcação",$P22&gt;$E22),"Desconto supera margem informada",IF(AND(OR($N22="Combo",$N22="Canal alternativo",$N22="Retirada"),$R22=""),"Detalhar oferta/encaminhamento",IF(AND($N22&lt;&gt;"Monitorar",$S22=""),"Informar responsável",IF(AND($N22&lt;&gt;"Monitorar",$T22=""),"Informar prazo",IF(AND(NOT(OR($U22="Liquidado",$U22="Retirado",$U22="Cancelado")),$T22&lt;&gt;"",$T22&lt;TODAY()),"Prazo vencido",IF(AND(NOT(OR($U22="Liquidado",$U22="Retirado",$U22="Cancelado")),$T22&lt;&gt;"",$T22&lt;=TODAY()+'Parâmetros'!$B$9),"Prazo próximo","OK"))))))))))))))</f>
        <v/>
      </c>
      <c r="X22" s="26" t="n"/>
      <c r="Y22" s="25" t="n"/>
    </row>
    <row r="23">
      <c r="A23" s="17" t="n"/>
      <c r="B23" s="17" t="n"/>
      <c r="C23" s="17" t="n"/>
      <c r="D23" s="18" t="n"/>
      <c r="E23" s="40" t="n"/>
      <c r="F23" s="18" t="n"/>
      <c r="G23" s="20" t="n"/>
      <c r="H23" s="21">
        <f>IF(OR($A23="",$F23="",$G23=""),"",ROUND($F23*$G23,2))</f>
        <v/>
      </c>
      <c r="I23" s="22" t="n"/>
      <c r="J23" s="22" t="n"/>
      <c r="K23" s="22" t="n"/>
      <c r="L23" s="22" t="n"/>
      <c r="M23" s="23">
        <f>IF($A23="","",IF(OR($D23="",$E23="",$F23="",$G23=""),"Dados incompletos",IF($F23=0,"Sem estoque",IF(AND($D23&gt;='Parâmetros'!$B$6,$L23="Sim"),"Retirada",IF(AND($D23&gt;='Parâmetros'!$B$5,$K23="Sim"),"Canal alternativo",IF(AND($D23&gt;='Parâmetros'!$B$4,$J23="Sim"),"Combo",IF(AND($D23&gt;='Parâmetros'!$B$3,$E23&gt;='Parâmetros'!$B$7,$I23="Sim"),"Remarcação",IF($D23&lt;'Parâmetros'!$B$3,"Monitorar","Revisar manualmente"))))))))</f>
        <v/>
      </c>
      <c r="N23" s="17" t="n"/>
      <c r="O23" s="41">
        <f>IF($A23="","",IF($N23="Remarcação",'Parâmetros'!$B$8,""))</f>
        <v/>
      </c>
      <c r="P23" s="40" t="n"/>
      <c r="Q23" s="21">
        <f>IF($A23="","",IF($N23="Remarcação",IF(OR($G23="",$P23=""),"",ROUND($G23*(1-$P23),2)),""))</f>
        <v/>
      </c>
      <c r="R23" s="25" t="n"/>
      <c r="S23" s="17" t="n"/>
      <c r="T23" s="26" t="n"/>
      <c r="U23" s="22" t="n"/>
      <c r="V23" s="27">
        <f>IF($A23="","",IF(OR($D23="",$F23="",$G23=""),"",IF($F23=0,"Baixa",IF($D23&gt;='Parâmetros'!$B$6,"Crítica",IF(OR($D23&gt;='Parâmetros'!$B$5,$H23&gt;='Parâmetros'!$B$11),"Alta",IF($D23&gt;='Parâmetros'!$B$3,"Média","Baixa"))))))</f>
        <v/>
      </c>
      <c r="W23" s="28">
        <f>IF($A23="","",IF(COUNTIF($A$2:$A$121,$A23)&gt;1,"SKU duplicado",IF(OR($B23="",$C23="",$D23="",$E23="",$F23="",$G23="",$I23="",$J23="",$K23="",$L23="",$U23=""),"Preencher dados obrigatórios",IF($F23=0,"Sem estoque — revisar linha",IF(AND($D23&gt;='Parâmetros'!$B$3,$I23="Não",$J23="Não",$K23="Não",$L23="Não"),"Sem ação possível cadastrada",IF($N23="","Definir ação",IF(OR(AND($N23="Remarcação",$I23&lt;&gt;"Sim"),AND($N23="Combo",$J23&lt;&gt;"Sim"),AND($N23="Canal alternativo",$K23&lt;&gt;"Sim"),AND($N23="Retirada",$L23&lt;&gt;"Sim")),"Ação escolhida não permitida",IF(AND($N23="Remarcação",$P23=""),"Informar desconto",IF(AND($N23="Remarcação",$P23&gt;$E23),"Desconto supera margem informada",IF(AND(OR($N23="Combo",$N23="Canal alternativo",$N23="Retirada"),$R23=""),"Detalhar oferta/encaminhamento",IF(AND($N23&lt;&gt;"Monitorar",$S23=""),"Informar responsável",IF(AND($N23&lt;&gt;"Monitorar",$T23=""),"Informar prazo",IF(AND(NOT(OR($U23="Liquidado",$U23="Retirado",$U23="Cancelado")),$T23&lt;&gt;"",$T23&lt;TODAY()),"Prazo vencido",IF(AND(NOT(OR($U23="Liquidado",$U23="Retirado",$U23="Cancelado")),$T23&lt;&gt;"",$T23&lt;=TODAY()+'Parâmetros'!$B$9),"Prazo próximo","OK"))))))))))))))</f>
        <v/>
      </c>
      <c r="X23" s="26" t="n"/>
      <c r="Y23" s="25" t="n"/>
    </row>
    <row r="24">
      <c r="A24" s="17" t="n"/>
      <c r="B24" s="17" t="n"/>
      <c r="C24" s="17" t="n"/>
      <c r="D24" s="18" t="n"/>
      <c r="E24" s="40" t="n"/>
      <c r="F24" s="18" t="n"/>
      <c r="G24" s="20" t="n"/>
      <c r="H24" s="21">
        <f>IF(OR($A24="",$F24="",$G24=""),"",ROUND($F24*$G24,2))</f>
        <v/>
      </c>
      <c r="I24" s="22" t="n"/>
      <c r="J24" s="22" t="n"/>
      <c r="K24" s="22" t="n"/>
      <c r="L24" s="22" t="n"/>
      <c r="M24" s="23">
        <f>IF($A24="","",IF(OR($D24="",$E24="",$F24="",$G24=""),"Dados incompletos",IF($F24=0,"Sem estoque",IF(AND($D24&gt;='Parâmetros'!$B$6,$L24="Sim"),"Retirada",IF(AND($D24&gt;='Parâmetros'!$B$5,$K24="Sim"),"Canal alternativo",IF(AND($D24&gt;='Parâmetros'!$B$4,$J24="Sim"),"Combo",IF(AND($D24&gt;='Parâmetros'!$B$3,$E24&gt;='Parâmetros'!$B$7,$I24="Sim"),"Remarcação",IF($D24&lt;'Parâmetros'!$B$3,"Monitorar","Revisar manualmente"))))))))</f>
        <v/>
      </c>
      <c r="N24" s="17" t="n"/>
      <c r="O24" s="41">
        <f>IF($A24="","",IF($N24="Remarcação",'Parâmetros'!$B$8,""))</f>
        <v/>
      </c>
      <c r="P24" s="40" t="n"/>
      <c r="Q24" s="21">
        <f>IF($A24="","",IF($N24="Remarcação",IF(OR($G24="",$P24=""),"",ROUND($G24*(1-$P24),2)),""))</f>
        <v/>
      </c>
      <c r="R24" s="25" t="n"/>
      <c r="S24" s="17" t="n"/>
      <c r="T24" s="26" t="n"/>
      <c r="U24" s="22" t="n"/>
      <c r="V24" s="27">
        <f>IF($A24="","",IF(OR($D24="",$F24="",$G24=""),"",IF($F24=0,"Baixa",IF($D24&gt;='Parâmetros'!$B$6,"Crítica",IF(OR($D24&gt;='Parâmetros'!$B$5,$H24&gt;='Parâmetros'!$B$11),"Alta",IF($D24&gt;='Parâmetros'!$B$3,"Média","Baixa"))))))</f>
        <v/>
      </c>
      <c r="W24" s="28">
        <f>IF($A24="","",IF(COUNTIF($A$2:$A$121,$A24)&gt;1,"SKU duplicado",IF(OR($B24="",$C24="",$D24="",$E24="",$F24="",$G24="",$I24="",$J24="",$K24="",$L24="",$U24=""),"Preencher dados obrigatórios",IF($F24=0,"Sem estoque — revisar linha",IF(AND($D24&gt;='Parâmetros'!$B$3,$I24="Não",$J24="Não",$K24="Não",$L24="Não"),"Sem ação possível cadastrada",IF($N24="","Definir ação",IF(OR(AND($N24="Remarcação",$I24&lt;&gt;"Sim"),AND($N24="Combo",$J24&lt;&gt;"Sim"),AND($N24="Canal alternativo",$K24&lt;&gt;"Sim"),AND($N24="Retirada",$L24&lt;&gt;"Sim")),"Ação escolhida não permitida",IF(AND($N24="Remarcação",$P24=""),"Informar desconto",IF(AND($N24="Remarcação",$P24&gt;$E24),"Desconto supera margem informada",IF(AND(OR($N24="Combo",$N24="Canal alternativo",$N24="Retirada"),$R24=""),"Detalhar oferta/encaminhamento",IF(AND($N24&lt;&gt;"Monitorar",$S24=""),"Informar responsável",IF(AND($N24&lt;&gt;"Monitorar",$T24=""),"Informar prazo",IF(AND(NOT(OR($U24="Liquidado",$U24="Retirado",$U24="Cancelado")),$T24&lt;&gt;"",$T24&lt;TODAY()),"Prazo vencido",IF(AND(NOT(OR($U24="Liquidado",$U24="Retirado",$U24="Cancelado")),$T24&lt;&gt;"",$T24&lt;=TODAY()+'Parâmetros'!$B$9),"Prazo próximo","OK"))))))))))))))</f>
        <v/>
      </c>
      <c r="X24" s="26" t="n"/>
      <c r="Y24" s="25" t="n"/>
    </row>
    <row r="25">
      <c r="A25" s="17" t="n"/>
      <c r="B25" s="17" t="n"/>
      <c r="C25" s="17" t="n"/>
      <c r="D25" s="18" t="n"/>
      <c r="E25" s="40" t="n"/>
      <c r="F25" s="18" t="n"/>
      <c r="G25" s="20" t="n"/>
      <c r="H25" s="21">
        <f>IF(OR($A25="",$F25="",$G25=""),"",ROUND($F25*$G25,2))</f>
        <v/>
      </c>
      <c r="I25" s="22" t="n"/>
      <c r="J25" s="22" t="n"/>
      <c r="K25" s="22" t="n"/>
      <c r="L25" s="22" t="n"/>
      <c r="M25" s="23">
        <f>IF($A25="","",IF(OR($D25="",$E25="",$F25="",$G25=""),"Dados incompletos",IF($F25=0,"Sem estoque",IF(AND($D25&gt;='Parâmetros'!$B$6,$L25="Sim"),"Retirada",IF(AND($D25&gt;='Parâmetros'!$B$5,$K25="Sim"),"Canal alternativo",IF(AND($D25&gt;='Parâmetros'!$B$4,$J25="Sim"),"Combo",IF(AND($D25&gt;='Parâmetros'!$B$3,$E25&gt;='Parâmetros'!$B$7,$I25="Sim"),"Remarcação",IF($D25&lt;'Parâmetros'!$B$3,"Monitorar","Revisar manualmente"))))))))</f>
        <v/>
      </c>
      <c r="N25" s="17" t="n"/>
      <c r="O25" s="41">
        <f>IF($A25="","",IF($N25="Remarcação",'Parâmetros'!$B$8,""))</f>
        <v/>
      </c>
      <c r="P25" s="40" t="n"/>
      <c r="Q25" s="21">
        <f>IF($A25="","",IF($N25="Remarcação",IF(OR($G25="",$P25=""),"",ROUND($G25*(1-$P25),2)),""))</f>
        <v/>
      </c>
      <c r="R25" s="25" t="n"/>
      <c r="S25" s="17" t="n"/>
      <c r="T25" s="26" t="n"/>
      <c r="U25" s="22" t="n"/>
      <c r="V25" s="27">
        <f>IF($A25="","",IF(OR($D25="",$F25="",$G25=""),"",IF($F25=0,"Baixa",IF($D25&gt;='Parâmetros'!$B$6,"Crítica",IF(OR($D25&gt;='Parâmetros'!$B$5,$H25&gt;='Parâmetros'!$B$11),"Alta",IF($D25&gt;='Parâmetros'!$B$3,"Média","Baixa"))))))</f>
        <v/>
      </c>
      <c r="W25" s="28">
        <f>IF($A25="","",IF(COUNTIF($A$2:$A$121,$A25)&gt;1,"SKU duplicado",IF(OR($B25="",$C25="",$D25="",$E25="",$F25="",$G25="",$I25="",$J25="",$K25="",$L25="",$U25=""),"Preencher dados obrigatórios",IF($F25=0,"Sem estoque — revisar linha",IF(AND($D25&gt;='Parâmetros'!$B$3,$I25="Não",$J25="Não",$K25="Não",$L25="Não"),"Sem ação possível cadastrada",IF($N25="","Definir ação",IF(OR(AND($N25="Remarcação",$I25&lt;&gt;"Sim"),AND($N25="Combo",$J25&lt;&gt;"Sim"),AND($N25="Canal alternativo",$K25&lt;&gt;"Sim"),AND($N25="Retirada",$L25&lt;&gt;"Sim")),"Ação escolhida não permitida",IF(AND($N25="Remarcação",$P25=""),"Informar desconto",IF(AND($N25="Remarcação",$P25&gt;$E25),"Desconto supera margem informada",IF(AND(OR($N25="Combo",$N25="Canal alternativo",$N25="Retirada"),$R25=""),"Detalhar oferta/encaminhamento",IF(AND($N25&lt;&gt;"Monitorar",$S25=""),"Informar responsável",IF(AND($N25&lt;&gt;"Monitorar",$T25=""),"Informar prazo",IF(AND(NOT(OR($U25="Liquidado",$U25="Retirado",$U25="Cancelado")),$T25&lt;&gt;"",$T25&lt;TODAY()),"Prazo vencido",IF(AND(NOT(OR($U25="Liquidado",$U25="Retirado",$U25="Cancelado")),$T25&lt;&gt;"",$T25&lt;=TODAY()+'Parâmetros'!$B$9),"Prazo próximo","OK"))))))))))))))</f>
        <v/>
      </c>
      <c r="X25" s="26" t="n"/>
      <c r="Y25" s="25" t="n"/>
    </row>
    <row r="26">
      <c r="A26" s="17" t="n"/>
      <c r="B26" s="17" t="n"/>
      <c r="C26" s="17" t="n"/>
      <c r="D26" s="18" t="n"/>
      <c r="E26" s="40" t="n"/>
      <c r="F26" s="18" t="n"/>
      <c r="G26" s="20" t="n"/>
      <c r="H26" s="21">
        <f>IF(OR($A26="",$F26="",$G26=""),"",ROUND($F26*$G26,2))</f>
        <v/>
      </c>
      <c r="I26" s="22" t="n"/>
      <c r="J26" s="22" t="n"/>
      <c r="K26" s="22" t="n"/>
      <c r="L26" s="22" t="n"/>
      <c r="M26" s="23">
        <f>IF($A26="","",IF(OR($D26="",$E26="",$F26="",$G26=""),"Dados incompletos",IF($F26=0,"Sem estoque",IF(AND($D26&gt;='Parâmetros'!$B$6,$L26="Sim"),"Retirada",IF(AND($D26&gt;='Parâmetros'!$B$5,$K26="Sim"),"Canal alternativo",IF(AND($D26&gt;='Parâmetros'!$B$4,$J26="Sim"),"Combo",IF(AND($D26&gt;='Parâmetros'!$B$3,$E26&gt;='Parâmetros'!$B$7,$I26="Sim"),"Remarcação",IF($D26&lt;'Parâmetros'!$B$3,"Monitorar","Revisar manualmente"))))))))</f>
        <v/>
      </c>
      <c r="N26" s="17" t="n"/>
      <c r="O26" s="41">
        <f>IF($A26="","",IF($N26="Remarcação",'Parâmetros'!$B$8,""))</f>
        <v/>
      </c>
      <c r="P26" s="40" t="n"/>
      <c r="Q26" s="21">
        <f>IF($A26="","",IF($N26="Remarcação",IF(OR($G26="",$P26=""),"",ROUND($G26*(1-$P26),2)),""))</f>
        <v/>
      </c>
      <c r="R26" s="25" t="n"/>
      <c r="S26" s="17" t="n"/>
      <c r="T26" s="26" t="n"/>
      <c r="U26" s="22" t="n"/>
      <c r="V26" s="27">
        <f>IF($A26="","",IF(OR($D26="",$F26="",$G26=""),"",IF($F26=0,"Baixa",IF($D26&gt;='Parâmetros'!$B$6,"Crítica",IF(OR($D26&gt;='Parâmetros'!$B$5,$H26&gt;='Parâmetros'!$B$11),"Alta",IF($D26&gt;='Parâmetros'!$B$3,"Média","Baixa"))))))</f>
        <v/>
      </c>
      <c r="W26" s="28">
        <f>IF($A26="","",IF(COUNTIF($A$2:$A$121,$A26)&gt;1,"SKU duplicado",IF(OR($B26="",$C26="",$D26="",$E26="",$F26="",$G26="",$I26="",$J26="",$K26="",$L26="",$U26=""),"Preencher dados obrigatórios",IF($F26=0,"Sem estoque — revisar linha",IF(AND($D26&gt;='Parâmetros'!$B$3,$I26="Não",$J26="Não",$K26="Não",$L26="Não"),"Sem ação possível cadastrada",IF($N26="","Definir ação",IF(OR(AND($N26="Remarcação",$I26&lt;&gt;"Sim"),AND($N26="Combo",$J26&lt;&gt;"Sim"),AND($N26="Canal alternativo",$K26&lt;&gt;"Sim"),AND($N26="Retirada",$L26&lt;&gt;"Sim")),"Ação escolhida não permitida",IF(AND($N26="Remarcação",$P26=""),"Informar desconto",IF(AND($N26="Remarcação",$P26&gt;$E26),"Desconto supera margem informada",IF(AND(OR($N26="Combo",$N26="Canal alternativo",$N26="Retirada"),$R26=""),"Detalhar oferta/encaminhamento",IF(AND($N26&lt;&gt;"Monitorar",$S26=""),"Informar responsável",IF(AND($N26&lt;&gt;"Monitorar",$T26=""),"Informar prazo",IF(AND(NOT(OR($U26="Liquidado",$U26="Retirado",$U26="Cancelado")),$T26&lt;&gt;"",$T26&lt;TODAY()),"Prazo vencido",IF(AND(NOT(OR($U26="Liquidado",$U26="Retirado",$U26="Cancelado")),$T26&lt;&gt;"",$T26&lt;=TODAY()+'Parâmetros'!$B$9),"Prazo próximo","OK"))))))))))))))</f>
        <v/>
      </c>
      <c r="X26" s="26" t="n"/>
      <c r="Y26" s="25" t="n"/>
    </row>
    <row r="27">
      <c r="A27" s="17" t="n"/>
      <c r="B27" s="17" t="n"/>
      <c r="C27" s="17" t="n"/>
      <c r="D27" s="18" t="n"/>
      <c r="E27" s="40" t="n"/>
      <c r="F27" s="18" t="n"/>
      <c r="G27" s="20" t="n"/>
      <c r="H27" s="21">
        <f>IF(OR($A27="",$F27="",$G27=""),"",ROUND($F27*$G27,2))</f>
        <v/>
      </c>
      <c r="I27" s="22" t="n"/>
      <c r="J27" s="22" t="n"/>
      <c r="K27" s="22" t="n"/>
      <c r="L27" s="22" t="n"/>
      <c r="M27" s="23">
        <f>IF($A27="","",IF(OR($D27="",$E27="",$F27="",$G27=""),"Dados incompletos",IF($F27=0,"Sem estoque",IF(AND($D27&gt;='Parâmetros'!$B$6,$L27="Sim"),"Retirada",IF(AND($D27&gt;='Parâmetros'!$B$5,$K27="Sim"),"Canal alternativo",IF(AND($D27&gt;='Parâmetros'!$B$4,$J27="Sim"),"Combo",IF(AND($D27&gt;='Parâmetros'!$B$3,$E27&gt;='Parâmetros'!$B$7,$I27="Sim"),"Remarcação",IF($D27&lt;'Parâmetros'!$B$3,"Monitorar","Revisar manualmente"))))))))</f>
        <v/>
      </c>
      <c r="N27" s="17" t="n"/>
      <c r="O27" s="41">
        <f>IF($A27="","",IF($N27="Remarcação",'Parâmetros'!$B$8,""))</f>
        <v/>
      </c>
      <c r="P27" s="40" t="n"/>
      <c r="Q27" s="21">
        <f>IF($A27="","",IF($N27="Remarcação",IF(OR($G27="",$P27=""),"",ROUND($G27*(1-$P27),2)),""))</f>
        <v/>
      </c>
      <c r="R27" s="25" t="n"/>
      <c r="S27" s="17" t="n"/>
      <c r="T27" s="26" t="n"/>
      <c r="U27" s="22" t="n"/>
      <c r="V27" s="27">
        <f>IF($A27="","",IF(OR($D27="",$F27="",$G27=""),"",IF($F27=0,"Baixa",IF($D27&gt;='Parâmetros'!$B$6,"Crítica",IF(OR($D27&gt;='Parâmetros'!$B$5,$H27&gt;='Parâmetros'!$B$11),"Alta",IF($D27&gt;='Parâmetros'!$B$3,"Média","Baixa"))))))</f>
        <v/>
      </c>
      <c r="W27" s="28">
        <f>IF($A27="","",IF(COUNTIF($A$2:$A$121,$A27)&gt;1,"SKU duplicado",IF(OR($B27="",$C27="",$D27="",$E27="",$F27="",$G27="",$I27="",$J27="",$K27="",$L27="",$U27=""),"Preencher dados obrigatórios",IF($F27=0,"Sem estoque — revisar linha",IF(AND($D27&gt;='Parâmetros'!$B$3,$I27="Não",$J27="Não",$K27="Não",$L27="Não"),"Sem ação possível cadastrada",IF($N27="","Definir ação",IF(OR(AND($N27="Remarcação",$I27&lt;&gt;"Sim"),AND($N27="Combo",$J27&lt;&gt;"Sim"),AND($N27="Canal alternativo",$K27&lt;&gt;"Sim"),AND($N27="Retirada",$L27&lt;&gt;"Sim")),"Ação escolhida não permitida",IF(AND($N27="Remarcação",$P27=""),"Informar desconto",IF(AND($N27="Remarcação",$P27&gt;$E27),"Desconto supera margem informada",IF(AND(OR($N27="Combo",$N27="Canal alternativo",$N27="Retirada"),$R27=""),"Detalhar oferta/encaminhamento",IF(AND($N27&lt;&gt;"Monitorar",$S27=""),"Informar responsável",IF(AND($N27&lt;&gt;"Monitorar",$T27=""),"Informar prazo",IF(AND(NOT(OR($U27="Liquidado",$U27="Retirado",$U27="Cancelado")),$T27&lt;&gt;"",$T27&lt;TODAY()),"Prazo vencido",IF(AND(NOT(OR($U27="Liquidado",$U27="Retirado",$U27="Cancelado")),$T27&lt;&gt;"",$T27&lt;=TODAY()+'Parâmetros'!$B$9),"Prazo próximo","OK"))))))))))))))</f>
        <v/>
      </c>
      <c r="X27" s="26" t="n"/>
      <c r="Y27" s="25" t="n"/>
    </row>
    <row r="28">
      <c r="A28" s="17" t="n"/>
      <c r="B28" s="17" t="n"/>
      <c r="C28" s="17" t="n"/>
      <c r="D28" s="18" t="n"/>
      <c r="E28" s="40" t="n"/>
      <c r="F28" s="18" t="n"/>
      <c r="G28" s="20" t="n"/>
      <c r="H28" s="21">
        <f>IF(OR($A28="",$F28="",$G28=""),"",ROUND($F28*$G28,2))</f>
        <v/>
      </c>
      <c r="I28" s="22" t="n"/>
      <c r="J28" s="22" t="n"/>
      <c r="K28" s="22" t="n"/>
      <c r="L28" s="22" t="n"/>
      <c r="M28" s="23">
        <f>IF($A28="","",IF(OR($D28="",$E28="",$F28="",$G28=""),"Dados incompletos",IF($F28=0,"Sem estoque",IF(AND($D28&gt;='Parâmetros'!$B$6,$L28="Sim"),"Retirada",IF(AND($D28&gt;='Parâmetros'!$B$5,$K28="Sim"),"Canal alternativo",IF(AND($D28&gt;='Parâmetros'!$B$4,$J28="Sim"),"Combo",IF(AND($D28&gt;='Parâmetros'!$B$3,$E28&gt;='Parâmetros'!$B$7,$I28="Sim"),"Remarcação",IF($D28&lt;'Parâmetros'!$B$3,"Monitorar","Revisar manualmente"))))))))</f>
        <v/>
      </c>
      <c r="N28" s="17" t="n"/>
      <c r="O28" s="41">
        <f>IF($A28="","",IF($N28="Remarcação",'Parâmetros'!$B$8,""))</f>
        <v/>
      </c>
      <c r="P28" s="40" t="n"/>
      <c r="Q28" s="21">
        <f>IF($A28="","",IF($N28="Remarcação",IF(OR($G28="",$P28=""),"",ROUND($G28*(1-$P28),2)),""))</f>
        <v/>
      </c>
      <c r="R28" s="25" t="n"/>
      <c r="S28" s="17" t="n"/>
      <c r="T28" s="26" t="n"/>
      <c r="U28" s="22" t="n"/>
      <c r="V28" s="27">
        <f>IF($A28="","",IF(OR($D28="",$F28="",$G28=""),"",IF($F28=0,"Baixa",IF($D28&gt;='Parâmetros'!$B$6,"Crítica",IF(OR($D28&gt;='Parâmetros'!$B$5,$H28&gt;='Parâmetros'!$B$11),"Alta",IF($D28&gt;='Parâmetros'!$B$3,"Média","Baixa"))))))</f>
        <v/>
      </c>
      <c r="W28" s="28">
        <f>IF($A28="","",IF(COUNTIF($A$2:$A$121,$A28)&gt;1,"SKU duplicado",IF(OR($B28="",$C28="",$D28="",$E28="",$F28="",$G28="",$I28="",$J28="",$K28="",$L28="",$U28=""),"Preencher dados obrigatórios",IF($F28=0,"Sem estoque — revisar linha",IF(AND($D28&gt;='Parâmetros'!$B$3,$I28="Não",$J28="Não",$K28="Não",$L28="Não"),"Sem ação possível cadastrada",IF($N28="","Definir ação",IF(OR(AND($N28="Remarcação",$I28&lt;&gt;"Sim"),AND($N28="Combo",$J28&lt;&gt;"Sim"),AND($N28="Canal alternativo",$K28&lt;&gt;"Sim"),AND($N28="Retirada",$L28&lt;&gt;"Sim")),"Ação escolhida não permitida",IF(AND($N28="Remarcação",$P28=""),"Informar desconto",IF(AND($N28="Remarcação",$P28&gt;$E28),"Desconto supera margem informada",IF(AND(OR($N28="Combo",$N28="Canal alternativo",$N28="Retirada"),$R28=""),"Detalhar oferta/encaminhamento",IF(AND($N28&lt;&gt;"Monitorar",$S28=""),"Informar responsável",IF(AND($N28&lt;&gt;"Monitorar",$T28=""),"Informar prazo",IF(AND(NOT(OR($U28="Liquidado",$U28="Retirado",$U28="Cancelado")),$T28&lt;&gt;"",$T28&lt;TODAY()),"Prazo vencido",IF(AND(NOT(OR($U28="Liquidado",$U28="Retirado",$U28="Cancelado")),$T28&lt;&gt;"",$T28&lt;=TODAY()+'Parâmetros'!$B$9),"Prazo próximo","OK"))))))))))))))</f>
        <v/>
      </c>
      <c r="X28" s="26" t="n"/>
      <c r="Y28" s="25" t="n"/>
    </row>
    <row r="29">
      <c r="A29" s="17" t="n"/>
      <c r="B29" s="17" t="n"/>
      <c r="C29" s="17" t="n"/>
      <c r="D29" s="18" t="n"/>
      <c r="E29" s="40" t="n"/>
      <c r="F29" s="18" t="n"/>
      <c r="G29" s="20" t="n"/>
      <c r="H29" s="21">
        <f>IF(OR($A29="",$F29="",$G29=""),"",ROUND($F29*$G29,2))</f>
        <v/>
      </c>
      <c r="I29" s="22" t="n"/>
      <c r="J29" s="22" t="n"/>
      <c r="K29" s="22" t="n"/>
      <c r="L29" s="22" t="n"/>
      <c r="M29" s="23">
        <f>IF($A29="","",IF(OR($D29="",$E29="",$F29="",$G29=""),"Dados incompletos",IF($F29=0,"Sem estoque",IF(AND($D29&gt;='Parâmetros'!$B$6,$L29="Sim"),"Retirada",IF(AND($D29&gt;='Parâmetros'!$B$5,$K29="Sim"),"Canal alternativo",IF(AND($D29&gt;='Parâmetros'!$B$4,$J29="Sim"),"Combo",IF(AND($D29&gt;='Parâmetros'!$B$3,$E29&gt;='Parâmetros'!$B$7,$I29="Sim"),"Remarcação",IF($D29&lt;'Parâmetros'!$B$3,"Monitorar","Revisar manualmente"))))))))</f>
        <v/>
      </c>
      <c r="N29" s="17" t="n"/>
      <c r="O29" s="41">
        <f>IF($A29="","",IF($N29="Remarcação",'Parâmetros'!$B$8,""))</f>
        <v/>
      </c>
      <c r="P29" s="40" t="n"/>
      <c r="Q29" s="21">
        <f>IF($A29="","",IF($N29="Remarcação",IF(OR($G29="",$P29=""),"",ROUND($G29*(1-$P29),2)),""))</f>
        <v/>
      </c>
      <c r="R29" s="25" t="n"/>
      <c r="S29" s="17" t="n"/>
      <c r="T29" s="26" t="n"/>
      <c r="U29" s="22" t="n"/>
      <c r="V29" s="27">
        <f>IF($A29="","",IF(OR($D29="",$F29="",$G29=""),"",IF($F29=0,"Baixa",IF($D29&gt;='Parâmetros'!$B$6,"Crítica",IF(OR($D29&gt;='Parâmetros'!$B$5,$H29&gt;='Parâmetros'!$B$11),"Alta",IF($D29&gt;='Parâmetros'!$B$3,"Média","Baixa"))))))</f>
        <v/>
      </c>
      <c r="W29" s="28">
        <f>IF($A29="","",IF(COUNTIF($A$2:$A$121,$A29)&gt;1,"SKU duplicado",IF(OR($B29="",$C29="",$D29="",$E29="",$F29="",$G29="",$I29="",$J29="",$K29="",$L29="",$U29=""),"Preencher dados obrigatórios",IF($F29=0,"Sem estoque — revisar linha",IF(AND($D29&gt;='Parâmetros'!$B$3,$I29="Não",$J29="Não",$K29="Não",$L29="Não"),"Sem ação possível cadastrada",IF($N29="","Definir ação",IF(OR(AND($N29="Remarcação",$I29&lt;&gt;"Sim"),AND($N29="Combo",$J29&lt;&gt;"Sim"),AND($N29="Canal alternativo",$K29&lt;&gt;"Sim"),AND($N29="Retirada",$L29&lt;&gt;"Sim")),"Ação escolhida não permitida",IF(AND($N29="Remarcação",$P29=""),"Informar desconto",IF(AND($N29="Remarcação",$P29&gt;$E29),"Desconto supera margem informada",IF(AND(OR($N29="Combo",$N29="Canal alternativo",$N29="Retirada"),$R29=""),"Detalhar oferta/encaminhamento",IF(AND($N29&lt;&gt;"Monitorar",$S29=""),"Informar responsável",IF(AND($N29&lt;&gt;"Monitorar",$T29=""),"Informar prazo",IF(AND(NOT(OR($U29="Liquidado",$U29="Retirado",$U29="Cancelado")),$T29&lt;&gt;"",$T29&lt;TODAY()),"Prazo vencido",IF(AND(NOT(OR($U29="Liquidado",$U29="Retirado",$U29="Cancelado")),$T29&lt;&gt;"",$T29&lt;=TODAY()+'Parâmetros'!$B$9),"Prazo próximo","OK"))))))))))))))</f>
        <v/>
      </c>
      <c r="X29" s="26" t="n"/>
      <c r="Y29" s="25" t="n"/>
    </row>
    <row r="30">
      <c r="A30" s="17" t="n"/>
      <c r="B30" s="17" t="n"/>
      <c r="C30" s="17" t="n"/>
      <c r="D30" s="18" t="n"/>
      <c r="E30" s="40" t="n"/>
      <c r="F30" s="18" t="n"/>
      <c r="G30" s="20" t="n"/>
      <c r="H30" s="21">
        <f>IF(OR($A30="",$F30="",$G30=""),"",ROUND($F30*$G30,2))</f>
        <v/>
      </c>
      <c r="I30" s="22" t="n"/>
      <c r="J30" s="22" t="n"/>
      <c r="K30" s="22" t="n"/>
      <c r="L30" s="22" t="n"/>
      <c r="M30" s="23">
        <f>IF($A30="","",IF(OR($D30="",$E30="",$F30="",$G30=""),"Dados incompletos",IF($F30=0,"Sem estoque",IF(AND($D30&gt;='Parâmetros'!$B$6,$L30="Sim"),"Retirada",IF(AND($D30&gt;='Parâmetros'!$B$5,$K30="Sim"),"Canal alternativo",IF(AND($D30&gt;='Parâmetros'!$B$4,$J30="Sim"),"Combo",IF(AND($D30&gt;='Parâmetros'!$B$3,$E30&gt;='Parâmetros'!$B$7,$I30="Sim"),"Remarcação",IF($D30&lt;'Parâmetros'!$B$3,"Monitorar","Revisar manualmente"))))))))</f>
        <v/>
      </c>
      <c r="N30" s="17" t="n"/>
      <c r="O30" s="41">
        <f>IF($A30="","",IF($N30="Remarcação",'Parâmetros'!$B$8,""))</f>
        <v/>
      </c>
      <c r="P30" s="40" t="n"/>
      <c r="Q30" s="21">
        <f>IF($A30="","",IF($N30="Remarcação",IF(OR($G30="",$P30=""),"",ROUND($G30*(1-$P30),2)),""))</f>
        <v/>
      </c>
      <c r="R30" s="25" t="n"/>
      <c r="S30" s="17" t="n"/>
      <c r="T30" s="26" t="n"/>
      <c r="U30" s="22" t="n"/>
      <c r="V30" s="27">
        <f>IF($A30="","",IF(OR($D30="",$F30="",$G30=""),"",IF($F30=0,"Baixa",IF($D30&gt;='Parâmetros'!$B$6,"Crítica",IF(OR($D30&gt;='Parâmetros'!$B$5,$H30&gt;='Parâmetros'!$B$11),"Alta",IF($D30&gt;='Parâmetros'!$B$3,"Média","Baixa"))))))</f>
        <v/>
      </c>
      <c r="W30" s="28">
        <f>IF($A30="","",IF(COUNTIF($A$2:$A$121,$A30)&gt;1,"SKU duplicado",IF(OR($B30="",$C30="",$D30="",$E30="",$F30="",$G30="",$I30="",$J30="",$K30="",$L30="",$U30=""),"Preencher dados obrigatórios",IF($F30=0,"Sem estoque — revisar linha",IF(AND($D30&gt;='Parâmetros'!$B$3,$I30="Não",$J30="Não",$K30="Não",$L30="Não"),"Sem ação possível cadastrada",IF($N30="","Definir ação",IF(OR(AND($N30="Remarcação",$I30&lt;&gt;"Sim"),AND($N30="Combo",$J30&lt;&gt;"Sim"),AND($N30="Canal alternativo",$K30&lt;&gt;"Sim"),AND($N30="Retirada",$L30&lt;&gt;"Sim")),"Ação escolhida não permitida",IF(AND($N30="Remarcação",$P30=""),"Informar desconto",IF(AND($N30="Remarcação",$P30&gt;$E30),"Desconto supera margem informada",IF(AND(OR($N30="Combo",$N30="Canal alternativo",$N30="Retirada"),$R30=""),"Detalhar oferta/encaminhamento",IF(AND($N30&lt;&gt;"Monitorar",$S30=""),"Informar responsável",IF(AND($N30&lt;&gt;"Monitorar",$T30=""),"Informar prazo",IF(AND(NOT(OR($U30="Liquidado",$U30="Retirado",$U30="Cancelado")),$T30&lt;&gt;"",$T30&lt;TODAY()),"Prazo vencido",IF(AND(NOT(OR($U30="Liquidado",$U30="Retirado",$U30="Cancelado")),$T30&lt;&gt;"",$T30&lt;=TODAY()+'Parâmetros'!$B$9),"Prazo próximo","OK"))))))))))))))</f>
        <v/>
      </c>
      <c r="X30" s="26" t="n"/>
      <c r="Y30" s="25" t="n"/>
    </row>
    <row r="31">
      <c r="A31" s="17" t="n"/>
      <c r="B31" s="17" t="n"/>
      <c r="C31" s="17" t="n"/>
      <c r="D31" s="18" t="n"/>
      <c r="E31" s="40" t="n"/>
      <c r="F31" s="18" t="n"/>
      <c r="G31" s="20" t="n"/>
      <c r="H31" s="21">
        <f>IF(OR($A31="",$F31="",$G31=""),"",ROUND($F31*$G31,2))</f>
        <v/>
      </c>
      <c r="I31" s="22" t="n"/>
      <c r="J31" s="22" t="n"/>
      <c r="K31" s="22" t="n"/>
      <c r="L31" s="22" t="n"/>
      <c r="M31" s="23">
        <f>IF($A31="","",IF(OR($D31="",$E31="",$F31="",$G31=""),"Dados incompletos",IF($F31=0,"Sem estoque",IF(AND($D31&gt;='Parâmetros'!$B$6,$L31="Sim"),"Retirada",IF(AND($D31&gt;='Parâmetros'!$B$5,$K31="Sim"),"Canal alternativo",IF(AND($D31&gt;='Parâmetros'!$B$4,$J31="Sim"),"Combo",IF(AND($D31&gt;='Parâmetros'!$B$3,$E31&gt;='Parâmetros'!$B$7,$I31="Sim"),"Remarcação",IF($D31&lt;'Parâmetros'!$B$3,"Monitorar","Revisar manualmente"))))))))</f>
        <v/>
      </c>
      <c r="N31" s="17" t="n"/>
      <c r="O31" s="41">
        <f>IF($A31="","",IF($N31="Remarcação",'Parâmetros'!$B$8,""))</f>
        <v/>
      </c>
      <c r="P31" s="40" t="n"/>
      <c r="Q31" s="21">
        <f>IF($A31="","",IF($N31="Remarcação",IF(OR($G31="",$P31=""),"",ROUND($G31*(1-$P31),2)),""))</f>
        <v/>
      </c>
      <c r="R31" s="25" t="n"/>
      <c r="S31" s="17" t="n"/>
      <c r="T31" s="26" t="n"/>
      <c r="U31" s="22" t="n"/>
      <c r="V31" s="27">
        <f>IF($A31="","",IF(OR($D31="",$F31="",$G31=""),"",IF($F31=0,"Baixa",IF($D31&gt;='Parâmetros'!$B$6,"Crítica",IF(OR($D31&gt;='Parâmetros'!$B$5,$H31&gt;='Parâmetros'!$B$11),"Alta",IF($D31&gt;='Parâmetros'!$B$3,"Média","Baixa"))))))</f>
        <v/>
      </c>
      <c r="W31" s="28">
        <f>IF($A31="","",IF(COUNTIF($A$2:$A$121,$A31)&gt;1,"SKU duplicado",IF(OR($B31="",$C31="",$D31="",$E31="",$F31="",$G31="",$I31="",$J31="",$K31="",$L31="",$U31=""),"Preencher dados obrigatórios",IF($F31=0,"Sem estoque — revisar linha",IF(AND($D31&gt;='Parâmetros'!$B$3,$I31="Não",$J31="Não",$K31="Não",$L31="Não"),"Sem ação possível cadastrada",IF($N31="","Definir ação",IF(OR(AND($N31="Remarcação",$I31&lt;&gt;"Sim"),AND($N31="Combo",$J31&lt;&gt;"Sim"),AND($N31="Canal alternativo",$K31&lt;&gt;"Sim"),AND($N31="Retirada",$L31&lt;&gt;"Sim")),"Ação escolhida não permitida",IF(AND($N31="Remarcação",$P31=""),"Informar desconto",IF(AND($N31="Remarcação",$P31&gt;$E31),"Desconto supera margem informada",IF(AND(OR($N31="Combo",$N31="Canal alternativo",$N31="Retirada"),$R31=""),"Detalhar oferta/encaminhamento",IF(AND($N31&lt;&gt;"Monitorar",$S31=""),"Informar responsável",IF(AND($N31&lt;&gt;"Monitorar",$T31=""),"Informar prazo",IF(AND(NOT(OR($U31="Liquidado",$U31="Retirado",$U31="Cancelado")),$T31&lt;&gt;"",$T31&lt;TODAY()),"Prazo vencido",IF(AND(NOT(OR($U31="Liquidado",$U31="Retirado",$U31="Cancelado")),$T31&lt;&gt;"",$T31&lt;=TODAY()+'Parâmetros'!$B$9),"Prazo próximo","OK"))))))))))))))</f>
        <v/>
      </c>
      <c r="X31" s="26" t="n"/>
      <c r="Y31" s="25" t="n"/>
    </row>
    <row r="32">
      <c r="A32" s="17" t="n"/>
      <c r="B32" s="17" t="n"/>
      <c r="C32" s="17" t="n"/>
      <c r="D32" s="18" t="n"/>
      <c r="E32" s="40" t="n"/>
      <c r="F32" s="18" t="n"/>
      <c r="G32" s="20" t="n"/>
      <c r="H32" s="21">
        <f>IF(OR($A32="",$F32="",$G32=""),"",ROUND($F32*$G32,2))</f>
        <v/>
      </c>
      <c r="I32" s="22" t="n"/>
      <c r="J32" s="22" t="n"/>
      <c r="K32" s="22" t="n"/>
      <c r="L32" s="22" t="n"/>
      <c r="M32" s="23">
        <f>IF($A32="","",IF(OR($D32="",$E32="",$F32="",$G32=""),"Dados incompletos",IF($F32=0,"Sem estoque",IF(AND($D32&gt;='Parâmetros'!$B$6,$L32="Sim"),"Retirada",IF(AND($D32&gt;='Parâmetros'!$B$5,$K32="Sim"),"Canal alternativo",IF(AND($D32&gt;='Parâmetros'!$B$4,$J32="Sim"),"Combo",IF(AND($D32&gt;='Parâmetros'!$B$3,$E32&gt;='Parâmetros'!$B$7,$I32="Sim"),"Remarcação",IF($D32&lt;'Parâmetros'!$B$3,"Monitorar","Revisar manualmente"))))))))</f>
        <v/>
      </c>
      <c r="N32" s="17" t="n"/>
      <c r="O32" s="41">
        <f>IF($A32="","",IF($N32="Remarcação",'Parâmetros'!$B$8,""))</f>
        <v/>
      </c>
      <c r="P32" s="40" t="n"/>
      <c r="Q32" s="21">
        <f>IF($A32="","",IF($N32="Remarcação",IF(OR($G32="",$P32=""),"",ROUND($G32*(1-$P32),2)),""))</f>
        <v/>
      </c>
      <c r="R32" s="25" t="n"/>
      <c r="S32" s="17" t="n"/>
      <c r="T32" s="26" t="n"/>
      <c r="U32" s="22" t="n"/>
      <c r="V32" s="27">
        <f>IF($A32="","",IF(OR($D32="",$F32="",$G32=""),"",IF($F32=0,"Baixa",IF($D32&gt;='Parâmetros'!$B$6,"Crítica",IF(OR($D32&gt;='Parâmetros'!$B$5,$H32&gt;='Parâmetros'!$B$11),"Alta",IF($D32&gt;='Parâmetros'!$B$3,"Média","Baixa"))))))</f>
        <v/>
      </c>
      <c r="W32" s="28">
        <f>IF($A32="","",IF(COUNTIF($A$2:$A$121,$A32)&gt;1,"SKU duplicado",IF(OR($B32="",$C32="",$D32="",$E32="",$F32="",$G32="",$I32="",$J32="",$K32="",$L32="",$U32=""),"Preencher dados obrigatórios",IF($F32=0,"Sem estoque — revisar linha",IF(AND($D32&gt;='Parâmetros'!$B$3,$I32="Não",$J32="Não",$K32="Não",$L32="Não"),"Sem ação possível cadastrada",IF($N32="","Definir ação",IF(OR(AND($N32="Remarcação",$I32&lt;&gt;"Sim"),AND($N32="Combo",$J32&lt;&gt;"Sim"),AND($N32="Canal alternativo",$K32&lt;&gt;"Sim"),AND($N32="Retirada",$L32&lt;&gt;"Sim")),"Ação escolhida não permitida",IF(AND($N32="Remarcação",$P32=""),"Informar desconto",IF(AND($N32="Remarcação",$P32&gt;$E32),"Desconto supera margem informada",IF(AND(OR($N32="Combo",$N32="Canal alternativo",$N32="Retirada"),$R32=""),"Detalhar oferta/encaminhamento",IF(AND($N32&lt;&gt;"Monitorar",$S32=""),"Informar responsável",IF(AND($N32&lt;&gt;"Monitorar",$T32=""),"Informar prazo",IF(AND(NOT(OR($U32="Liquidado",$U32="Retirado",$U32="Cancelado")),$T32&lt;&gt;"",$T32&lt;TODAY()),"Prazo vencido",IF(AND(NOT(OR($U32="Liquidado",$U32="Retirado",$U32="Cancelado")),$T32&lt;&gt;"",$T32&lt;=TODAY()+'Parâmetros'!$B$9),"Prazo próximo","OK"))))))))))))))</f>
        <v/>
      </c>
      <c r="X32" s="26" t="n"/>
      <c r="Y32" s="25" t="n"/>
    </row>
    <row r="33">
      <c r="A33" s="17" t="n"/>
      <c r="B33" s="17" t="n"/>
      <c r="C33" s="17" t="n"/>
      <c r="D33" s="18" t="n"/>
      <c r="E33" s="40" t="n"/>
      <c r="F33" s="18" t="n"/>
      <c r="G33" s="20" t="n"/>
      <c r="H33" s="21">
        <f>IF(OR($A33="",$F33="",$G33=""),"",ROUND($F33*$G33,2))</f>
        <v/>
      </c>
      <c r="I33" s="22" t="n"/>
      <c r="J33" s="22" t="n"/>
      <c r="K33" s="22" t="n"/>
      <c r="L33" s="22" t="n"/>
      <c r="M33" s="23">
        <f>IF($A33="","",IF(OR($D33="",$E33="",$F33="",$G33=""),"Dados incompletos",IF($F33=0,"Sem estoque",IF(AND($D33&gt;='Parâmetros'!$B$6,$L33="Sim"),"Retirada",IF(AND($D33&gt;='Parâmetros'!$B$5,$K33="Sim"),"Canal alternativo",IF(AND($D33&gt;='Parâmetros'!$B$4,$J33="Sim"),"Combo",IF(AND($D33&gt;='Parâmetros'!$B$3,$E33&gt;='Parâmetros'!$B$7,$I33="Sim"),"Remarcação",IF($D33&lt;'Parâmetros'!$B$3,"Monitorar","Revisar manualmente"))))))))</f>
        <v/>
      </c>
      <c r="N33" s="17" t="n"/>
      <c r="O33" s="41">
        <f>IF($A33="","",IF($N33="Remarcação",'Parâmetros'!$B$8,""))</f>
        <v/>
      </c>
      <c r="P33" s="40" t="n"/>
      <c r="Q33" s="21">
        <f>IF($A33="","",IF($N33="Remarcação",IF(OR($G33="",$P33=""),"",ROUND($G33*(1-$P33),2)),""))</f>
        <v/>
      </c>
      <c r="R33" s="25" t="n"/>
      <c r="S33" s="17" t="n"/>
      <c r="T33" s="26" t="n"/>
      <c r="U33" s="22" t="n"/>
      <c r="V33" s="27">
        <f>IF($A33="","",IF(OR($D33="",$F33="",$G33=""),"",IF($F33=0,"Baixa",IF($D33&gt;='Parâmetros'!$B$6,"Crítica",IF(OR($D33&gt;='Parâmetros'!$B$5,$H33&gt;='Parâmetros'!$B$11),"Alta",IF($D33&gt;='Parâmetros'!$B$3,"Média","Baixa"))))))</f>
        <v/>
      </c>
      <c r="W33" s="28">
        <f>IF($A33="","",IF(COUNTIF($A$2:$A$121,$A33)&gt;1,"SKU duplicado",IF(OR($B33="",$C33="",$D33="",$E33="",$F33="",$G33="",$I33="",$J33="",$K33="",$L33="",$U33=""),"Preencher dados obrigatórios",IF($F33=0,"Sem estoque — revisar linha",IF(AND($D33&gt;='Parâmetros'!$B$3,$I33="Não",$J33="Não",$K33="Não",$L33="Não"),"Sem ação possível cadastrada",IF($N33="","Definir ação",IF(OR(AND($N33="Remarcação",$I33&lt;&gt;"Sim"),AND($N33="Combo",$J33&lt;&gt;"Sim"),AND($N33="Canal alternativo",$K33&lt;&gt;"Sim"),AND($N33="Retirada",$L33&lt;&gt;"Sim")),"Ação escolhida não permitida",IF(AND($N33="Remarcação",$P33=""),"Informar desconto",IF(AND($N33="Remarcação",$P33&gt;$E33),"Desconto supera margem informada",IF(AND(OR($N33="Combo",$N33="Canal alternativo",$N33="Retirada"),$R33=""),"Detalhar oferta/encaminhamento",IF(AND($N33&lt;&gt;"Monitorar",$S33=""),"Informar responsável",IF(AND($N33&lt;&gt;"Monitorar",$T33=""),"Informar prazo",IF(AND(NOT(OR($U33="Liquidado",$U33="Retirado",$U33="Cancelado")),$T33&lt;&gt;"",$T33&lt;TODAY()),"Prazo vencido",IF(AND(NOT(OR($U33="Liquidado",$U33="Retirado",$U33="Cancelado")),$T33&lt;&gt;"",$T33&lt;=TODAY()+'Parâmetros'!$B$9),"Prazo próximo","OK"))))))))))))))</f>
        <v/>
      </c>
      <c r="X33" s="26" t="n"/>
      <c r="Y33" s="25" t="n"/>
    </row>
    <row r="34">
      <c r="A34" s="17" t="n"/>
      <c r="B34" s="17" t="n"/>
      <c r="C34" s="17" t="n"/>
      <c r="D34" s="18" t="n"/>
      <c r="E34" s="40" t="n"/>
      <c r="F34" s="18" t="n"/>
      <c r="G34" s="20" t="n"/>
      <c r="H34" s="21">
        <f>IF(OR($A34="",$F34="",$G34=""),"",ROUND($F34*$G34,2))</f>
        <v/>
      </c>
      <c r="I34" s="22" t="n"/>
      <c r="J34" s="22" t="n"/>
      <c r="K34" s="22" t="n"/>
      <c r="L34" s="22" t="n"/>
      <c r="M34" s="23">
        <f>IF($A34="","",IF(OR($D34="",$E34="",$F34="",$G34=""),"Dados incompletos",IF($F34=0,"Sem estoque",IF(AND($D34&gt;='Parâmetros'!$B$6,$L34="Sim"),"Retirada",IF(AND($D34&gt;='Parâmetros'!$B$5,$K34="Sim"),"Canal alternativo",IF(AND($D34&gt;='Parâmetros'!$B$4,$J34="Sim"),"Combo",IF(AND($D34&gt;='Parâmetros'!$B$3,$E34&gt;='Parâmetros'!$B$7,$I34="Sim"),"Remarcação",IF($D34&lt;'Parâmetros'!$B$3,"Monitorar","Revisar manualmente"))))))))</f>
        <v/>
      </c>
      <c r="N34" s="17" t="n"/>
      <c r="O34" s="41">
        <f>IF($A34="","",IF($N34="Remarcação",'Parâmetros'!$B$8,""))</f>
        <v/>
      </c>
      <c r="P34" s="40" t="n"/>
      <c r="Q34" s="21">
        <f>IF($A34="","",IF($N34="Remarcação",IF(OR($G34="",$P34=""),"",ROUND($G34*(1-$P34),2)),""))</f>
        <v/>
      </c>
      <c r="R34" s="25" t="n"/>
      <c r="S34" s="17" t="n"/>
      <c r="T34" s="26" t="n"/>
      <c r="U34" s="22" t="n"/>
      <c r="V34" s="27">
        <f>IF($A34="","",IF(OR($D34="",$F34="",$G34=""),"",IF($F34=0,"Baixa",IF($D34&gt;='Parâmetros'!$B$6,"Crítica",IF(OR($D34&gt;='Parâmetros'!$B$5,$H34&gt;='Parâmetros'!$B$11),"Alta",IF($D34&gt;='Parâmetros'!$B$3,"Média","Baixa"))))))</f>
        <v/>
      </c>
      <c r="W34" s="28">
        <f>IF($A34="","",IF(COUNTIF($A$2:$A$121,$A34)&gt;1,"SKU duplicado",IF(OR($B34="",$C34="",$D34="",$E34="",$F34="",$G34="",$I34="",$J34="",$K34="",$L34="",$U34=""),"Preencher dados obrigatórios",IF($F34=0,"Sem estoque — revisar linha",IF(AND($D34&gt;='Parâmetros'!$B$3,$I34="Não",$J34="Não",$K34="Não",$L34="Não"),"Sem ação possível cadastrada",IF($N34="","Definir ação",IF(OR(AND($N34="Remarcação",$I34&lt;&gt;"Sim"),AND($N34="Combo",$J34&lt;&gt;"Sim"),AND($N34="Canal alternativo",$K34&lt;&gt;"Sim"),AND($N34="Retirada",$L34&lt;&gt;"Sim")),"Ação escolhida não permitida",IF(AND($N34="Remarcação",$P34=""),"Informar desconto",IF(AND($N34="Remarcação",$P34&gt;$E34),"Desconto supera margem informada",IF(AND(OR($N34="Combo",$N34="Canal alternativo",$N34="Retirada"),$R34=""),"Detalhar oferta/encaminhamento",IF(AND($N34&lt;&gt;"Monitorar",$S34=""),"Informar responsável",IF(AND($N34&lt;&gt;"Monitorar",$T34=""),"Informar prazo",IF(AND(NOT(OR($U34="Liquidado",$U34="Retirado",$U34="Cancelado")),$T34&lt;&gt;"",$T34&lt;TODAY()),"Prazo vencido",IF(AND(NOT(OR($U34="Liquidado",$U34="Retirado",$U34="Cancelado")),$T34&lt;&gt;"",$T34&lt;=TODAY()+'Parâmetros'!$B$9),"Prazo próximo","OK"))))))))))))))</f>
        <v/>
      </c>
      <c r="X34" s="26" t="n"/>
      <c r="Y34" s="25" t="n"/>
    </row>
    <row r="35">
      <c r="A35" s="17" t="n"/>
      <c r="B35" s="17" t="n"/>
      <c r="C35" s="17" t="n"/>
      <c r="D35" s="18" t="n"/>
      <c r="E35" s="40" t="n"/>
      <c r="F35" s="18" t="n"/>
      <c r="G35" s="20" t="n"/>
      <c r="H35" s="21">
        <f>IF(OR($A35="",$F35="",$G35=""),"",ROUND($F35*$G35,2))</f>
        <v/>
      </c>
      <c r="I35" s="22" t="n"/>
      <c r="J35" s="22" t="n"/>
      <c r="K35" s="22" t="n"/>
      <c r="L35" s="22" t="n"/>
      <c r="M35" s="23">
        <f>IF($A35="","",IF(OR($D35="",$E35="",$F35="",$G35=""),"Dados incompletos",IF($F35=0,"Sem estoque",IF(AND($D35&gt;='Parâmetros'!$B$6,$L35="Sim"),"Retirada",IF(AND($D35&gt;='Parâmetros'!$B$5,$K35="Sim"),"Canal alternativo",IF(AND($D35&gt;='Parâmetros'!$B$4,$J35="Sim"),"Combo",IF(AND($D35&gt;='Parâmetros'!$B$3,$E35&gt;='Parâmetros'!$B$7,$I35="Sim"),"Remarcação",IF($D35&lt;'Parâmetros'!$B$3,"Monitorar","Revisar manualmente"))))))))</f>
        <v/>
      </c>
      <c r="N35" s="17" t="n"/>
      <c r="O35" s="41">
        <f>IF($A35="","",IF($N35="Remarcação",'Parâmetros'!$B$8,""))</f>
        <v/>
      </c>
      <c r="P35" s="40" t="n"/>
      <c r="Q35" s="21">
        <f>IF($A35="","",IF($N35="Remarcação",IF(OR($G35="",$P35=""),"",ROUND($G35*(1-$P35),2)),""))</f>
        <v/>
      </c>
      <c r="R35" s="25" t="n"/>
      <c r="S35" s="17" t="n"/>
      <c r="T35" s="26" t="n"/>
      <c r="U35" s="22" t="n"/>
      <c r="V35" s="27">
        <f>IF($A35="","",IF(OR($D35="",$F35="",$G35=""),"",IF($F35=0,"Baixa",IF($D35&gt;='Parâmetros'!$B$6,"Crítica",IF(OR($D35&gt;='Parâmetros'!$B$5,$H35&gt;='Parâmetros'!$B$11),"Alta",IF($D35&gt;='Parâmetros'!$B$3,"Média","Baixa"))))))</f>
        <v/>
      </c>
      <c r="W35" s="28">
        <f>IF($A35="","",IF(COUNTIF($A$2:$A$121,$A35)&gt;1,"SKU duplicado",IF(OR($B35="",$C35="",$D35="",$E35="",$F35="",$G35="",$I35="",$J35="",$K35="",$L35="",$U35=""),"Preencher dados obrigatórios",IF($F35=0,"Sem estoque — revisar linha",IF(AND($D35&gt;='Parâmetros'!$B$3,$I35="Não",$J35="Não",$K35="Não",$L35="Não"),"Sem ação possível cadastrada",IF($N35="","Definir ação",IF(OR(AND($N35="Remarcação",$I35&lt;&gt;"Sim"),AND($N35="Combo",$J35&lt;&gt;"Sim"),AND($N35="Canal alternativo",$K35&lt;&gt;"Sim"),AND($N35="Retirada",$L35&lt;&gt;"Sim")),"Ação escolhida não permitida",IF(AND($N35="Remarcação",$P35=""),"Informar desconto",IF(AND($N35="Remarcação",$P35&gt;$E35),"Desconto supera margem informada",IF(AND(OR($N35="Combo",$N35="Canal alternativo",$N35="Retirada"),$R35=""),"Detalhar oferta/encaminhamento",IF(AND($N35&lt;&gt;"Monitorar",$S35=""),"Informar responsável",IF(AND($N35&lt;&gt;"Monitorar",$T35=""),"Informar prazo",IF(AND(NOT(OR($U35="Liquidado",$U35="Retirado",$U35="Cancelado")),$T35&lt;&gt;"",$T35&lt;TODAY()),"Prazo vencido",IF(AND(NOT(OR($U35="Liquidado",$U35="Retirado",$U35="Cancelado")),$T35&lt;&gt;"",$T35&lt;=TODAY()+'Parâmetros'!$B$9),"Prazo próximo","OK"))))))))))))))</f>
        <v/>
      </c>
      <c r="X35" s="26" t="n"/>
      <c r="Y35" s="25" t="n"/>
    </row>
    <row r="36">
      <c r="A36" s="17" t="n"/>
      <c r="B36" s="17" t="n"/>
      <c r="C36" s="17" t="n"/>
      <c r="D36" s="18" t="n"/>
      <c r="E36" s="40" t="n"/>
      <c r="F36" s="18" t="n"/>
      <c r="G36" s="20" t="n"/>
      <c r="H36" s="21">
        <f>IF(OR($A36="",$F36="",$G36=""),"",ROUND($F36*$G36,2))</f>
        <v/>
      </c>
      <c r="I36" s="22" t="n"/>
      <c r="J36" s="22" t="n"/>
      <c r="K36" s="22" t="n"/>
      <c r="L36" s="22" t="n"/>
      <c r="M36" s="23">
        <f>IF($A36="","",IF(OR($D36="",$E36="",$F36="",$G36=""),"Dados incompletos",IF($F36=0,"Sem estoque",IF(AND($D36&gt;='Parâmetros'!$B$6,$L36="Sim"),"Retirada",IF(AND($D36&gt;='Parâmetros'!$B$5,$K36="Sim"),"Canal alternativo",IF(AND($D36&gt;='Parâmetros'!$B$4,$J36="Sim"),"Combo",IF(AND($D36&gt;='Parâmetros'!$B$3,$E36&gt;='Parâmetros'!$B$7,$I36="Sim"),"Remarcação",IF($D36&lt;'Parâmetros'!$B$3,"Monitorar","Revisar manualmente"))))))))</f>
        <v/>
      </c>
      <c r="N36" s="17" t="n"/>
      <c r="O36" s="41">
        <f>IF($A36="","",IF($N36="Remarcação",'Parâmetros'!$B$8,""))</f>
        <v/>
      </c>
      <c r="P36" s="40" t="n"/>
      <c r="Q36" s="21">
        <f>IF($A36="","",IF($N36="Remarcação",IF(OR($G36="",$P36=""),"",ROUND($G36*(1-$P36),2)),""))</f>
        <v/>
      </c>
      <c r="R36" s="25" t="n"/>
      <c r="S36" s="17" t="n"/>
      <c r="T36" s="26" t="n"/>
      <c r="U36" s="22" t="n"/>
      <c r="V36" s="27">
        <f>IF($A36="","",IF(OR($D36="",$F36="",$G36=""),"",IF($F36=0,"Baixa",IF($D36&gt;='Parâmetros'!$B$6,"Crítica",IF(OR($D36&gt;='Parâmetros'!$B$5,$H36&gt;='Parâmetros'!$B$11),"Alta",IF($D36&gt;='Parâmetros'!$B$3,"Média","Baixa"))))))</f>
        <v/>
      </c>
      <c r="W36" s="28">
        <f>IF($A36="","",IF(COUNTIF($A$2:$A$121,$A36)&gt;1,"SKU duplicado",IF(OR($B36="",$C36="",$D36="",$E36="",$F36="",$G36="",$I36="",$J36="",$K36="",$L36="",$U36=""),"Preencher dados obrigatórios",IF($F36=0,"Sem estoque — revisar linha",IF(AND($D36&gt;='Parâmetros'!$B$3,$I36="Não",$J36="Não",$K36="Não",$L36="Não"),"Sem ação possível cadastrada",IF($N36="","Definir ação",IF(OR(AND($N36="Remarcação",$I36&lt;&gt;"Sim"),AND($N36="Combo",$J36&lt;&gt;"Sim"),AND($N36="Canal alternativo",$K36&lt;&gt;"Sim"),AND($N36="Retirada",$L36&lt;&gt;"Sim")),"Ação escolhida não permitida",IF(AND($N36="Remarcação",$P36=""),"Informar desconto",IF(AND($N36="Remarcação",$P36&gt;$E36),"Desconto supera margem informada",IF(AND(OR($N36="Combo",$N36="Canal alternativo",$N36="Retirada"),$R36=""),"Detalhar oferta/encaminhamento",IF(AND($N36&lt;&gt;"Monitorar",$S36=""),"Informar responsável",IF(AND($N36&lt;&gt;"Monitorar",$T36=""),"Informar prazo",IF(AND(NOT(OR($U36="Liquidado",$U36="Retirado",$U36="Cancelado")),$T36&lt;&gt;"",$T36&lt;TODAY()),"Prazo vencido",IF(AND(NOT(OR($U36="Liquidado",$U36="Retirado",$U36="Cancelado")),$T36&lt;&gt;"",$T36&lt;=TODAY()+'Parâmetros'!$B$9),"Prazo próximo","OK"))))))))))))))</f>
        <v/>
      </c>
      <c r="X36" s="26" t="n"/>
      <c r="Y36" s="25" t="n"/>
    </row>
    <row r="37">
      <c r="A37" s="17" t="n"/>
      <c r="B37" s="17" t="n"/>
      <c r="C37" s="17" t="n"/>
      <c r="D37" s="18" t="n"/>
      <c r="E37" s="40" t="n"/>
      <c r="F37" s="18" t="n"/>
      <c r="G37" s="20" t="n"/>
      <c r="H37" s="21">
        <f>IF(OR($A37="",$F37="",$G37=""),"",ROUND($F37*$G37,2))</f>
        <v/>
      </c>
      <c r="I37" s="22" t="n"/>
      <c r="J37" s="22" t="n"/>
      <c r="K37" s="22" t="n"/>
      <c r="L37" s="22" t="n"/>
      <c r="M37" s="23">
        <f>IF($A37="","",IF(OR($D37="",$E37="",$F37="",$G37=""),"Dados incompletos",IF($F37=0,"Sem estoque",IF(AND($D37&gt;='Parâmetros'!$B$6,$L37="Sim"),"Retirada",IF(AND($D37&gt;='Parâmetros'!$B$5,$K37="Sim"),"Canal alternativo",IF(AND($D37&gt;='Parâmetros'!$B$4,$J37="Sim"),"Combo",IF(AND($D37&gt;='Parâmetros'!$B$3,$E37&gt;='Parâmetros'!$B$7,$I37="Sim"),"Remarcação",IF($D37&lt;'Parâmetros'!$B$3,"Monitorar","Revisar manualmente"))))))))</f>
        <v/>
      </c>
      <c r="N37" s="17" t="n"/>
      <c r="O37" s="41">
        <f>IF($A37="","",IF($N37="Remarcação",'Parâmetros'!$B$8,""))</f>
        <v/>
      </c>
      <c r="P37" s="40" t="n"/>
      <c r="Q37" s="21">
        <f>IF($A37="","",IF($N37="Remarcação",IF(OR($G37="",$P37=""),"",ROUND($G37*(1-$P37),2)),""))</f>
        <v/>
      </c>
      <c r="R37" s="25" t="n"/>
      <c r="S37" s="17" t="n"/>
      <c r="T37" s="26" t="n"/>
      <c r="U37" s="22" t="n"/>
      <c r="V37" s="27">
        <f>IF($A37="","",IF(OR($D37="",$F37="",$G37=""),"",IF($F37=0,"Baixa",IF($D37&gt;='Parâmetros'!$B$6,"Crítica",IF(OR($D37&gt;='Parâmetros'!$B$5,$H37&gt;='Parâmetros'!$B$11),"Alta",IF($D37&gt;='Parâmetros'!$B$3,"Média","Baixa"))))))</f>
        <v/>
      </c>
      <c r="W37" s="28">
        <f>IF($A37="","",IF(COUNTIF($A$2:$A$121,$A37)&gt;1,"SKU duplicado",IF(OR($B37="",$C37="",$D37="",$E37="",$F37="",$G37="",$I37="",$J37="",$K37="",$L37="",$U37=""),"Preencher dados obrigatórios",IF($F37=0,"Sem estoque — revisar linha",IF(AND($D37&gt;='Parâmetros'!$B$3,$I37="Não",$J37="Não",$K37="Não",$L37="Não"),"Sem ação possível cadastrada",IF($N37="","Definir ação",IF(OR(AND($N37="Remarcação",$I37&lt;&gt;"Sim"),AND($N37="Combo",$J37&lt;&gt;"Sim"),AND($N37="Canal alternativo",$K37&lt;&gt;"Sim"),AND($N37="Retirada",$L37&lt;&gt;"Sim")),"Ação escolhida não permitida",IF(AND($N37="Remarcação",$P37=""),"Informar desconto",IF(AND($N37="Remarcação",$P37&gt;$E37),"Desconto supera margem informada",IF(AND(OR($N37="Combo",$N37="Canal alternativo",$N37="Retirada"),$R37=""),"Detalhar oferta/encaminhamento",IF(AND($N37&lt;&gt;"Monitorar",$S37=""),"Informar responsável",IF(AND($N37&lt;&gt;"Monitorar",$T37=""),"Informar prazo",IF(AND(NOT(OR($U37="Liquidado",$U37="Retirado",$U37="Cancelado")),$T37&lt;&gt;"",$T37&lt;TODAY()),"Prazo vencido",IF(AND(NOT(OR($U37="Liquidado",$U37="Retirado",$U37="Cancelado")),$T37&lt;&gt;"",$T37&lt;=TODAY()+'Parâmetros'!$B$9),"Prazo próximo","OK"))))))))))))))</f>
        <v/>
      </c>
      <c r="X37" s="26" t="n"/>
      <c r="Y37" s="25" t="n"/>
    </row>
    <row r="38">
      <c r="A38" s="17" t="n"/>
      <c r="B38" s="17" t="n"/>
      <c r="C38" s="17" t="n"/>
      <c r="D38" s="18" t="n"/>
      <c r="E38" s="40" t="n"/>
      <c r="F38" s="18" t="n"/>
      <c r="G38" s="20" t="n"/>
      <c r="H38" s="21">
        <f>IF(OR($A38="",$F38="",$G38=""),"",ROUND($F38*$G38,2))</f>
        <v/>
      </c>
      <c r="I38" s="22" t="n"/>
      <c r="J38" s="22" t="n"/>
      <c r="K38" s="22" t="n"/>
      <c r="L38" s="22" t="n"/>
      <c r="M38" s="23">
        <f>IF($A38="","",IF(OR($D38="",$E38="",$F38="",$G38=""),"Dados incompletos",IF($F38=0,"Sem estoque",IF(AND($D38&gt;='Parâmetros'!$B$6,$L38="Sim"),"Retirada",IF(AND($D38&gt;='Parâmetros'!$B$5,$K38="Sim"),"Canal alternativo",IF(AND($D38&gt;='Parâmetros'!$B$4,$J38="Sim"),"Combo",IF(AND($D38&gt;='Parâmetros'!$B$3,$E38&gt;='Parâmetros'!$B$7,$I38="Sim"),"Remarcação",IF($D38&lt;'Parâmetros'!$B$3,"Monitorar","Revisar manualmente"))))))))</f>
        <v/>
      </c>
      <c r="N38" s="17" t="n"/>
      <c r="O38" s="41">
        <f>IF($A38="","",IF($N38="Remarcação",'Parâmetros'!$B$8,""))</f>
        <v/>
      </c>
      <c r="P38" s="40" t="n"/>
      <c r="Q38" s="21">
        <f>IF($A38="","",IF($N38="Remarcação",IF(OR($G38="",$P38=""),"",ROUND($G38*(1-$P38),2)),""))</f>
        <v/>
      </c>
      <c r="R38" s="25" t="n"/>
      <c r="S38" s="17" t="n"/>
      <c r="T38" s="26" t="n"/>
      <c r="U38" s="22" t="n"/>
      <c r="V38" s="27">
        <f>IF($A38="","",IF(OR($D38="",$F38="",$G38=""),"",IF($F38=0,"Baixa",IF($D38&gt;='Parâmetros'!$B$6,"Crítica",IF(OR($D38&gt;='Parâmetros'!$B$5,$H38&gt;='Parâmetros'!$B$11),"Alta",IF($D38&gt;='Parâmetros'!$B$3,"Média","Baixa"))))))</f>
        <v/>
      </c>
      <c r="W38" s="28">
        <f>IF($A38="","",IF(COUNTIF($A$2:$A$121,$A38)&gt;1,"SKU duplicado",IF(OR($B38="",$C38="",$D38="",$E38="",$F38="",$G38="",$I38="",$J38="",$K38="",$L38="",$U38=""),"Preencher dados obrigatórios",IF($F38=0,"Sem estoque — revisar linha",IF(AND($D38&gt;='Parâmetros'!$B$3,$I38="Não",$J38="Não",$K38="Não",$L38="Não"),"Sem ação possível cadastrada",IF($N38="","Definir ação",IF(OR(AND($N38="Remarcação",$I38&lt;&gt;"Sim"),AND($N38="Combo",$J38&lt;&gt;"Sim"),AND($N38="Canal alternativo",$K38&lt;&gt;"Sim"),AND($N38="Retirada",$L38&lt;&gt;"Sim")),"Ação escolhida não permitida",IF(AND($N38="Remarcação",$P38=""),"Informar desconto",IF(AND($N38="Remarcação",$P38&gt;$E38),"Desconto supera margem informada",IF(AND(OR($N38="Combo",$N38="Canal alternativo",$N38="Retirada"),$R38=""),"Detalhar oferta/encaminhamento",IF(AND($N38&lt;&gt;"Monitorar",$S38=""),"Informar responsável",IF(AND($N38&lt;&gt;"Monitorar",$T38=""),"Informar prazo",IF(AND(NOT(OR($U38="Liquidado",$U38="Retirado",$U38="Cancelado")),$T38&lt;&gt;"",$T38&lt;TODAY()),"Prazo vencido",IF(AND(NOT(OR($U38="Liquidado",$U38="Retirado",$U38="Cancelado")),$T38&lt;&gt;"",$T38&lt;=TODAY()+'Parâmetros'!$B$9),"Prazo próximo","OK"))))))))))))))</f>
        <v/>
      </c>
      <c r="X38" s="26" t="n"/>
      <c r="Y38" s="25" t="n"/>
    </row>
    <row r="39">
      <c r="A39" s="17" t="n"/>
      <c r="B39" s="17" t="n"/>
      <c r="C39" s="17" t="n"/>
      <c r="D39" s="18" t="n"/>
      <c r="E39" s="40" t="n"/>
      <c r="F39" s="18" t="n"/>
      <c r="G39" s="20" t="n"/>
      <c r="H39" s="21">
        <f>IF(OR($A39="",$F39="",$G39=""),"",ROUND($F39*$G39,2))</f>
        <v/>
      </c>
      <c r="I39" s="22" t="n"/>
      <c r="J39" s="22" t="n"/>
      <c r="K39" s="22" t="n"/>
      <c r="L39" s="22" t="n"/>
      <c r="M39" s="23">
        <f>IF($A39="","",IF(OR($D39="",$E39="",$F39="",$G39=""),"Dados incompletos",IF($F39=0,"Sem estoque",IF(AND($D39&gt;='Parâmetros'!$B$6,$L39="Sim"),"Retirada",IF(AND($D39&gt;='Parâmetros'!$B$5,$K39="Sim"),"Canal alternativo",IF(AND($D39&gt;='Parâmetros'!$B$4,$J39="Sim"),"Combo",IF(AND($D39&gt;='Parâmetros'!$B$3,$E39&gt;='Parâmetros'!$B$7,$I39="Sim"),"Remarcação",IF($D39&lt;'Parâmetros'!$B$3,"Monitorar","Revisar manualmente"))))))))</f>
        <v/>
      </c>
      <c r="N39" s="17" t="n"/>
      <c r="O39" s="41">
        <f>IF($A39="","",IF($N39="Remarcação",'Parâmetros'!$B$8,""))</f>
        <v/>
      </c>
      <c r="P39" s="40" t="n"/>
      <c r="Q39" s="21">
        <f>IF($A39="","",IF($N39="Remarcação",IF(OR($G39="",$P39=""),"",ROUND($G39*(1-$P39),2)),""))</f>
        <v/>
      </c>
      <c r="R39" s="25" t="n"/>
      <c r="S39" s="17" t="n"/>
      <c r="T39" s="26" t="n"/>
      <c r="U39" s="22" t="n"/>
      <c r="V39" s="27">
        <f>IF($A39="","",IF(OR($D39="",$F39="",$G39=""),"",IF($F39=0,"Baixa",IF($D39&gt;='Parâmetros'!$B$6,"Crítica",IF(OR($D39&gt;='Parâmetros'!$B$5,$H39&gt;='Parâmetros'!$B$11),"Alta",IF($D39&gt;='Parâmetros'!$B$3,"Média","Baixa"))))))</f>
        <v/>
      </c>
      <c r="W39" s="28">
        <f>IF($A39="","",IF(COUNTIF($A$2:$A$121,$A39)&gt;1,"SKU duplicado",IF(OR($B39="",$C39="",$D39="",$E39="",$F39="",$G39="",$I39="",$J39="",$K39="",$L39="",$U39=""),"Preencher dados obrigatórios",IF($F39=0,"Sem estoque — revisar linha",IF(AND($D39&gt;='Parâmetros'!$B$3,$I39="Não",$J39="Não",$K39="Não",$L39="Não"),"Sem ação possível cadastrada",IF($N39="","Definir ação",IF(OR(AND($N39="Remarcação",$I39&lt;&gt;"Sim"),AND($N39="Combo",$J39&lt;&gt;"Sim"),AND($N39="Canal alternativo",$K39&lt;&gt;"Sim"),AND($N39="Retirada",$L39&lt;&gt;"Sim")),"Ação escolhida não permitida",IF(AND($N39="Remarcação",$P39=""),"Informar desconto",IF(AND($N39="Remarcação",$P39&gt;$E39),"Desconto supera margem informada",IF(AND(OR($N39="Combo",$N39="Canal alternativo",$N39="Retirada"),$R39=""),"Detalhar oferta/encaminhamento",IF(AND($N39&lt;&gt;"Monitorar",$S39=""),"Informar responsável",IF(AND($N39&lt;&gt;"Monitorar",$T39=""),"Informar prazo",IF(AND(NOT(OR($U39="Liquidado",$U39="Retirado",$U39="Cancelado")),$T39&lt;&gt;"",$T39&lt;TODAY()),"Prazo vencido",IF(AND(NOT(OR($U39="Liquidado",$U39="Retirado",$U39="Cancelado")),$T39&lt;&gt;"",$T39&lt;=TODAY()+'Parâmetros'!$B$9),"Prazo próximo","OK"))))))))))))))</f>
        <v/>
      </c>
      <c r="X39" s="26" t="n"/>
      <c r="Y39" s="25" t="n"/>
    </row>
    <row r="40">
      <c r="A40" s="17" t="n"/>
      <c r="B40" s="17" t="n"/>
      <c r="C40" s="17" t="n"/>
      <c r="D40" s="18" t="n"/>
      <c r="E40" s="40" t="n"/>
      <c r="F40" s="18" t="n"/>
      <c r="G40" s="20" t="n"/>
      <c r="H40" s="21">
        <f>IF(OR($A40="",$F40="",$G40=""),"",ROUND($F40*$G40,2))</f>
        <v/>
      </c>
      <c r="I40" s="22" t="n"/>
      <c r="J40" s="22" t="n"/>
      <c r="K40" s="22" t="n"/>
      <c r="L40" s="22" t="n"/>
      <c r="M40" s="23">
        <f>IF($A40="","",IF(OR($D40="",$E40="",$F40="",$G40=""),"Dados incompletos",IF($F40=0,"Sem estoque",IF(AND($D40&gt;='Parâmetros'!$B$6,$L40="Sim"),"Retirada",IF(AND($D40&gt;='Parâmetros'!$B$5,$K40="Sim"),"Canal alternativo",IF(AND($D40&gt;='Parâmetros'!$B$4,$J40="Sim"),"Combo",IF(AND($D40&gt;='Parâmetros'!$B$3,$E40&gt;='Parâmetros'!$B$7,$I40="Sim"),"Remarcação",IF($D40&lt;'Parâmetros'!$B$3,"Monitorar","Revisar manualmente"))))))))</f>
        <v/>
      </c>
      <c r="N40" s="17" t="n"/>
      <c r="O40" s="41">
        <f>IF($A40="","",IF($N40="Remarcação",'Parâmetros'!$B$8,""))</f>
        <v/>
      </c>
      <c r="P40" s="40" t="n"/>
      <c r="Q40" s="21">
        <f>IF($A40="","",IF($N40="Remarcação",IF(OR($G40="",$P40=""),"",ROUND($G40*(1-$P40),2)),""))</f>
        <v/>
      </c>
      <c r="R40" s="25" t="n"/>
      <c r="S40" s="17" t="n"/>
      <c r="T40" s="26" t="n"/>
      <c r="U40" s="22" t="n"/>
      <c r="V40" s="27">
        <f>IF($A40="","",IF(OR($D40="",$F40="",$G40=""),"",IF($F40=0,"Baixa",IF($D40&gt;='Parâmetros'!$B$6,"Crítica",IF(OR($D40&gt;='Parâmetros'!$B$5,$H40&gt;='Parâmetros'!$B$11),"Alta",IF($D40&gt;='Parâmetros'!$B$3,"Média","Baixa"))))))</f>
        <v/>
      </c>
      <c r="W40" s="28">
        <f>IF($A40="","",IF(COUNTIF($A$2:$A$121,$A40)&gt;1,"SKU duplicado",IF(OR($B40="",$C40="",$D40="",$E40="",$F40="",$G40="",$I40="",$J40="",$K40="",$L40="",$U40=""),"Preencher dados obrigatórios",IF($F40=0,"Sem estoque — revisar linha",IF(AND($D40&gt;='Parâmetros'!$B$3,$I40="Não",$J40="Não",$K40="Não",$L40="Não"),"Sem ação possível cadastrada",IF($N40="","Definir ação",IF(OR(AND($N40="Remarcação",$I40&lt;&gt;"Sim"),AND($N40="Combo",$J40&lt;&gt;"Sim"),AND($N40="Canal alternativo",$K40&lt;&gt;"Sim"),AND($N40="Retirada",$L40&lt;&gt;"Sim")),"Ação escolhida não permitida",IF(AND($N40="Remarcação",$P40=""),"Informar desconto",IF(AND($N40="Remarcação",$P40&gt;$E40),"Desconto supera margem informada",IF(AND(OR($N40="Combo",$N40="Canal alternativo",$N40="Retirada"),$R40=""),"Detalhar oferta/encaminhamento",IF(AND($N40&lt;&gt;"Monitorar",$S40=""),"Informar responsável",IF(AND($N40&lt;&gt;"Monitorar",$T40=""),"Informar prazo",IF(AND(NOT(OR($U40="Liquidado",$U40="Retirado",$U40="Cancelado")),$T40&lt;&gt;"",$T40&lt;TODAY()),"Prazo vencido",IF(AND(NOT(OR($U40="Liquidado",$U40="Retirado",$U40="Cancelado")),$T40&lt;&gt;"",$T40&lt;=TODAY()+'Parâmetros'!$B$9),"Prazo próximo","OK"))))))))))))))</f>
        <v/>
      </c>
      <c r="X40" s="26" t="n"/>
      <c r="Y40" s="25" t="n"/>
    </row>
    <row r="41">
      <c r="A41" s="17" t="n"/>
      <c r="B41" s="17" t="n"/>
      <c r="C41" s="17" t="n"/>
      <c r="D41" s="18" t="n"/>
      <c r="E41" s="40" t="n"/>
      <c r="F41" s="18" t="n"/>
      <c r="G41" s="20" t="n"/>
      <c r="H41" s="21">
        <f>IF(OR($A41="",$F41="",$G41=""),"",ROUND($F41*$G41,2))</f>
        <v/>
      </c>
      <c r="I41" s="22" t="n"/>
      <c r="J41" s="22" t="n"/>
      <c r="K41" s="22" t="n"/>
      <c r="L41" s="22" t="n"/>
      <c r="M41" s="23">
        <f>IF($A41="","",IF(OR($D41="",$E41="",$F41="",$G41=""),"Dados incompletos",IF($F41=0,"Sem estoque",IF(AND($D41&gt;='Parâmetros'!$B$6,$L41="Sim"),"Retirada",IF(AND($D41&gt;='Parâmetros'!$B$5,$K41="Sim"),"Canal alternativo",IF(AND($D41&gt;='Parâmetros'!$B$4,$J41="Sim"),"Combo",IF(AND($D41&gt;='Parâmetros'!$B$3,$E41&gt;='Parâmetros'!$B$7,$I41="Sim"),"Remarcação",IF($D41&lt;'Parâmetros'!$B$3,"Monitorar","Revisar manualmente"))))))))</f>
        <v/>
      </c>
      <c r="N41" s="17" t="n"/>
      <c r="O41" s="41">
        <f>IF($A41="","",IF($N41="Remarcação",'Parâmetros'!$B$8,""))</f>
        <v/>
      </c>
      <c r="P41" s="40" t="n"/>
      <c r="Q41" s="21">
        <f>IF($A41="","",IF($N41="Remarcação",IF(OR($G41="",$P41=""),"",ROUND($G41*(1-$P41),2)),""))</f>
        <v/>
      </c>
      <c r="R41" s="25" t="n"/>
      <c r="S41" s="17" t="n"/>
      <c r="T41" s="26" t="n"/>
      <c r="U41" s="22" t="n"/>
      <c r="V41" s="27">
        <f>IF($A41="","",IF(OR($D41="",$F41="",$G41=""),"",IF($F41=0,"Baixa",IF($D41&gt;='Parâmetros'!$B$6,"Crítica",IF(OR($D41&gt;='Parâmetros'!$B$5,$H41&gt;='Parâmetros'!$B$11),"Alta",IF($D41&gt;='Parâmetros'!$B$3,"Média","Baixa"))))))</f>
        <v/>
      </c>
      <c r="W41" s="28">
        <f>IF($A41="","",IF(COUNTIF($A$2:$A$121,$A41)&gt;1,"SKU duplicado",IF(OR($B41="",$C41="",$D41="",$E41="",$F41="",$G41="",$I41="",$J41="",$K41="",$L41="",$U41=""),"Preencher dados obrigatórios",IF($F41=0,"Sem estoque — revisar linha",IF(AND($D41&gt;='Parâmetros'!$B$3,$I41="Não",$J41="Não",$K41="Não",$L41="Não"),"Sem ação possível cadastrada",IF($N41="","Definir ação",IF(OR(AND($N41="Remarcação",$I41&lt;&gt;"Sim"),AND($N41="Combo",$J41&lt;&gt;"Sim"),AND($N41="Canal alternativo",$K41&lt;&gt;"Sim"),AND($N41="Retirada",$L41&lt;&gt;"Sim")),"Ação escolhida não permitida",IF(AND($N41="Remarcação",$P41=""),"Informar desconto",IF(AND($N41="Remarcação",$P41&gt;$E41),"Desconto supera margem informada",IF(AND(OR($N41="Combo",$N41="Canal alternativo",$N41="Retirada"),$R41=""),"Detalhar oferta/encaminhamento",IF(AND($N41&lt;&gt;"Monitorar",$S41=""),"Informar responsável",IF(AND($N41&lt;&gt;"Monitorar",$T41=""),"Informar prazo",IF(AND(NOT(OR($U41="Liquidado",$U41="Retirado",$U41="Cancelado")),$T41&lt;&gt;"",$T41&lt;TODAY()),"Prazo vencido",IF(AND(NOT(OR($U41="Liquidado",$U41="Retirado",$U41="Cancelado")),$T41&lt;&gt;"",$T41&lt;=TODAY()+'Parâmetros'!$B$9),"Prazo próximo","OK"))))))))))))))</f>
        <v/>
      </c>
      <c r="X41" s="26" t="n"/>
      <c r="Y41" s="25" t="n"/>
    </row>
    <row r="42">
      <c r="A42" s="17" t="n"/>
      <c r="B42" s="17" t="n"/>
      <c r="C42" s="17" t="n"/>
      <c r="D42" s="18" t="n"/>
      <c r="E42" s="40" t="n"/>
      <c r="F42" s="18" t="n"/>
      <c r="G42" s="20" t="n"/>
      <c r="H42" s="21">
        <f>IF(OR($A42="",$F42="",$G42=""),"",ROUND($F42*$G42,2))</f>
        <v/>
      </c>
      <c r="I42" s="22" t="n"/>
      <c r="J42" s="22" t="n"/>
      <c r="K42" s="22" t="n"/>
      <c r="L42" s="22" t="n"/>
      <c r="M42" s="23">
        <f>IF($A42="","",IF(OR($D42="",$E42="",$F42="",$G42=""),"Dados incompletos",IF($F42=0,"Sem estoque",IF(AND($D42&gt;='Parâmetros'!$B$6,$L42="Sim"),"Retirada",IF(AND($D42&gt;='Parâmetros'!$B$5,$K42="Sim"),"Canal alternativo",IF(AND($D42&gt;='Parâmetros'!$B$4,$J42="Sim"),"Combo",IF(AND($D42&gt;='Parâmetros'!$B$3,$E42&gt;='Parâmetros'!$B$7,$I42="Sim"),"Remarcação",IF($D42&lt;'Parâmetros'!$B$3,"Monitorar","Revisar manualmente"))))))))</f>
        <v/>
      </c>
      <c r="N42" s="17" t="n"/>
      <c r="O42" s="41">
        <f>IF($A42="","",IF($N42="Remarcação",'Parâmetros'!$B$8,""))</f>
        <v/>
      </c>
      <c r="P42" s="40" t="n"/>
      <c r="Q42" s="21">
        <f>IF($A42="","",IF($N42="Remarcação",IF(OR($G42="",$P42=""),"",ROUND($G42*(1-$P42),2)),""))</f>
        <v/>
      </c>
      <c r="R42" s="25" t="n"/>
      <c r="S42" s="17" t="n"/>
      <c r="T42" s="26" t="n"/>
      <c r="U42" s="22" t="n"/>
      <c r="V42" s="27">
        <f>IF($A42="","",IF(OR($D42="",$F42="",$G42=""),"",IF($F42=0,"Baixa",IF($D42&gt;='Parâmetros'!$B$6,"Crítica",IF(OR($D42&gt;='Parâmetros'!$B$5,$H42&gt;='Parâmetros'!$B$11),"Alta",IF($D42&gt;='Parâmetros'!$B$3,"Média","Baixa"))))))</f>
        <v/>
      </c>
      <c r="W42" s="28">
        <f>IF($A42="","",IF(COUNTIF($A$2:$A$121,$A42)&gt;1,"SKU duplicado",IF(OR($B42="",$C42="",$D42="",$E42="",$F42="",$G42="",$I42="",$J42="",$K42="",$L42="",$U42=""),"Preencher dados obrigatórios",IF($F42=0,"Sem estoque — revisar linha",IF(AND($D42&gt;='Parâmetros'!$B$3,$I42="Não",$J42="Não",$K42="Não",$L42="Não"),"Sem ação possível cadastrada",IF($N42="","Definir ação",IF(OR(AND($N42="Remarcação",$I42&lt;&gt;"Sim"),AND($N42="Combo",$J42&lt;&gt;"Sim"),AND($N42="Canal alternativo",$K42&lt;&gt;"Sim"),AND($N42="Retirada",$L42&lt;&gt;"Sim")),"Ação escolhida não permitida",IF(AND($N42="Remarcação",$P42=""),"Informar desconto",IF(AND($N42="Remarcação",$P42&gt;$E42),"Desconto supera margem informada",IF(AND(OR($N42="Combo",$N42="Canal alternativo",$N42="Retirada"),$R42=""),"Detalhar oferta/encaminhamento",IF(AND($N42&lt;&gt;"Monitorar",$S42=""),"Informar responsável",IF(AND($N42&lt;&gt;"Monitorar",$T42=""),"Informar prazo",IF(AND(NOT(OR($U42="Liquidado",$U42="Retirado",$U42="Cancelado")),$T42&lt;&gt;"",$T42&lt;TODAY()),"Prazo vencido",IF(AND(NOT(OR($U42="Liquidado",$U42="Retirado",$U42="Cancelado")),$T42&lt;&gt;"",$T42&lt;=TODAY()+'Parâmetros'!$B$9),"Prazo próximo","OK"))))))))))))))</f>
        <v/>
      </c>
      <c r="X42" s="26" t="n"/>
      <c r="Y42" s="25" t="n"/>
    </row>
    <row r="43">
      <c r="A43" s="17" t="n"/>
      <c r="B43" s="17" t="n"/>
      <c r="C43" s="17" t="n"/>
      <c r="D43" s="18" t="n"/>
      <c r="E43" s="40" t="n"/>
      <c r="F43" s="18" t="n"/>
      <c r="G43" s="20" t="n"/>
      <c r="H43" s="21">
        <f>IF(OR($A43="",$F43="",$G43=""),"",ROUND($F43*$G43,2))</f>
        <v/>
      </c>
      <c r="I43" s="22" t="n"/>
      <c r="J43" s="22" t="n"/>
      <c r="K43" s="22" t="n"/>
      <c r="L43" s="22" t="n"/>
      <c r="M43" s="23">
        <f>IF($A43="","",IF(OR($D43="",$E43="",$F43="",$G43=""),"Dados incompletos",IF($F43=0,"Sem estoque",IF(AND($D43&gt;='Parâmetros'!$B$6,$L43="Sim"),"Retirada",IF(AND($D43&gt;='Parâmetros'!$B$5,$K43="Sim"),"Canal alternativo",IF(AND($D43&gt;='Parâmetros'!$B$4,$J43="Sim"),"Combo",IF(AND($D43&gt;='Parâmetros'!$B$3,$E43&gt;='Parâmetros'!$B$7,$I43="Sim"),"Remarcação",IF($D43&lt;'Parâmetros'!$B$3,"Monitorar","Revisar manualmente"))))))))</f>
        <v/>
      </c>
      <c r="N43" s="17" t="n"/>
      <c r="O43" s="41">
        <f>IF($A43="","",IF($N43="Remarcação",'Parâmetros'!$B$8,""))</f>
        <v/>
      </c>
      <c r="P43" s="40" t="n"/>
      <c r="Q43" s="21">
        <f>IF($A43="","",IF($N43="Remarcação",IF(OR($G43="",$P43=""),"",ROUND($G43*(1-$P43),2)),""))</f>
        <v/>
      </c>
      <c r="R43" s="25" t="n"/>
      <c r="S43" s="17" t="n"/>
      <c r="T43" s="26" t="n"/>
      <c r="U43" s="22" t="n"/>
      <c r="V43" s="27">
        <f>IF($A43="","",IF(OR($D43="",$F43="",$G43=""),"",IF($F43=0,"Baixa",IF($D43&gt;='Parâmetros'!$B$6,"Crítica",IF(OR($D43&gt;='Parâmetros'!$B$5,$H43&gt;='Parâmetros'!$B$11),"Alta",IF($D43&gt;='Parâmetros'!$B$3,"Média","Baixa"))))))</f>
        <v/>
      </c>
      <c r="W43" s="28">
        <f>IF($A43="","",IF(COUNTIF($A$2:$A$121,$A43)&gt;1,"SKU duplicado",IF(OR($B43="",$C43="",$D43="",$E43="",$F43="",$G43="",$I43="",$J43="",$K43="",$L43="",$U43=""),"Preencher dados obrigatórios",IF($F43=0,"Sem estoque — revisar linha",IF(AND($D43&gt;='Parâmetros'!$B$3,$I43="Não",$J43="Não",$K43="Não",$L43="Não"),"Sem ação possível cadastrada",IF($N43="","Definir ação",IF(OR(AND($N43="Remarcação",$I43&lt;&gt;"Sim"),AND($N43="Combo",$J43&lt;&gt;"Sim"),AND($N43="Canal alternativo",$K43&lt;&gt;"Sim"),AND($N43="Retirada",$L43&lt;&gt;"Sim")),"Ação escolhida não permitida",IF(AND($N43="Remarcação",$P43=""),"Informar desconto",IF(AND($N43="Remarcação",$P43&gt;$E43),"Desconto supera margem informada",IF(AND(OR($N43="Combo",$N43="Canal alternativo",$N43="Retirada"),$R43=""),"Detalhar oferta/encaminhamento",IF(AND($N43&lt;&gt;"Monitorar",$S43=""),"Informar responsável",IF(AND($N43&lt;&gt;"Monitorar",$T43=""),"Informar prazo",IF(AND(NOT(OR($U43="Liquidado",$U43="Retirado",$U43="Cancelado")),$T43&lt;&gt;"",$T43&lt;TODAY()),"Prazo vencido",IF(AND(NOT(OR($U43="Liquidado",$U43="Retirado",$U43="Cancelado")),$T43&lt;&gt;"",$T43&lt;=TODAY()+'Parâmetros'!$B$9),"Prazo próximo","OK"))))))))))))))</f>
        <v/>
      </c>
      <c r="X43" s="26" t="n"/>
      <c r="Y43" s="25" t="n"/>
    </row>
    <row r="44">
      <c r="A44" s="17" t="n"/>
      <c r="B44" s="17" t="n"/>
      <c r="C44" s="17" t="n"/>
      <c r="D44" s="18" t="n"/>
      <c r="E44" s="40" t="n"/>
      <c r="F44" s="18" t="n"/>
      <c r="G44" s="20" t="n"/>
      <c r="H44" s="21">
        <f>IF(OR($A44="",$F44="",$G44=""),"",ROUND($F44*$G44,2))</f>
        <v/>
      </c>
      <c r="I44" s="22" t="n"/>
      <c r="J44" s="22" t="n"/>
      <c r="K44" s="22" t="n"/>
      <c r="L44" s="22" t="n"/>
      <c r="M44" s="23">
        <f>IF($A44="","",IF(OR($D44="",$E44="",$F44="",$G44=""),"Dados incompletos",IF($F44=0,"Sem estoque",IF(AND($D44&gt;='Parâmetros'!$B$6,$L44="Sim"),"Retirada",IF(AND($D44&gt;='Parâmetros'!$B$5,$K44="Sim"),"Canal alternativo",IF(AND($D44&gt;='Parâmetros'!$B$4,$J44="Sim"),"Combo",IF(AND($D44&gt;='Parâmetros'!$B$3,$E44&gt;='Parâmetros'!$B$7,$I44="Sim"),"Remarcação",IF($D44&lt;'Parâmetros'!$B$3,"Monitorar","Revisar manualmente"))))))))</f>
        <v/>
      </c>
      <c r="N44" s="17" t="n"/>
      <c r="O44" s="41">
        <f>IF($A44="","",IF($N44="Remarcação",'Parâmetros'!$B$8,""))</f>
        <v/>
      </c>
      <c r="P44" s="40" t="n"/>
      <c r="Q44" s="21">
        <f>IF($A44="","",IF($N44="Remarcação",IF(OR($G44="",$P44=""),"",ROUND($G44*(1-$P44),2)),""))</f>
        <v/>
      </c>
      <c r="R44" s="25" t="n"/>
      <c r="S44" s="17" t="n"/>
      <c r="T44" s="26" t="n"/>
      <c r="U44" s="22" t="n"/>
      <c r="V44" s="27">
        <f>IF($A44="","",IF(OR($D44="",$F44="",$G44=""),"",IF($F44=0,"Baixa",IF($D44&gt;='Parâmetros'!$B$6,"Crítica",IF(OR($D44&gt;='Parâmetros'!$B$5,$H44&gt;='Parâmetros'!$B$11),"Alta",IF($D44&gt;='Parâmetros'!$B$3,"Média","Baixa"))))))</f>
        <v/>
      </c>
      <c r="W44" s="28">
        <f>IF($A44="","",IF(COUNTIF($A$2:$A$121,$A44)&gt;1,"SKU duplicado",IF(OR($B44="",$C44="",$D44="",$E44="",$F44="",$G44="",$I44="",$J44="",$K44="",$L44="",$U44=""),"Preencher dados obrigatórios",IF($F44=0,"Sem estoque — revisar linha",IF(AND($D44&gt;='Parâmetros'!$B$3,$I44="Não",$J44="Não",$K44="Não",$L44="Não"),"Sem ação possível cadastrada",IF($N44="","Definir ação",IF(OR(AND($N44="Remarcação",$I44&lt;&gt;"Sim"),AND($N44="Combo",$J44&lt;&gt;"Sim"),AND($N44="Canal alternativo",$K44&lt;&gt;"Sim"),AND($N44="Retirada",$L44&lt;&gt;"Sim")),"Ação escolhida não permitida",IF(AND($N44="Remarcação",$P44=""),"Informar desconto",IF(AND($N44="Remarcação",$P44&gt;$E44),"Desconto supera margem informada",IF(AND(OR($N44="Combo",$N44="Canal alternativo",$N44="Retirada"),$R44=""),"Detalhar oferta/encaminhamento",IF(AND($N44&lt;&gt;"Monitorar",$S44=""),"Informar responsável",IF(AND($N44&lt;&gt;"Monitorar",$T44=""),"Informar prazo",IF(AND(NOT(OR($U44="Liquidado",$U44="Retirado",$U44="Cancelado")),$T44&lt;&gt;"",$T44&lt;TODAY()),"Prazo vencido",IF(AND(NOT(OR($U44="Liquidado",$U44="Retirado",$U44="Cancelado")),$T44&lt;&gt;"",$T44&lt;=TODAY()+'Parâmetros'!$B$9),"Prazo próximo","OK"))))))))))))))</f>
        <v/>
      </c>
      <c r="X44" s="26" t="n"/>
      <c r="Y44" s="25" t="n"/>
    </row>
    <row r="45">
      <c r="A45" s="17" t="n"/>
      <c r="B45" s="17" t="n"/>
      <c r="C45" s="17" t="n"/>
      <c r="D45" s="18" t="n"/>
      <c r="E45" s="40" t="n"/>
      <c r="F45" s="18" t="n"/>
      <c r="G45" s="20" t="n"/>
      <c r="H45" s="21">
        <f>IF(OR($A45="",$F45="",$G45=""),"",ROUND($F45*$G45,2))</f>
        <v/>
      </c>
      <c r="I45" s="22" t="n"/>
      <c r="J45" s="22" t="n"/>
      <c r="K45" s="22" t="n"/>
      <c r="L45" s="22" t="n"/>
      <c r="M45" s="23">
        <f>IF($A45="","",IF(OR($D45="",$E45="",$F45="",$G45=""),"Dados incompletos",IF($F45=0,"Sem estoque",IF(AND($D45&gt;='Parâmetros'!$B$6,$L45="Sim"),"Retirada",IF(AND($D45&gt;='Parâmetros'!$B$5,$K45="Sim"),"Canal alternativo",IF(AND($D45&gt;='Parâmetros'!$B$4,$J45="Sim"),"Combo",IF(AND($D45&gt;='Parâmetros'!$B$3,$E45&gt;='Parâmetros'!$B$7,$I45="Sim"),"Remarcação",IF($D45&lt;'Parâmetros'!$B$3,"Monitorar","Revisar manualmente"))))))))</f>
        <v/>
      </c>
      <c r="N45" s="17" t="n"/>
      <c r="O45" s="41">
        <f>IF($A45="","",IF($N45="Remarcação",'Parâmetros'!$B$8,""))</f>
        <v/>
      </c>
      <c r="P45" s="40" t="n"/>
      <c r="Q45" s="21">
        <f>IF($A45="","",IF($N45="Remarcação",IF(OR($G45="",$P45=""),"",ROUND($G45*(1-$P45),2)),""))</f>
        <v/>
      </c>
      <c r="R45" s="25" t="n"/>
      <c r="S45" s="17" t="n"/>
      <c r="T45" s="26" t="n"/>
      <c r="U45" s="22" t="n"/>
      <c r="V45" s="27">
        <f>IF($A45="","",IF(OR($D45="",$F45="",$G45=""),"",IF($F45=0,"Baixa",IF($D45&gt;='Parâmetros'!$B$6,"Crítica",IF(OR($D45&gt;='Parâmetros'!$B$5,$H45&gt;='Parâmetros'!$B$11),"Alta",IF($D45&gt;='Parâmetros'!$B$3,"Média","Baixa"))))))</f>
        <v/>
      </c>
      <c r="W45" s="28">
        <f>IF($A45="","",IF(COUNTIF($A$2:$A$121,$A45)&gt;1,"SKU duplicado",IF(OR($B45="",$C45="",$D45="",$E45="",$F45="",$G45="",$I45="",$J45="",$K45="",$L45="",$U45=""),"Preencher dados obrigatórios",IF($F45=0,"Sem estoque — revisar linha",IF(AND($D45&gt;='Parâmetros'!$B$3,$I45="Não",$J45="Não",$K45="Não",$L45="Não"),"Sem ação possível cadastrada",IF($N45="","Definir ação",IF(OR(AND($N45="Remarcação",$I45&lt;&gt;"Sim"),AND($N45="Combo",$J45&lt;&gt;"Sim"),AND($N45="Canal alternativo",$K45&lt;&gt;"Sim"),AND($N45="Retirada",$L45&lt;&gt;"Sim")),"Ação escolhida não permitida",IF(AND($N45="Remarcação",$P45=""),"Informar desconto",IF(AND($N45="Remarcação",$P45&gt;$E45),"Desconto supera margem informada",IF(AND(OR($N45="Combo",$N45="Canal alternativo",$N45="Retirada"),$R45=""),"Detalhar oferta/encaminhamento",IF(AND($N45&lt;&gt;"Monitorar",$S45=""),"Informar responsável",IF(AND($N45&lt;&gt;"Monitorar",$T45=""),"Informar prazo",IF(AND(NOT(OR($U45="Liquidado",$U45="Retirado",$U45="Cancelado")),$T45&lt;&gt;"",$T45&lt;TODAY()),"Prazo vencido",IF(AND(NOT(OR($U45="Liquidado",$U45="Retirado",$U45="Cancelado")),$T45&lt;&gt;"",$T45&lt;=TODAY()+'Parâmetros'!$B$9),"Prazo próximo","OK"))))))))))))))</f>
        <v/>
      </c>
      <c r="X45" s="26" t="n"/>
      <c r="Y45" s="25" t="n"/>
    </row>
    <row r="46">
      <c r="A46" s="17" t="n"/>
      <c r="B46" s="17" t="n"/>
      <c r="C46" s="17" t="n"/>
      <c r="D46" s="18" t="n"/>
      <c r="E46" s="40" t="n"/>
      <c r="F46" s="18" t="n"/>
      <c r="G46" s="20" t="n"/>
      <c r="H46" s="21">
        <f>IF(OR($A46="",$F46="",$G46=""),"",ROUND($F46*$G46,2))</f>
        <v/>
      </c>
      <c r="I46" s="22" t="n"/>
      <c r="J46" s="22" t="n"/>
      <c r="K46" s="22" t="n"/>
      <c r="L46" s="22" t="n"/>
      <c r="M46" s="23">
        <f>IF($A46="","",IF(OR($D46="",$E46="",$F46="",$G46=""),"Dados incompletos",IF($F46=0,"Sem estoque",IF(AND($D46&gt;='Parâmetros'!$B$6,$L46="Sim"),"Retirada",IF(AND($D46&gt;='Parâmetros'!$B$5,$K46="Sim"),"Canal alternativo",IF(AND($D46&gt;='Parâmetros'!$B$4,$J46="Sim"),"Combo",IF(AND($D46&gt;='Parâmetros'!$B$3,$E46&gt;='Parâmetros'!$B$7,$I46="Sim"),"Remarcação",IF($D46&lt;'Parâmetros'!$B$3,"Monitorar","Revisar manualmente"))))))))</f>
        <v/>
      </c>
      <c r="N46" s="17" t="n"/>
      <c r="O46" s="41">
        <f>IF($A46="","",IF($N46="Remarcação",'Parâmetros'!$B$8,""))</f>
        <v/>
      </c>
      <c r="P46" s="40" t="n"/>
      <c r="Q46" s="21">
        <f>IF($A46="","",IF($N46="Remarcação",IF(OR($G46="",$P46=""),"",ROUND($G46*(1-$P46),2)),""))</f>
        <v/>
      </c>
      <c r="R46" s="25" t="n"/>
      <c r="S46" s="17" t="n"/>
      <c r="T46" s="26" t="n"/>
      <c r="U46" s="22" t="n"/>
      <c r="V46" s="27">
        <f>IF($A46="","",IF(OR($D46="",$F46="",$G46=""),"",IF($F46=0,"Baixa",IF($D46&gt;='Parâmetros'!$B$6,"Crítica",IF(OR($D46&gt;='Parâmetros'!$B$5,$H46&gt;='Parâmetros'!$B$11),"Alta",IF($D46&gt;='Parâmetros'!$B$3,"Média","Baixa"))))))</f>
        <v/>
      </c>
      <c r="W46" s="28">
        <f>IF($A46="","",IF(COUNTIF($A$2:$A$121,$A46)&gt;1,"SKU duplicado",IF(OR($B46="",$C46="",$D46="",$E46="",$F46="",$G46="",$I46="",$J46="",$K46="",$L46="",$U46=""),"Preencher dados obrigatórios",IF($F46=0,"Sem estoque — revisar linha",IF(AND($D46&gt;='Parâmetros'!$B$3,$I46="Não",$J46="Não",$K46="Não",$L46="Não"),"Sem ação possível cadastrada",IF($N46="","Definir ação",IF(OR(AND($N46="Remarcação",$I46&lt;&gt;"Sim"),AND($N46="Combo",$J46&lt;&gt;"Sim"),AND($N46="Canal alternativo",$K46&lt;&gt;"Sim"),AND($N46="Retirada",$L46&lt;&gt;"Sim")),"Ação escolhida não permitida",IF(AND($N46="Remarcação",$P46=""),"Informar desconto",IF(AND($N46="Remarcação",$P46&gt;$E46),"Desconto supera margem informada",IF(AND(OR($N46="Combo",$N46="Canal alternativo",$N46="Retirada"),$R46=""),"Detalhar oferta/encaminhamento",IF(AND($N46&lt;&gt;"Monitorar",$S46=""),"Informar responsável",IF(AND($N46&lt;&gt;"Monitorar",$T46=""),"Informar prazo",IF(AND(NOT(OR($U46="Liquidado",$U46="Retirado",$U46="Cancelado")),$T46&lt;&gt;"",$T46&lt;TODAY()),"Prazo vencido",IF(AND(NOT(OR($U46="Liquidado",$U46="Retirado",$U46="Cancelado")),$T46&lt;&gt;"",$T46&lt;=TODAY()+'Parâmetros'!$B$9),"Prazo próximo","OK"))))))))))))))</f>
        <v/>
      </c>
      <c r="X46" s="26" t="n"/>
      <c r="Y46" s="25" t="n"/>
    </row>
    <row r="47">
      <c r="A47" s="17" t="n"/>
      <c r="B47" s="17" t="n"/>
      <c r="C47" s="17" t="n"/>
      <c r="D47" s="18" t="n"/>
      <c r="E47" s="40" t="n"/>
      <c r="F47" s="18" t="n"/>
      <c r="G47" s="20" t="n"/>
      <c r="H47" s="21">
        <f>IF(OR($A47="",$F47="",$G47=""),"",ROUND($F47*$G47,2))</f>
        <v/>
      </c>
      <c r="I47" s="22" t="n"/>
      <c r="J47" s="22" t="n"/>
      <c r="K47" s="22" t="n"/>
      <c r="L47" s="22" t="n"/>
      <c r="M47" s="23">
        <f>IF($A47="","",IF(OR($D47="",$E47="",$F47="",$G47=""),"Dados incompletos",IF($F47=0,"Sem estoque",IF(AND($D47&gt;='Parâmetros'!$B$6,$L47="Sim"),"Retirada",IF(AND($D47&gt;='Parâmetros'!$B$5,$K47="Sim"),"Canal alternativo",IF(AND($D47&gt;='Parâmetros'!$B$4,$J47="Sim"),"Combo",IF(AND($D47&gt;='Parâmetros'!$B$3,$E47&gt;='Parâmetros'!$B$7,$I47="Sim"),"Remarcação",IF($D47&lt;'Parâmetros'!$B$3,"Monitorar","Revisar manualmente"))))))))</f>
        <v/>
      </c>
      <c r="N47" s="17" t="n"/>
      <c r="O47" s="41">
        <f>IF($A47="","",IF($N47="Remarcação",'Parâmetros'!$B$8,""))</f>
        <v/>
      </c>
      <c r="P47" s="40" t="n"/>
      <c r="Q47" s="21">
        <f>IF($A47="","",IF($N47="Remarcação",IF(OR($G47="",$P47=""),"",ROUND($G47*(1-$P47),2)),""))</f>
        <v/>
      </c>
      <c r="R47" s="25" t="n"/>
      <c r="S47" s="17" t="n"/>
      <c r="T47" s="26" t="n"/>
      <c r="U47" s="22" t="n"/>
      <c r="V47" s="27">
        <f>IF($A47="","",IF(OR($D47="",$F47="",$G47=""),"",IF($F47=0,"Baixa",IF($D47&gt;='Parâmetros'!$B$6,"Crítica",IF(OR($D47&gt;='Parâmetros'!$B$5,$H47&gt;='Parâmetros'!$B$11),"Alta",IF($D47&gt;='Parâmetros'!$B$3,"Média","Baixa"))))))</f>
        <v/>
      </c>
      <c r="W47" s="28">
        <f>IF($A47="","",IF(COUNTIF($A$2:$A$121,$A47)&gt;1,"SKU duplicado",IF(OR($B47="",$C47="",$D47="",$E47="",$F47="",$G47="",$I47="",$J47="",$K47="",$L47="",$U47=""),"Preencher dados obrigatórios",IF($F47=0,"Sem estoque — revisar linha",IF(AND($D47&gt;='Parâmetros'!$B$3,$I47="Não",$J47="Não",$K47="Não",$L47="Não"),"Sem ação possível cadastrada",IF($N47="","Definir ação",IF(OR(AND($N47="Remarcação",$I47&lt;&gt;"Sim"),AND($N47="Combo",$J47&lt;&gt;"Sim"),AND($N47="Canal alternativo",$K47&lt;&gt;"Sim"),AND($N47="Retirada",$L47&lt;&gt;"Sim")),"Ação escolhida não permitida",IF(AND($N47="Remarcação",$P47=""),"Informar desconto",IF(AND($N47="Remarcação",$P47&gt;$E47),"Desconto supera margem informada",IF(AND(OR($N47="Combo",$N47="Canal alternativo",$N47="Retirada"),$R47=""),"Detalhar oferta/encaminhamento",IF(AND($N47&lt;&gt;"Monitorar",$S47=""),"Informar responsável",IF(AND($N47&lt;&gt;"Monitorar",$T47=""),"Informar prazo",IF(AND(NOT(OR($U47="Liquidado",$U47="Retirado",$U47="Cancelado")),$T47&lt;&gt;"",$T47&lt;TODAY()),"Prazo vencido",IF(AND(NOT(OR($U47="Liquidado",$U47="Retirado",$U47="Cancelado")),$T47&lt;&gt;"",$T47&lt;=TODAY()+'Parâmetros'!$B$9),"Prazo próximo","OK"))))))))))))))</f>
        <v/>
      </c>
      <c r="X47" s="26" t="n"/>
      <c r="Y47" s="25" t="n"/>
    </row>
    <row r="48">
      <c r="A48" s="17" t="n"/>
      <c r="B48" s="17" t="n"/>
      <c r="C48" s="17" t="n"/>
      <c r="D48" s="18" t="n"/>
      <c r="E48" s="40" t="n"/>
      <c r="F48" s="18" t="n"/>
      <c r="G48" s="20" t="n"/>
      <c r="H48" s="21">
        <f>IF(OR($A48="",$F48="",$G48=""),"",ROUND($F48*$G48,2))</f>
        <v/>
      </c>
      <c r="I48" s="22" t="n"/>
      <c r="J48" s="22" t="n"/>
      <c r="K48" s="22" t="n"/>
      <c r="L48" s="22" t="n"/>
      <c r="M48" s="23">
        <f>IF($A48="","",IF(OR($D48="",$E48="",$F48="",$G48=""),"Dados incompletos",IF($F48=0,"Sem estoque",IF(AND($D48&gt;='Parâmetros'!$B$6,$L48="Sim"),"Retirada",IF(AND($D48&gt;='Parâmetros'!$B$5,$K48="Sim"),"Canal alternativo",IF(AND($D48&gt;='Parâmetros'!$B$4,$J48="Sim"),"Combo",IF(AND($D48&gt;='Parâmetros'!$B$3,$E48&gt;='Parâmetros'!$B$7,$I48="Sim"),"Remarcação",IF($D48&lt;'Parâmetros'!$B$3,"Monitorar","Revisar manualmente"))))))))</f>
        <v/>
      </c>
      <c r="N48" s="17" t="n"/>
      <c r="O48" s="41">
        <f>IF($A48="","",IF($N48="Remarcação",'Parâmetros'!$B$8,""))</f>
        <v/>
      </c>
      <c r="P48" s="40" t="n"/>
      <c r="Q48" s="21">
        <f>IF($A48="","",IF($N48="Remarcação",IF(OR($G48="",$P48=""),"",ROUND($G48*(1-$P48),2)),""))</f>
        <v/>
      </c>
      <c r="R48" s="25" t="n"/>
      <c r="S48" s="17" t="n"/>
      <c r="T48" s="26" t="n"/>
      <c r="U48" s="22" t="n"/>
      <c r="V48" s="27">
        <f>IF($A48="","",IF(OR($D48="",$F48="",$G48=""),"",IF($F48=0,"Baixa",IF($D48&gt;='Parâmetros'!$B$6,"Crítica",IF(OR($D48&gt;='Parâmetros'!$B$5,$H48&gt;='Parâmetros'!$B$11),"Alta",IF($D48&gt;='Parâmetros'!$B$3,"Média","Baixa"))))))</f>
        <v/>
      </c>
      <c r="W48" s="28">
        <f>IF($A48="","",IF(COUNTIF($A$2:$A$121,$A48)&gt;1,"SKU duplicado",IF(OR($B48="",$C48="",$D48="",$E48="",$F48="",$G48="",$I48="",$J48="",$K48="",$L48="",$U48=""),"Preencher dados obrigatórios",IF($F48=0,"Sem estoque — revisar linha",IF(AND($D48&gt;='Parâmetros'!$B$3,$I48="Não",$J48="Não",$K48="Não",$L48="Não"),"Sem ação possível cadastrada",IF($N48="","Definir ação",IF(OR(AND($N48="Remarcação",$I48&lt;&gt;"Sim"),AND($N48="Combo",$J48&lt;&gt;"Sim"),AND($N48="Canal alternativo",$K48&lt;&gt;"Sim"),AND($N48="Retirada",$L48&lt;&gt;"Sim")),"Ação escolhida não permitida",IF(AND($N48="Remarcação",$P48=""),"Informar desconto",IF(AND($N48="Remarcação",$P48&gt;$E48),"Desconto supera margem informada",IF(AND(OR($N48="Combo",$N48="Canal alternativo",$N48="Retirada"),$R48=""),"Detalhar oferta/encaminhamento",IF(AND($N48&lt;&gt;"Monitorar",$S48=""),"Informar responsável",IF(AND($N48&lt;&gt;"Monitorar",$T48=""),"Informar prazo",IF(AND(NOT(OR($U48="Liquidado",$U48="Retirado",$U48="Cancelado")),$T48&lt;&gt;"",$T48&lt;TODAY()),"Prazo vencido",IF(AND(NOT(OR($U48="Liquidado",$U48="Retirado",$U48="Cancelado")),$T48&lt;&gt;"",$T48&lt;=TODAY()+'Parâmetros'!$B$9),"Prazo próximo","OK"))))))))))))))</f>
        <v/>
      </c>
      <c r="X48" s="26" t="n"/>
      <c r="Y48" s="25" t="n"/>
    </row>
    <row r="49">
      <c r="A49" s="17" t="n"/>
      <c r="B49" s="17" t="n"/>
      <c r="C49" s="17" t="n"/>
      <c r="D49" s="18" t="n"/>
      <c r="E49" s="40" t="n"/>
      <c r="F49" s="18" t="n"/>
      <c r="G49" s="20" t="n"/>
      <c r="H49" s="21">
        <f>IF(OR($A49="",$F49="",$G49=""),"",ROUND($F49*$G49,2))</f>
        <v/>
      </c>
      <c r="I49" s="22" t="n"/>
      <c r="J49" s="22" t="n"/>
      <c r="K49" s="22" t="n"/>
      <c r="L49" s="22" t="n"/>
      <c r="M49" s="23">
        <f>IF($A49="","",IF(OR($D49="",$E49="",$F49="",$G49=""),"Dados incompletos",IF($F49=0,"Sem estoque",IF(AND($D49&gt;='Parâmetros'!$B$6,$L49="Sim"),"Retirada",IF(AND($D49&gt;='Parâmetros'!$B$5,$K49="Sim"),"Canal alternativo",IF(AND($D49&gt;='Parâmetros'!$B$4,$J49="Sim"),"Combo",IF(AND($D49&gt;='Parâmetros'!$B$3,$E49&gt;='Parâmetros'!$B$7,$I49="Sim"),"Remarcação",IF($D49&lt;'Parâmetros'!$B$3,"Monitorar","Revisar manualmente"))))))))</f>
        <v/>
      </c>
      <c r="N49" s="17" t="n"/>
      <c r="O49" s="41">
        <f>IF($A49="","",IF($N49="Remarcação",'Parâmetros'!$B$8,""))</f>
        <v/>
      </c>
      <c r="P49" s="40" t="n"/>
      <c r="Q49" s="21">
        <f>IF($A49="","",IF($N49="Remarcação",IF(OR($G49="",$P49=""),"",ROUND($G49*(1-$P49),2)),""))</f>
        <v/>
      </c>
      <c r="R49" s="25" t="n"/>
      <c r="S49" s="17" t="n"/>
      <c r="T49" s="26" t="n"/>
      <c r="U49" s="22" t="n"/>
      <c r="V49" s="27">
        <f>IF($A49="","",IF(OR($D49="",$F49="",$G49=""),"",IF($F49=0,"Baixa",IF($D49&gt;='Parâmetros'!$B$6,"Crítica",IF(OR($D49&gt;='Parâmetros'!$B$5,$H49&gt;='Parâmetros'!$B$11),"Alta",IF($D49&gt;='Parâmetros'!$B$3,"Média","Baixa"))))))</f>
        <v/>
      </c>
      <c r="W49" s="28">
        <f>IF($A49="","",IF(COUNTIF($A$2:$A$121,$A49)&gt;1,"SKU duplicado",IF(OR($B49="",$C49="",$D49="",$E49="",$F49="",$G49="",$I49="",$J49="",$K49="",$L49="",$U49=""),"Preencher dados obrigatórios",IF($F49=0,"Sem estoque — revisar linha",IF(AND($D49&gt;='Parâmetros'!$B$3,$I49="Não",$J49="Não",$K49="Não",$L49="Não"),"Sem ação possível cadastrada",IF($N49="","Definir ação",IF(OR(AND($N49="Remarcação",$I49&lt;&gt;"Sim"),AND($N49="Combo",$J49&lt;&gt;"Sim"),AND($N49="Canal alternativo",$K49&lt;&gt;"Sim"),AND($N49="Retirada",$L49&lt;&gt;"Sim")),"Ação escolhida não permitida",IF(AND($N49="Remarcação",$P49=""),"Informar desconto",IF(AND($N49="Remarcação",$P49&gt;$E49),"Desconto supera margem informada",IF(AND(OR($N49="Combo",$N49="Canal alternativo",$N49="Retirada"),$R49=""),"Detalhar oferta/encaminhamento",IF(AND($N49&lt;&gt;"Monitorar",$S49=""),"Informar responsável",IF(AND($N49&lt;&gt;"Monitorar",$T49=""),"Informar prazo",IF(AND(NOT(OR($U49="Liquidado",$U49="Retirado",$U49="Cancelado")),$T49&lt;&gt;"",$T49&lt;TODAY()),"Prazo vencido",IF(AND(NOT(OR($U49="Liquidado",$U49="Retirado",$U49="Cancelado")),$T49&lt;&gt;"",$T49&lt;=TODAY()+'Parâmetros'!$B$9),"Prazo próximo","OK"))))))))))))))</f>
        <v/>
      </c>
      <c r="X49" s="26" t="n"/>
      <c r="Y49" s="25" t="n"/>
    </row>
    <row r="50">
      <c r="A50" s="17" t="n"/>
      <c r="B50" s="17" t="n"/>
      <c r="C50" s="17" t="n"/>
      <c r="D50" s="18" t="n"/>
      <c r="E50" s="40" t="n"/>
      <c r="F50" s="18" t="n"/>
      <c r="G50" s="20" t="n"/>
      <c r="H50" s="21">
        <f>IF(OR($A50="",$F50="",$G50=""),"",ROUND($F50*$G50,2))</f>
        <v/>
      </c>
      <c r="I50" s="22" t="n"/>
      <c r="J50" s="22" t="n"/>
      <c r="K50" s="22" t="n"/>
      <c r="L50" s="22" t="n"/>
      <c r="M50" s="23">
        <f>IF($A50="","",IF(OR($D50="",$E50="",$F50="",$G50=""),"Dados incompletos",IF($F50=0,"Sem estoque",IF(AND($D50&gt;='Parâmetros'!$B$6,$L50="Sim"),"Retirada",IF(AND($D50&gt;='Parâmetros'!$B$5,$K50="Sim"),"Canal alternativo",IF(AND($D50&gt;='Parâmetros'!$B$4,$J50="Sim"),"Combo",IF(AND($D50&gt;='Parâmetros'!$B$3,$E50&gt;='Parâmetros'!$B$7,$I50="Sim"),"Remarcação",IF($D50&lt;'Parâmetros'!$B$3,"Monitorar","Revisar manualmente"))))))))</f>
        <v/>
      </c>
      <c r="N50" s="17" t="n"/>
      <c r="O50" s="41">
        <f>IF($A50="","",IF($N50="Remarcação",'Parâmetros'!$B$8,""))</f>
        <v/>
      </c>
      <c r="P50" s="40" t="n"/>
      <c r="Q50" s="21">
        <f>IF($A50="","",IF($N50="Remarcação",IF(OR($G50="",$P50=""),"",ROUND($G50*(1-$P50),2)),""))</f>
        <v/>
      </c>
      <c r="R50" s="25" t="n"/>
      <c r="S50" s="17" t="n"/>
      <c r="T50" s="26" t="n"/>
      <c r="U50" s="22" t="n"/>
      <c r="V50" s="27">
        <f>IF($A50="","",IF(OR($D50="",$F50="",$G50=""),"",IF($F50=0,"Baixa",IF($D50&gt;='Parâmetros'!$B$6,"Crítica",IF(OR($D50&gt;='Parâmetros'!$B$5,$H50&gt;='Parâmetros'!$B$11),"Alta",IF($D50&gt;='Parâmetros'!$B$3,"Média","Baixa"))))))</f>
        <v/>
      </c>
      <c r="W50" s="28">
        <f>IF($A50="","",IF(COUNTIF($A$2:$A$121,$A50)&gt;1,"SKU duplicado",IF(OR($B50="",$C50="",$D50="",$E50="",$F50="",$G50="",$I50="",$J50="",$K50="",$L50="",$U50=""),"Preencher dados obrigatórios",IF($F50=0,"Sem estoque — revisar linha",IF(AND($D50&gt;='Parâmetros'!$B$3,$I50="Não",$J50="Não",$K50="Não",$L50="Não"),"Sem ação possível cadastrada",IF($N50="","Definir ação",IF(OR(AND($N50="Remarcação",$I50&lt;&gt;"Sim"),AND($N50="Combo",$J50&lt;&gt;"Sim"),AND($N50="Canal alternativo",$K50&lt;&gt;"Sim"),AND($N50="Retirada",$L50&lt;&gt;"Sim")),"Ação escolhida não permitida",IF(AND($N50="Remarcação",$P50=""),"Informar desconto",IF(AND($N50="Remarcação",$P50&gt;$E50),"Desconto supera margem informada",IF(AND(OR($N50="Combo",$N50="Canal alternativo",$N50="Retirada"),$R50=""),"Detalhar oferta/encaminhamento",IF(AND($N50&lt;&gt;"Monitorar",$S50=""),"Informar responsável",IF(AND($N50&lt;&gt;"Monitorar",$T50=""),"Informar prazo",IF(AND(NOT(OR($U50="Liquidado",$U50="Retirado",$U50="Cancelado")),$T50&lt;&gt;"",$T50&lt;TODAY()),"Prazo vencido",IF(AND(NOT(OR($U50="Liquidado",$U50="Retirado",$U50="Cancelado")),$T50&lt;&gt;"",$T50&lt;=TODAY()+'Parâmetros'!$B$9),"Prazo próximo","OK"))))))))))))))</f>
        <v/>
      </c>
      <c r="X50" s="26" t="n"/>
      <c r="Y50" s="25" t="n"/>
    </row>
    <row r="51">
      <c r="A51" s="17" t="n"/>
      <c r="B51" s="17" t="n"/>
      <c r="C51" s="17" t="n"/>
      <c r="D51" s="18" t="n"/>
      <c r="E51" s="40" t="n"/>
      <c r="F51" s="18" t="n"/>
      <c r="G51" s="20" t="n"/>
      <c r="H51" s="21">
        <f>IF(OR($A51="",$F51="",$G51=""),"",ROUND($F51*$G51,2))</f>
        <v/>
      </c>
      <c r="I51" s="22" t="n"/>
      <c r="J51" s="22" t="n"/>
      <c r="K51" s="22" t="n"/>
      <c r="L51" s="22" t="n"/>
      <c r="M51" s="23">
        <f>IF($A51="","",IF(OR($D51="",$E51="",$F51="",$G51=""),"Dados incompletos",IF($F51=0,"Sem estoque",IF(AND($D51&gt;='Parâmetros'!$B$6,$L51="Sim"),"Retirada",IF(AND($D51&gt;='Parâmetros'!$B$5,$K51="Sim"),"Canal alternativo",IF(AND($D51&gt;='Parâmetros'!$B$4,$J51="Sim"),"Combo",IF(AND($D51&gt;='Parâmetros'!$B$3,$E51&gt;='Parâmetros'!$B$7,$I51="Sim"),"Remarcação",IF($D51&lt;'Parâmetros'!$B$3,"Monitorar","Revisar manualmente"))))))))</f>
        <v/>
      </c>
      <c r="N51" s="17" t="n"/>
      <c r="O51" s="41">
        <f>IF($A51="","",IF($N51="Remarcação",'Parâmetros'!$B$8,""))</f>
        <v/>
      </c>
      <c r="P51" s="40" t="n"/>
      <c r="Q51" s="21">
        <f>IF($A51="","",IF($N51="Remarcação",IF(OR($G51="",$P51=""),"",ROUND($G51*(1-$P51),2)),""))</f>
        <v/>
      </c>
      <c r="R51" s="25" t="n"/>
      <c r="S51" s="17" t="n"/>
      <c r="T51" s="26" t="n"/>
      <c r="U51" s="22" t="n"/>
      <c r="V51" s="27">
        <f>IF($A51="","",IF(OR($D51="",$F51="",$G51=""),"",IF($F51=0,"Baixa",IF($D51&gt;='Parâmetros'!$B$6,"Crítica",IF(OR($D51&gt;='Parâmetros'!$B$5,$H51&gt;='Parâmetros'!$B$11),"Alta",IF($D51&gt;='Parâmetros'!$B$3,"Média","Baixa"))))))</f>
        <v/>
      </c>
      <c r="W51" s="28">
        <f>IF($A51="","",IF(COUNTIF($A$2:$A$121,$A51)&gt;1,"SKU duplicado",IF(OR($B51="",$C51="",$D51="",$E51="",$F51="",$G51="",$I51="",$J51="",$K51="",$L51="",$U51=""),"Preencher dados obrigatórios",IF($F51=0,"Sem estoque — revisar linha",IF(AND($D51&gt;='Parâmetros'!$B$3,$I51="Não",$J51="Não",$K51="Não",$L51="Não"),"Sem ação possível cadastrada",IF($N51="","Definir ação",IF(OR(AND($N51="Remarcação",$I51&lt;&gt;"Sim"),AND($N51="Combo",$J51&lt;&gt;"Sim"),AND($N51="Canal alternativo",$K51&lt;&gt;"Sim"),AND($N51="Retirada",$L51&lt;&gt;"Sim")),"Ação escolhida não permitida",IF(AND($N51="Remarcação",$P51=""),"Informar desconto",IF(AND($N51="Remarcação",$P51&gt;$E51),"Desconto supera margem informada",IF(AND(OR($N51="Combo",$N51="Canal alternativo",$N51="Retirada"),$R51=""),"Detalhar oferta/encaminhamento",IF(AND($N51&lt;&gt;"Monitorar",$S51=""),"Informar responsável",IF(AND($N51&lt;&gt;"Monitorar",$T51=""),"Informar prazo",IF(AND(NOT(OR($U51="Liquidado",$U51="Retirado",$U51="Cancelado")),$T51&lt;&gt;"",$T51&lt;TODAY()),"Prazo vencido",IF(AND(NOT(OR($U51="Liquidado",$U51="Retirado",$U51="Cancelado")),$T51&lt;&gt;"",$T51&lt;=TODAY()+'Parâmetros'!$B$9),"Prazo próximo","OK"))))))))))))))</f>
        <v/>
      </c>
      <c r="X51" s="26" t="n"/>
      <c r="Y51" s="25" t="n"/>
    </row>
    <row r="52">
      <c r="A52" s="17" t="n"/>
      <c r="B52" s="17" t="n"/>
      <c r="C52" s="17" t="n"/>
      <c r="D52" s="18" t="n"/>
      <c r="E52" s="40" t="n"/>
      <c r="F52" s="18" t="n"/>
      <c r="G52" s="20" t="n"/>
      <c r="H52" s="21">
        <f>IF(OR($A52="",$F52="",$G52=""),"",ROUND($F52*$G52,2))</f>
        <v/>
      </c>
      <c r="I52" s="22" t="n"/>
      <c r="J52" s="22" t="n"/>
      <c r="K52" s="22" t="n"/>
      <c r="L52" s="22" t="n"/>
      <c r="M52" s="23">
        <f>IF($A52="","",IF(OR($D52="",$E52="",$F52="",$G52=""),"Dados incompletos",IF($F52=0,"Sem estoque",IF(AND($D52&gt;='Parâmetros'!$B$6,$L52="Sim"),"Retirada",IF(AND($D52&gt;='Parâmetros'!$B$5,$K52="Sim"),"Canal alternativo",IF(AND($D52&gt;='Parâmetros'!$B$4,$J52="Sim"),"Combo",IF(AND($D52&gt;='Parâmetros'!$B$3,$E52&gt;='Parâmetros'!$B$7,$I52="Sim"),"Remarcação",IF($D52&lt;'Parâmetros'!$B$3,"Monitorar","Revisar manualmente"))))))))</f>
        <v/>
      </c>
      <c r="N52" s="17" t="n"/>
      <c r="O52" s="41">
        <f>IF($A52="","",IF($N52="Remarcação",'Parâmetros'!$B$8,""))</f>
        <v/>
      </c>
      <c r="P52" s="40" t="n"/>
      <c r="Q52" s="21">
        <f>IF($A52="","",IF($N52="Remarcação",IF(OR($G52="",$P52=""),"",ROUND($G52*(1-$P52),2)),""))</f>
        <v/>
      </c>
      <c r="R52" s="25" t="n"/>
      <c r="S52" s="17" t="n"/>
      <c r="T52" s="26" t="n"/>
      <c r="U52" s="22" t="n"/>
      <c r="V52" s="27">
        <f>IF($A52="","",IF(OR($D52="",$F52="",$G52=""),"",IF($F52=0,"Baixa",IF($D52&gt;='Parâmetros'!$B$6,"Crítica",IF(OR($D52&gt;='Parâmetros'!$B$5,$H52&gt;='Parâmetros'!$B$11),"Alta",IF($D52&gt;='Parâmetros'!$B$3,"Média","Baixa"))))))</f>
        <v/>
      </c>
      <c r="W52" s="28">
        <f>IF($A52="","",IF(COUNTIF($A$2:$A$121,$A52)&gt;1,"SKU duplicado",IF(OR($B52="",$C52="",$D52="",$E52="",$F52="",$G52="",$I52="",$J52="",$K52="",$L52="",$U52=""),"Preencher dados obrigatórios",IF($F52=0,"Sem estoque — revisar linha",IF(AND($D52&gt;='Parâmetros'!$B$3,$I52="Não",$J52="Não",$K52="Não",$L52="Não"),"Sem ação possível cadastrada",IF($N52="","Definir ação",IF(OR(AND($N52="Remarcação",$I52&lt;&gt;"Sim"),AND($N52="Combo",$J52&lt;&gt;"Sim"),AND($N52="Canal alternativo",$K52&lt;&gt;"Sim"),AND($N52="Retirada",$L52&lt;&gt;"Sim")),"Ação escolhida não permitida",IF(AND($N52="Remarcação",$P52=""),"Informar desconto",IF(AND($N52="Remarcação",$P52&gt;$E52),"Desconto supera margem informada",IF(AND(OR($N52="Combo",$N52="Canal alternativo",$N52="Retirada"),$R52=""),"Detalhar oferta/encaminhamento",IF(AND($N52&lt;&gt;"Monitorar",$S52=""),"Informar responsável",IF(AND($N52&lt;&gt;"Monitorar",$T52=""),"Informar prazo",IF(AND(NOT(OR($U52="Liquidado",$U52="Retirado",$U52="Cancelado")),$T52&lt;&gt;"",$T52&lt;TODAY()),"Prazo vencido",IF(AND(NOT(OR($U52="Liquidado",$U52="Retirado",$U52="Cancelado")),$T52&lt;&gt;"",$T52&lt;=TODAY()+'Parâmetros'!$B$9),"Prazo próximo","OK"))))))))))))))</f>
        <v/>
      </c>
      <c r="X52" s="26" t="n"/>
      <c r="Y52" s="25" t="n"/>
    </row>
    <row r="53">
      <c r="A53" s="17" t="n"/>
      <c r="B53" s="17" t="n"/>
      <c r="C53" s="17" t="n"/>
      <c r="D53" s="18" t="n"/>
      <c r="E53" s="40" t="n"/>
      <c r="F53" s="18" t="n"/>
      <c r="G53" s="20" t="n"/>
      <c r="H53" s="21">
        <f>IF(OR($A53="",$F53="",$G53=""),"",ROUND($F53*$G53,2))</f>
        <v/>
      </c>
      <c r="I53" s="22" t="n"/>
      <c r="J53" s="22" t="n"/>
      <c r="K53" s="22" t="n"/>
      <c r="L53" s="22" t="n"/>
      <c r="M53" s="23">
        <f>IF($A53="","",IF(OR($D53="",$E53="",$F53="",$G53=""),"Dados incompletos",IF($F53=0,"Sem estoque",IF(AND($D53&gt;='Parâmetros'!$B$6,$L53="Sim"),"Retirada",IF(AND($D53&gt;='Parâmetros'!$B$5,$K53="Sim"),"Canal alternativo",IF(AND($D53&gt;='Parâmetros'!$B$4,$J53="Sim"),"Combo",IF(AND($D53&gt;='Parâmetros'!$B$3,$E53&gt;='Parâmetros'!$B$7,$I53="Sim"),"Remarcação",IF($D53&lt;'Parâmetros'!$B$3,"Monitorar","Revisar manualmente"))))))))</f>
        <v/>
      </c>
      <c r="N53" s="17" t="n"/>
      <c r="O53" s="41">
        <f>IF($A53="","",IF($N53="Remarcação",'Parâmetros'!$B$8,""))</f>
        <v/>
      </c>
      <c r="P53" s="40" t="n"/>
      <c r="Q53" s="21">
        <f>IF($A53="","",IF($N53="Remarcação",IF(OR($G53="",$P53=""),"",ROUND($G53*(1-$P53),2)),""))</f>
        <v/>
      </c>
      <c r="R53" s="25" t="n"/>
      <c r="S53" s="17" t="n"/>
      <c r="T53" s="26" t="n"/>
      <c r="U53" s="22" t="n"/>
      <c r="V53" s="27">
        <f>IF($A53="","",IF(OR($D53="",$F53="",$G53=""),"",IF($F53=0,"Baixa",IF($D53&gt;='Parâmetros'!$B$6,"Crítica",IF(OR($D53&gt;='Parâmetros'!$B$5,$H53&gt;='Parâmetros'!$B$11),"Alta",IF($D53&gt;='Parâmetros'!$B$3,"Média","Baixa"))))))</f>
        <v/>
      </c>
      <c r="W53" s="28">
        <f>IF($A53="","",IF(COUNTIF($A$2:$A$121,$A53)&gt;1,"SKU duplicado",IF(OR($B53="",$C53="",$D53="",$E53="",$F53="",$G53="",$I53="",$J53="",$K53="",$L53="",$U53=""),"Preencher dados obrigatórios",IF($F53=0,"Sem estoque — revisar linha",IF(AND($D53&gt;='Parâmetros'!$B$3,$I53="Não",$J53="Não",$K53="Não",$L53="Não"),"Sem ação possível cadastrada",IF($N53="","Definir ação",IF(OR(AND($N53="Remarcação",$I53&lt;&gt;"Sim"),AND($N53="Combo",$J53&lt;&gt;"Sim"),AND($N53="Canal alternativo",$K53&lt;&gt;"Sim"),AND($N53="Retirada",$L53&lt;&gt;"Sim")),"Ação escolhida não permitida",IF(AND($N53="Remarcação",$P53=""),"Informar desconto",IF(AND($N53="Remarcação",$P53&gt;$E53),"Desconto supera margem informada",IF(AND(OR($N53="Combo",$N53="Canal alternativo",$N53="Retirada"),$R53=""),"Detalhar oferta/encaminhamento",IF(AND($N53&lt;&gt;"Monitorar",$S53=""),"Informar responsável",IF(AND($N53&lt;&gt;"Monitorar",$T53=""),"Informar prazo",IF(AND(NOT(OR($U53="Liquidado",$U53="Retirado",$U53="Cancelado")),$T53&lt;&gt;"",$T53&lt;TODAY()),"Prazo vencido",IF(AND(NOT(OR($U53="Liquidado",$U53="Retirado",$U53="Cancelado")),$T53&lt;&gt;"",$T53&lt;=TODAY()+'Parâmetros'!$B$9),"Prazo próximo","OK"))))))))))))))</f>
        <v/>
      </c>
      <c r="X53" s="26" t="n"/>
      <c r="Y53" s="25" t="n"/>
    </row>
    <row r="54">
      <c r="A54" s="17" t="n"/>
      <c r="B54" s="17" t="n"/>
      <c r="C54" s="17" t="n"/>
      <c r="D54" s="18" t="n"/>
      <c r="E54" s="40" t="n"/>
      <c r="F54" s="18" t="n"/>
      <c r="G54" s="20" t="n"/>
      <c r="H54" s="21">
        <f>IF(OR($A54="",$F54="",$G54=""),"",ROUND($F54*$G54,2))</f>
        <v/>
      </c>
      <c r="I54" s="22" t="n"/>
      <c r="J54" s="22" t="n"/>
      <c r="K54" s="22" t="n"/>
      <c r="L54" s="22" t="n"/>
      <c r="M54" s="23">
        <f>IF($A54="","",IF(OR($D54="",$E54="",$F54="",$G54=""),"Dados incompletos",IF($F54=0,"Sem estoque",IF(AND($D54&gt;='Parâmetros'!$B$6,$L54="Sim"),"Retirada",IF(AND($D54&gt;='Parâmetros'!$B$5,$K54="Sim"),"Canal alternativo",IF(AND($D54&gt;='Parâmetros'!$B$4,$J54="Sim"),"Combo",IF(AND($D54&gt;='Parâmetros'!$B$3,$E54&gt;='Parâmetros'!$B$7,$I54="Sim"),"Remarcação",IF($D54&lt;'Parâmetros'!$B$3,"Monitorar","Revisar manualmente"))))))))</f>
        <v/>
      </c>
      <c r="N54" s="17" t="n"/>
      <c r="O54" s="41">
        <f>IF($A54="","",IF($N54="Remarcação",'Parâmetros'!$B$8,""))</f>
        <v/>
      </c>
      <c r="P54" s="40" t="n"/>
      <c r="Q54" s="21">
        <f>IF($A54="","",IF($N54="Remarcação",IF(OR($G54="",$P54=""),"",ROUND($G54*(1-$P54),2)),""))</f>
        <v/>
      </c>
      <c r="R54" s="25" t="n"/>
      <c r="S54" s="17" t="n"/>
      <c r="T54" s="26" t="n"/>
      <c r="U54" s="22" t="n"/>
      <c r="V54" s="27">
        <f>IF($A54="","",IF(OR($D54="",$F54="",$G54=""),"",IF($F54=0,"Baixa",IF($D54&gt;='Parâmetros'!$B$6,"Crítica",IF(OR($D54&gt;='Parâmetros'!$B$5,$H54&gt;='Parâmetros'!$B$11),"Alta",IF($D54&gt;='Parâmetros'!$B$3,"Média","Baixa"))))))</f>
        <v/>
      </c>
      <c r="W54" s="28">
        <f>IF($A54="","",IF(COUNTIF($A$2:$A$121,$A54)&gt;1,"SKU duplicado",IF(OR($B54="",$C54="",$D54="",$E54="",$F54="",$G54="",$I54="",$J54="",$K54="",$L54="",$U54=""),"Preencher dados obrigatórios",IF($F54=0,"Sem estoque — revisar linha",IF(AND($D54&gt;='Parâmetros'!$B$3,$I54="Não",$J54="Não",$K54="Não",$L54="Não"),"Sem ação possível cadastrada",IF($N54="","Definir ação",IF(OR(AND($N54="Remarcação",$I54&lt;&gt;"Sim"),AND($N54="Combo",$J54&lt;&gt;"Sim"),AND($N54="Canal alternativo",$K54&lt;&gt;"Sim"),AND($N54="Retirada",$L54&lt;&gt;"Sim")),"Ação escolhida não permitida",IF(AND($N54="Remarcação",$P54=""),"Informar desconto",IF(AND($N54="Remarcação",$P54&gt;$E54),"Desconto supera margem informada",IF(AND(OR($N54="Combo",$N54="Canal alternativo",$N54="Retirada"),$R54=""),"Detalhar oferta/encaminhamento",IF(AND($N54&lt;&gt;"Monitorar",$S54=""),"Informar responsável",IF(AND($N54&lt;&gt;"Monitorar",$T54=""),"Informar prazo",IF(AND(NOT(OR($U54="Liquidado",$U54="Retirado",$U54="Cancelado")),$T54&lt;&gt;"",$T54&lt;TODAY()),"Prazo vencido",IF(AND(NOT(OR($U54="Liquidado",$U54="Retirado",$U54="Cancelado")),$T54&lt;&gt;"",$T54&lt;=TODAY()+'Parâmetros'!$B$9),"Prazo próximo","OK"))))))))))))))</f>
        <v/>
      </c>
      <c r="X54" s="26" t="n"/>
      <c r="Y54" s="25" t="n"/>
    </row>
    <row r="55">
      <c r="A55" s="17" t="n"/>
      <c r="B55" s="17" t="n"/>
      <c r="C55" s="17" t="n"/>
      <c r="D55" s="18" t="n"/>
      <c r="E55" s="40" t="n"/>
      <c r="F55" s="18" t="n"/>
      <c r="G55" s="20" t="n"/>
      <c r="H55" s="21">
        <f>IF(OR($A55="",$F55="",$G55=""),"",ROUND($F55*$G55,2))</f>
        <v/>
      </c>
      <c r="I55" s="22" t="n"/>
      <c r="J55" s="22" t="n"/>
      <c r="K55" s="22" t="n"/>
      <c r="L55" s="22" t="n"/>
      <c r="M55" s="23">
        <f>IF($A55="","",IF(OR($D55="",$E55="",$F55="",$G55=""),"Dados incompletos",IF($F55=0,"Sem estoque",IF(AND($D55&gt;='Parâmetros'!$B$6,$L55="Sim"),"Retirada",IF(AND($D55&gt;='Parâmetros'!$B$5,$K55="Sim"),"Canal alternativo",IF(AND($D55&gt;='Parâmetros'!$B$4,$J55="Sim"),"Combo",IF(AND($D55&gt;='Parâmetros'!$B$3,$E55&gt;='Parâmetros'!$B$7,$I55="Sim"),"Remarcação",IF($D55&lt;'Parâmetros'!$B$3,"Monitorar","Revisar manualmente"))))))))</f>
        <v/>
      </c>
      <c r="N55" s="17" t="n"/>
      <c r="O55" s="41">
        <f>IF($A55="","",IF($N55="Remarcação",'Parâmetros'!$B$8,""))</f>
        <v/>
      </c>
      <c r="P55" s="40" t="n"/>
      <c r="Q55" s="21">
        <f>IF($A55="","",IF($N55="Remarcação",IF(OR($G55="",$P55=""),"",ROUND($G55*(1-$P55),2)),""))</f>
        <v/>
      </c>
      <c r="R55" s="25" t="n"/>
      <c r="S55" s="17" t="n"/>
      <c r="T55" s="26" t="n"/>
      <c r="U55" s="22" t="n"/>
      <c r="V55" s="27">
        <f>IF($A55="","",IF(OR($D55="",$F55="",$G55=""),"",IF($F55=0,"Baixa",IF($D55&gt;='Parâmetros'!$B$6,"Crítica",IF(OR($D55&gt;='Parâmetros'!$B$5,$H55&gt;='Parâmetros'!$B$11),"Alta",IF($D55&gt;='Parâmetros'!$B$3,"Média","Baixa"))))))</f>
        <v/>
      </c>
      <c r="W55" s="28">
        <f>IF($A55="","",IF(COUNTIF($A$2:$A$121,$A55)&gt;1,"SKU duplicado",IF(OR($B55="",$C55="",$D55="",$E55="",$F55="",$G55="",$I55="",$J55="",$K55="",$L55="",$U55=""),"Preencher dados obrigatórios",IF($F55=0,"Sem estoque — revisar linha",IF(AND($D55&gt;='Parâmetros'!$B$3,$I55="Não",$J55="Não",$K55="Não",$L55="Não"),"Sem ação possível cadastrada",IF($N55="","Definir ação",IF(OR(AND($N55="Remarcação",$I55&lt;&gt;"Sim"),AND($N55="Combo",$J55&lt;&gt;"Sim"),AND($N55="Canal alternativo",$K55&lt;&gt;"Sim"),AND($N55="Retirada",$L55&lt;&gt;"Sim")),"Ação escolhida não permitida",IF(AND($N55="Remarcação",$P55=""),"Informar desconto",IF(AND($N55="Remarcação",$P55&gt;$E55),"Desconto supera margem informada",IF(AND(OR($N55="Combo",$N55="Canal alternativo",$N55="Retirada"),$R55=""),"Detalhar oferta/encaminhamento",IF(AND($N55&lt;&gt;"Monitorar",$S55=""),"Informar responsável",IF(AND($N55&lt;&gt;"Monitorar",$T55=""),"Informar prazo",IF(AND(NOT(OR($U55="Liquidado",$U55="Retirado",$U55="Cancelado")),$T55&lt;&gt;"",$T55&lt;TODAY()),"Prazo vencido",IF(AND(NOT(OR($U55="Liquidado",$U55="Retirado",$U55="Cancelado")),$T55&lt;&gt;"",$T55&lt;=TODAY()+'Parâmetros'!$B$9),"Prazo próximo","OK"))))))))))))))</f>
        <v/>
      </c>
      <c r="X55" s="26" t="n"/>
      <c r="Y55" s="25" t="n"/>
    </row>
    <row r="56">
      <c r="A56" s="17" t="n"/>
      <c r="B56" s="17" t="n"/>
      <c r="C56" s="17" t="n"/>
      <c r="D56" s="18" t="n"/>
      <c r="E56" s="40" t="n"/>
      <c r="F56" s="18" t="n"/>
      <c r="G56" s="20" t="n"/>
      <c r="H56" s="21">
        <f>IF(OR($A56="",$F56="",$G56=""),"",ROUND($F56*$G56,2))</f>
        <v/>
      </c>
      <c r="I56" s="22" t="n"/>
      <c r="J56" s="22" t="n"/>
      <c r="K56" s="22" t="n"/>
      <c r="L56" s="22" t="n"/>
      <c r="M56" s="23">
        <f>IF($A56="","",IF(OR($D56="",$E56="",$F56="",$G56=""),"Dados incompletos",IF($F56=0,"Sem estoque",IF(AND($D56&gt;='Parâmetros'!$B$6,$L56="Sim"),"Retirada",IF(AND($D56&gt;='Parâmetros'!$B$5,$K56="Sim"),"Canal alternativo",IF(AND($D56&gt;='Parâmetros'!$B$4,$J56="Sim"),"Combo",IF(AND($D56&gt;='Parâmetros'!$B$3,$E56&gt;='Parâmetros'!$B$7,$I56="Sim"),"Remarcação",IF($D56&lt;'Parâmetros'!$B$3,"Monitorar","Revisar manualmente"))))))))</f>
        <v/>
      </c>
      <c r="N56" s="17" t="n"/>
      <c r="O56" s="41">
        <f>IF($A56="","",IF($N56="Remarcação",'Parâmetros'!$B$8,""))</f>
        <v/>
      </c>
      <c r="P56" s="40" t="n"/>
      <c r="Q56" s="21">
        <f>IF($A56="","",IF($N56="Remarcação",IF(OR($G56="",$P56=""),"",ROUND($G56*(1-$P56),2)),""))</f>
        <v/>
      </c>
      <c r="R56" s="25" t="n"/>
      <c r="S56" s="17" t="n"/>
      <c r="T56" s="26" t="n"/>
      <c r="U56" s="22" t="n"/>
      <c r="V56" s="27">
        <f>IF($A56="","",IF(OR($D56="",$F56="",$G56=""),"",IF($F56=0,"Baixa",IF($D56&gt;='Parâmetros'!$B$6,"Crítica",IF(OR($D56&gt;='Parâmetros'!$B$5,$H56&gt;='Parâmetros'!$B$11),"Alta",IF($D56&gt;='Parâmetros'!$B$3,"Média","Baixa"))))))</f>
        <v/>
      </c>
      <c r="W56" s="28">
        <f>IF($A56="","",IF(COUNTIF($A$2:$A$121,$A56)&gt;1,"SKU duplicado",IF(OR($B56="",$C56="",$D56="",$E56="",$F56="",$G56="",$I56="",$J56="",$K56="",$L56="",$U56=""),"Preencher dados obrigatórios",IF($F56=0,"Sem estoque — revisar linha",IF(AND($D56&gt;='Parâmetros'!$B$3,$I56="Não",$J56="Não",$K56="Não",$L56="Não"),"Sem ação possível cadastrada",IF($N56="","Definir ação",IF(OR(AND($N56="Remarcação",$I56&lt;&gt;"Sim"),AND($N56="Combo",$J56&lt;&gt;"Sim"),AND($N56="Canal alternativo",$K56&lt;&gt;"Sim"),AND($N56="Retirada",$L56&lt;&gt;"Sim")),"Ação escolhida não permitida",IF(AND($N56="Remarcação",$P56=""),"Informar desconto",IF(AND($N56="Remarcação",$P56&gt;$E56),"Desconto supera margem informada",IF(AND(OR($N56="Combo",$N56="Canal alternativo",$N56="Retirada"),$R56=""),"Detalhar oferta/encaminhamento",IF(AND($N56&lt;&gt;"Monitorar",$S56=""),"Informar responsável",IF(AND($N56&lt;&gt;"Monitorar",$T56=""),"Informar prazo",IF(AND(NOT(OR($U56="Liquidado",$U56="Retirado",$U56="Cancelado")),$T56&lt;&gt;"",$T56&lt;TODAY()),"Prazo vencido",IF(AND(NOT(OR($U56="Liquidado",$U56="Retirado",$U56="Cancelado")),$T56&lt;&gt;"",$T56&lt;=TODAY()+'Parâmetros'!$B$9),"Prazo próximo","OK"))))))))))))))</f>
        <v/>
      </c>
      <c r="X56" s="26" t="n"/>
      <c r="Y56" s="25" t="n"/>
    </row>
    <row r="57">
      <c r="A57" s="17" t="n"/>
      <c r="B57" s="17" t="n"/>
      <c r="C57" s="17" t="n"/>
      <c r="D57" s="18" t="n"/>
      <c r="E57" s="40" t="n"/>
      <c r="F57" s="18" t="n"/>
      <c r="G57" s="20" t="n"/>
      <c r="H57" s="21">
        <f>IF(OR($A57="",$F57="",$G57=""),"",ROUND($F57*$G57,2))</f>
        <v/>
      </c>
      <c r="I57" s="22" t="n"/>
      <c r="J57" s="22" t="n"/>
      <c r="K57" s="22" t="n"/>
      <c r="L57" s="22" t="n"/>
      <c r="M57" s="23">
        <f>IF($A57="","",IF(OR($D57="",$E57="",$F57="",$G57=""),"Dados incompletos",IF($F57=0,"Sem estoque",IF(AND($D57&gt;='Parâmetros'!$B$6,$L57="Sim"),"Retirada",IF(AND($D57&gt;='Parâmetros'!$B$5,$K57="Sim"),"Canal alternativo",IF(AND($D57&gt;='Parâmetros'!$B$4,$J57="Sim"),"Combo",IF(AND($D57&gt;='Parâmetros'!$B$3,$E57&gt;='Parâmetros'!$B$7,$I57="Sim"),"Remarcação",IF($D57&lt;'Parâmetros'!$B$3,"Monitorar","Revisar manualmente"))))))))</f>
        <v/>
      </c>
      <c r="N57" s="17" t="n"/>
      <c r="O57" s="41">
        <f>IF($A57="","",IF($N57="Remarcação",'Parâmetros'!$B$8,""))</f>
        <v/>
      </c>
      <c r="P57" s="40" t="n"/>
      <c r="Q57" s="21">
        <f>IF($A57="","",IF($N57="Remarcação",IF(OR($G57="",$P57=""),"",ROUND($G57*(1-$P57),2)),""))</f>
        <v/>
      </c>
      <c r="R57" s="25" t="n"/>
      <c r="S57" s="17" t="n"/>
      <c r="T57" s="26" t="n"/>
      <c r="U57" s="22" t="n"/>
      <c r="V57" s="27">
        <f>IF($A57="","",IF(OR($D57="",$F57="",$G57=""),"",IF($F57=0,"Baixa",IF($D57&gt;='Parâmetros'!$B$6,"Crítica",IF(OR($D57&gt;='Parâmetros'!$B$5,$H57&gt;='Parâmetros'!$B$11),"Alta",IF($D57&gt;='Parâmetros'!$B$3,"Média","Baixa"))))))</f>
        <v/>
      </c>
      <c r="W57" s="28">
        <f>IF($A57="","",IF(COUNTIF($A$2:$A$121,$A57)&gt;1,"SKU duplicado",IF(OR($B57="",$C57="",$D57="",$E57="",$F57="",$G57="",$I57="",$J57="",$K57="",$L57="",$U57=""),"Preencher dados obrigatórios",IF($F57=0,"Sem estoque — revisar linha",IF(AND($D57&gt;='Parâmetros'!$B$3,$I57="Não",$J57="Não",$K57="Não",$L57="Não"),"Sem ação possível cadastrada",IF($N57="","Definir ação",IF(OR(AND($N57="Remarcação",$I57&lt;&gt;"Sim"),AND($N57="Combo",$J57&lt;&gt;"Sim"),AND($N57="Canal alternativo",$K57&lt;&gt;"Sim"),AND($N57="Retirada",$L57&lt;&gt;"Sim")),"Ação escolhida não permitida",IF(AND($N57="Remarcação",$P57=""),"Informar desconto",IF(AND($N57="Remarcação",$P57&gt;$E57),"Desconto supera margem informada",IF(AND(OR($N57="Combo",$N57="Canal alternativo",$N57="Retirada"),$R57=""),"Detalhar oferta/encaminhamento",IF(AND($N57&lt;&gt;"Monitorar",$S57=""),"Informar responsável",IF(AND($N57&lt;&gt;"Monitorar",$T57=""),"Informar prazo",IF(AND(NOT(OR($U57="Liquidado",$U57="Retirado",$U57="Cancelado")),$T57&lt;&gt;"",$T57&lt;TODAY()),"Prazo vencido",IF(AND(NOT(OR($U57="Liquidado",$U57="Retirado",$U57="Cancelado")),$T57&lt;&gt;"",$T57&lt;=TODAY()+'Parâmetros'!$B$9),"Prazo próximo","OK"))))))))))))))</f>
        <v/>
      </c>
      <c r="X57" s="26" t="n"/>
      <c r="Y57" s="25" t="n"/>
    </row>
    <row r="58">
      <c r="A58" s="17" t="n"/>
      <c r="B58" s="17" t="n"/>
      <c r="C58" s="17" t="n"/>
      <c r="D58" s="18" t="n"/>
      <c r="E58" s="40" t="n"/>
      <c r="F58" s="18" t="n"/>
      <c r="G58" s="20" t="n"/>
      <c r="H58" s="21">
        <f>IF(OR($A58="",$F58="",$G58=""),"",ROUND($F58*$G58,2))</f>
        <v/>
      </c>
      <c r="I58" s="22" t="n"/>
      <c r="J58" s="22" t="n"/>
      <c r="K58" s="22" t="n"/>
      <c r="L58" s="22" t="n"/>
      <c r="M58" s="23">
        <f>IF($A58="","",IF(OR($D58="",$E58="",$F58="",$G58=""),"Dados incompletos",IF($F58=0,"Sem estoque",IF(AND($D58&gt;='Parâmetros'!$B$6,$L58="Sim"),"Retirada",IF(AND($D58&gt;='Parâmetros'!$B$5,$K58="Sim"),"Canal alternativo",IF(AND($D58&gt;='Parâmetros'!$B$4,$J58="Sim"),"Combo",IF(AND($D58&gt;='Parâmetros'!$B$3,$E58&gt;='Parâmetros'!$B$7,$I58="Sim"),"Remarcação",IF($D58&lt;'Parâmetros'!$B$3,"Monitorar","Revisar manualmente"))))))))</f>
        <v/>
      </c>
      <c r="N58" s="17" t="n"/>
      <c r="O58" s="41">
        <f>IF($A58="","",IF($N58="Remarcação",'Parâmetros'!$B$8,""))</f>
        <v/>
      </c>
      <c r="P58" s="40" t="n"/>
      <c r="Q58" s="21">
        <f>IF($A58="","",IF($N58="Remarcação",IF(OR($G58="",$P58=""),"",ROUND($G58*(1-$P58),2)),""))</f>
        <v/>
      </c>
      <c r="R58" s="25" t="n"/>
      <c r="S58" s="17" t="n"/>
      <c r="T58" s="26" t="n"/>
      <c r="U58" s="22" t="n"/>
      <c r="V58" s="27">
        <f>IF($A58="","",IF(OR($D58="",$F58="",$G58=""),"",IF($F58=0,"Baixa",IF($D58&gt;='Parâmetros'!$B$6,"Crítica",IF(OR($D58&gt;='Parâmetros'!$B$5,$H58&gt;='Parâmetros'!$B$11),"Alta",IF($D58&gt;='Parâmetros'!$B$3,"Média","Baixa"))))))</f>
        <v/>
      </c>
      <c r="W58" s="28">
        <f>IF($A58="","",IF(COUNTIF($A$2:$A$121,$A58)&gt;1,"SKU duplicado",IF(OR($B58="",$C58="",$D58="",$E58="",$F58="",$G58="",$I58="",$J58="",$K58="",$L58="",$U58=""),"Preencher dados obrigatórios",IF($F58=0,"Sem estoque — revisar linha",IF(AND($D58&gt;='Parâmetros'!$B$3,$I58="Não",$J58="Não",$K58="Não",$L58="Não"),"Sem ação possível cadastrada",IF($N58="","Definir ação",IF(OR(AND($N58="Remarcação",$I58&lt;&gt;"Sim"),AND($N58="Combo",$J58&lt;&gt;"Sim"),AND($N58="Canal alternativo",$K58&lt;&gt;"Sim"),AND($N58="Retirada",$L58&lt;&gt;"Sim")),"Ação escolhida não permitida",IF(AND($N58="Remarcação",$P58=""),"Informar desconto",IF(AND($N58="Remarcação",$P58&gt;$E58),"Desconto supera margem informada",IF(AND(OR($N58="Combo",$N58="Canal alternativo",$N58="Retirada"),$R58=""),"Detalhar oferta/encaminhamento",IF(AND($N58&lt;&gt;"Monitorar",$S58=""),"Informar responsável",IF(AND($N58&lt;&gt;"Monitorar",$T58=""),"Informar prazo",IF(AND(NOT(OR($U58="Liquidado",$U58="Retirado",$U58="Cancelado")),$T58&lt;&gt;"",$T58&lt;TODAY()),"Prazo vencido",IF(AND(NOT(OR($U58="Liquidado",$U58="Retirado",$U58="Cancelado")),$T58&lt;&gt;"",$T58&lt;=TODAY()+'Parâmetros'!$B$9),"Prazo próximo","OK"))))))))))))))</f>
        <v/>
      </c>
      <c r="X58" s="26" t="n"/>
      <c r="Y58" s="25" t="n"/>
    </row>
    <row r="59">
      <c r="A59" s="17" t="n"/>
      <c r="B59" s="17" t="n"/>
      <c r="C59" s="17" t="n"/>
      <c r="D59" s="18" t="n"/>
      <c r="E59" s="40" t="n"/>
      <c r="F59" s="18" t="n"/>
      <c r="G59" s="20" t="n"/>
      <c r="H59" s="21">
        <f>IF(OR($A59="",$F59="",$G59=""),"",ROUND($F59*$G59,2))</f>
        <v/>
      </c>
      <c r="I59" s="22" t="n"/>
      <c r="J59" s="22" t="n"/>
      <c r="K59" s="22" t="n"/>
      <c r="L59" s="22" t="n"/>
      <c r="M59" s="23">
        <f>IF($A59="","",IF(OR($D59="",$E59="",$F59="",$G59=""),"Dados incompletos",IF($F59=0,"Sem estoque",IF(AND($D59&gt;='Parâmetros'!$B$6,$L59="Sim"),"Retirada",IF(AND($D59&gt;='Parâmetros'!$B$5,$K59="Sim"),"Canal alternativo",IF(AND($D59&gt;='Parâmetros'!$B$4,$J59="Sim"),"Combo",IF(AND($D59&gt;='Parâmetros'!$B$3,$E59&gt;='Parâmetros'!$B$7,$I59="Sim"),"Remarcação",IF($D59&lt;'Parâmetros'!$B$3,"Monitorar","Revisar manualmente"))))))))</f>
        <v/>
      </c>
      <c r="N59" s="17" t="n"/>
      <c r="O59" s="41">
        <f>IF($A59="","",IF($N59="Remarcação",'Parâmetros'!$B$8,""))</f>
        <v/>
      </c>
      <c r="P59" s="40" t="n"/>
      <c r="Q59" s="21">
        <f>IF($A59="","",IF($N59="Remarcação",IF(OR($G59="",$P59=""),"",ROUND($G59*(1-$P59),2)),""))</f>
        <v/>
      </c>
      <c r="R59" s="25" t="n"/>
      <c r="S59" s="17" t="n"/>
      <c r="T59" s="26" t="n"/>
      <c r="U59" s="22" t="n"/>
      <c r="V59" s="27">
        <f>IF($A59="","",IF(OR($D59="",$F59="",$G59=""),"",IF($F59=0,"Baixa",IF($D59&gt;='Parâmetros'!$B$6,"Crítica",IF(OR($D59&gt;='Parâmetros'!$B$5,$H59&gt;='Parâmetros'!$B$11),"Alta",IF($D59&gt;='Parâmetros'!$B$3,"Média","Baixa"))))))</f>
        <v/>
      </c>
      <c r="W59" s="28">
        <f>IF($A59="","",IF(COUNTIF($A$2:$A$121,$A59)&gt;1,"SKU duplicado",IF(OR($B59="",$C59="",$D59="",$E59="",$F59="",$G59="",$I59="",$J59="",$K59="",$L59="",$U59=""),"Preencher dados obrigatórios",IF($F59=0,"Sem estoque — revisar linha",IF(AND($D59&gt;='Parâmetros'!$B$3,$I59="Não",$J59="Não",$K59="Não",$L59="Não"),"Sem ação possível cadastrada",IF($N59="","Definir ação",IF(OR(AND($N59="Remarcação",$I59&lt;&gt;"Sim"),AND($N59="Combo",$J59&lt;&gt;"Sim"),AND($N59="Canal alternativo",$K59&lt;&gt;"Sim"),AND($N59="Retirada",$L59&lt;&gt;"Sim")),"Ação escolhida não permitida",IF(AND($N59="Remarcação",$P59=""),"Informar desconto",IF(AND($N59="Remarcação",$P59&gt;$E59),"Desconto supera margem informada",IF(AND(OR($N59="Combo",$N59="Canal alternativo",$N59="Retirada"),$R59=""),"Detalhar oferta/encaminhamento",IF(AND($N59&lt;&gt;"Monitorar",$S59=""),"Informar responsável",IF(AND($N59&lt;&gt;"Monitorar",$T59=""),"Informar prazo",IF(AND(NOT(OR($U59="Liquidado",$U59="Retirado",$U59="Cancelado")),$T59&lt;&gt;"",$T59&lt;TODAY()),"Prazo vencido",IF(AND(NOT(OR($U59="Liquidado",$U59="Retirado",$U59="Cancelado")),$T59&lt;&gt;"",$T59&lt;=TODAY()+'Parâmetros'!$B$9),"Prazo próximo","OK"))))))))))))))</f>
        <v/>
      </c>
      <c r="X59" s="26" t="n"/>
      <c r="Y59" s="25" t="n"/>
    </row>
    <row r="60">
      <c r="A60" s="17" t="n"/>
      <c r="B60" s="17" t="n"/>
      <c r="C60" s="17" t="n"/>
      <c r="D60" s="18" t="n"/>
      <c r="E60" s="40" t="n"/>
      <c r="F60" s="18" t="n"/>
      <c r="G60" s="20" t="n"/>
      <c r="H60" s="21">
        <f>IF(OR($A60="",$F60="",$G60=""),"",ROUND($F60*$G60,2))</f>
        <v/>
      </c>
      <c r="I60" s="22" t="n"/>
      <c r="J60" s="22" t="n"/>
      <c r="K60" s="22" t="n"/>
      <c r="L60" s="22" t="n"/>
      <c r="M60" s="23">
        <f>IF($A60="","",IF(OR($D60="",$E60="",$F60="",$G60=""),"Dados incompletos",IF($F60=0,"Sem estoque",IF(AND($D60&gt;='Parâmetros'!$B$6,$L60="Sim"),"Retirada",IF(AND($D60&gt;='Parâmetros'!$B$5,$K60="Sim"),"Canal alternativo",IF(AND($D60&gt;='Parâmetros'!$B$4,$J60="Sim"),"Combo",IF(AND($D60&gt;='Parâmetros'!$B$3,$E60&gt;='Parâmetros'!$B$7,$I60="Sim"),"Remarcação",IF($D60&lt;'Parâmetros'!$B$3,"Monitorar","Revisar manualmente"))))))))</f>
        <v/>
      </c>
      <c r="N60" s="17" t="n"/>
      <c r="O60" s="41">
        <f>IF($A60="","",IF($N60="Remarcação",'Parâmetros'!$B$8,""))</f>
        <v/>
      </c>
      <c r="P60" s="40" t="n"/>
      <c r="Q60" s="21">
        <f>IF($A60="","",IF($N60="Remarcação",IF(OR($G60="",$P60=""),"",ROUND($G60*(1-$P60),2)),""))</f>
        <v/>
      </c>
      <c r="R60" s="25" t="n"/>
      <c r="S60" s="17" t="n"/>
      <c r="T60" s="26" t="n"/>
      <c r="U60" s="22" t="n"/>
      <c r="V60" s="27">
        <f>IF($A60="","",IF(OR($D60="",$F60="",$G60=""),"",IF($F60=0,"Baixa",IF($D60&gt;='Parâmetros'!$B$6,"Crítica",IF(OR($D60&gt;='Parâmetros'!$B$5,$H60&gt;='Parâmetros'!$B$11),"Alta",IF($D60&gt;='Parâmetros'!$B$3,"Média","Baixa"))))))</f>
        <v/>
      </c>
      <c r="W60" s="28">
        <f>IF($A60="","",IF(COUNTIF($A$2:$A$121,$A60)&gt;1,"SKU duplicado",IF(OR($B60="",$C60="",$D60="",$E60="",$F60="",$G60="",$I60="",$J60="",$K60="",$L60="",$U60=""),"Preencher dados obrigatórios",IF($F60=0,"Sem estoque — revisar linha",IF(AND($D60&gt;='Parâmetros'!$B$3,$I60="Não",$J60="Não",$K60="Não",$L60="Não"),"Sem ação possível cadastrada",IF($N60="","Definir ação",IF(OR(AND($N60="Remarcação",$I60&lt;&gt;"Sim"),AND($N60="Combo",$J60&lt;&gt;"Sim"),AND($N60="Canal alternativo",$K60&lt;&gt;"Sim"),AND($N60="Retirada",$L60&lt;&gt;"Sim")),"Ação escolhida não permitida",IF(AND($N60="Remarcação",$P60=""),"Informar desconto",IF(AND($N60="Remarcação",$P60&gt;$E60),"Desconto supera margem informada",IF(AND(OR($N60="Combo",$N60="Canal alternativo",$N60="Retirada"),$R60=""),"Detalhar oferta/encaminhamento",IF(AND($N60&lt;&gt;"Monitorar",$S60=""),"Informar responsável",IF(AND($N60&lt;&gt;"Monitorar",$T60=""),"Informar prazo",IF(AND(NOT(OR($U60="Liquidado",$U60="Retirado",$U60="Cancelado")),$T60&lt;&gt;"",$T60&lt;TODAY()),"Prazo vencido",IF(AND(NOT(OR($U60="Liquidado",$U60="Retirado",$U60="Cancelado")),$T60&lt;&gt;"",$T60&lt;=TODAY()+'Parâmetros'!$B$9),"Prazo próximo","OK"))))))))))))))</f>
        <v/>
      </c>
      <c r="X60" s="26" t="n"/>
      <c r="Y60" s="25" t="n"/>
    </row>
    <row r="61">
      <c r="A61" s="17" t="n"/>
      <c r="B61" s="17" t="n"/>
      <c r="C61" s="17" t="n"/>
      <c r="D61" s="18" t="n"/>
      <c r="E61" s="40" t="n"/>
      <c r="F61" s="18" t="n"/>
      <c r="G61" s="20" t="n"/>
      <c r="H61" s="21">
        <f>IF(OR($A61="",$F61="",$G61=""),"",ROUND($F61*$G61,2))</f>
        <v/>
      </c>
      <c r="I61" s="22" t="n"/>
      <c r="J61" s="22" t="n"/>
      <c r="K61" s="22" t="n"/>
      <c r="L61" s="22" t="n"/>
      <c r="M61" s="23">
        <f>IF($A61="","",IF(OR($D61="",$E61="",$F61="",$G61=""),"Dados incompletos",IF($F61=0,"Sem estoque",IF(AND($D61&gt;='Parâmetros'!$B$6,$L61="Sim"),"Retirada",IF(AND($D61&gt;='Parâmetros'!$B$5,$K61="Sim"),"Canal alternativo",IF(AND($D61&gt;='Parâmetros'!$B$4,$J61="Sim"),"Combo",IF(AND($D61&gt;='Parâmetros'!$B$3,$E61&gt;='Parâmetros'!$B$7,$I61="Sim"),"Remarcação",IF($D61&lt;'Parâmetros'!$B$3,"Monitorar","Revisar manualmente"))))))))</f>
        <v/>
      </c>
      <c r="N61" s="17" t="n"/>
      <c r="O61" s="41">
        <f>IF($A61="","",IF($N61="Remarcação",'Parâmetros'!$B$8,""))</f>
        <v/>
      </c>
      <c r="P61" s="40" t="n"/>
      <c r="Q61" s="21">
        <f>IF($A61="","",IF($N61="Remarcação",IF(OR($G61="",$P61=""),"",ROUND($G61*(1-$P61),2)),""))</f>
        <v/>
      </c>
      <c r="R61" s="25" t="n"/>
      <c r="S61" s="17" t="n"/>
      <c r="T61" s="26" t="n"/>
      <c r="U61" s="22" t="n"/>
      <c r="V61" s="27">
        <f>IF($A61="","",IF(OR($D61="",$F61="",$G61=""),"",IF($F61=0,"Baixa",IF($D61&gt;='Parâmetros'!$B$6,"Crítica",IF(OR($D61&gt;='Parâmetros'!$B$5,$H61&gt;='Parâmetros'!$B$11),"Alta",IF($D61&gt;='Parâmetros'!$B$3,"Média","Baixa"))))))</f>
        <v/>
      </c>
      <c r="W61" s="28">
        <f>IF($A61="","",IF(COUNTIF($A$2:$A$121,$A61)&gt;1,"SKU duplicado",IF(OR($B61="",$C61="",$D61="",$E61="",$F61="",$G61="",$I61="",$J61="",$K61="",$L61="",$U61=""),"Preencher dados obrigatórios",IF($F61=0,"Sem estoque — revisar linha",IF(AND($D61&gt;='Parâmetros'!$B$3,$I61="Não",$J61="Não",$K61="Não",$L61="Não"),"Sem ação possível cadastrada",IF($N61="","Definir ação",IF(OR(AND($N61="Remarcação",$I61&lt;&gt;"Sim"),AND($N61="Combo",$J61&lt;&gt;"Sim"),AND($N61="Canal alternativo",$K61&lt;&gt;"Sim"),AND($N61="Retirada",$L61&lt;&gt;"Sim")),"Ação escolhida não permitida",IF(AND($N61="Remarcação",$P61=""),"Informar desconto",IF(AND($N61="Remarcação",$P61&gt;$E61),"Desconto supera margem informada",IF(AND(OR($N61="Combo",$N61="Canal alternativo",$N61="Retirada"),$R61=""),"Detalhar oferta/encaminhamento",IF(AND($N61&lt;&gt;"Monitorar",$S61=""),"Informar responsável",IF(AND($N61&lt;&gt;"Monitorar",$T61=""),"Informar prazo",IF(AND(NOT(OR($U61="Liquidado",$U61="Retirado",$U61="Cancelado")),$T61&lt;&gt;"",$T61&lt;TODAY()),"Prazo vencido",IF(AND(NOT(OR($U61="Liquidado",$U61="Retirado",$U61="Cancelado")),$T61&lt;&gt;"",$T61&lt;=TODAY()+'Parâmetros'!$B$9),"Prazo próximo","OK"))))))))))))))</f>
        <v/>
      </c>
      <c r="X61" s="26" t="n"/>
      <c r="Y61" s="25" t="n"/>
    </row>
    <row r="62">
      <c r="A62" s="17" t="n"/>
      <c r="B62" s="17" t="n"/>
      <c r="C62" s="17" t="n"/>
      <c r="D62" s="18" t="n"/>
      <c r="E62" s="40" t="n"/>
      <c r="F62" s="18" t="n"/>
      <c r="G62" s="20" t="n"/>
      <c r="H62" s="21">
        <f>IF(OR($A62="",$F62="",$G62=""),"",ROUND($F62*$G62,2))</f>
        <v/>
      </c>
      <c r="I62" s="22" t="n"/>
      <c r="J62" s="22" t="n"/>
      <c r="K62" s="22" t="n"/>
      <c r="L62" s="22" t="n"/>
      <c r="M62" s="23">
        <f>IF($A62="","",IF(OR($D62="",$E62="",$F62="",$G62=""),"Dados incompletos",IF($F62=0,"Sem estoque",IF(AND($D62&gt;='Parâmetros'!$B$6,$L62="Sim"),"Retirada",IF(AND($D62&gt;='Parâmetros'!$B$5,$K62="Sim"),"Canal alternativo",IF(AND($D62&gt;='Parâmetros'!$B$4,$J62="Sim"),"Combo",IF(AND($D62&gt;='Parâmetros'!$B$3,$E62&gt;='Parâmetros'!$B$7,$I62="Sim"),"Remarcação",IF($D62&lt;'Parâmetros'!$B$3,"Monitorar","Revisar manualmente"))))))))</f>
        <v/>
      </c>
      <c r="N62" s="17" t="n"/>
      <c r="O62" s="41">
        <f>IF($A62="","",IF($N62="Remarcação",'Parâmetros'!$B$8,""))</f>
        <v/>
      </c>
      <c r="P62" s="40" t="n"/>
      <c r="Q62" s="21">
        <f>IF($A62="","",IF($N62="Remarcação",IF(OR($G62="",$P62=""),"",ROUND($G62*(1-$P62),2)),""))</f>
        <v/>
      </c>
      <c r="R62" s="25" t="n"/>
      <c r="S62" s="17" t="n"/>
      <c r="T62" s="26" t="n"/>
      <c r="U62" s="22" t="n"/>
      <c r="V62" s="27">
        <f>IF($A62="","",IF(OR($D62="",$F62="",$G62=""),"",IF($F62=0,"Baixa",IF($D62&gt;='Parâmetros'!$B$6,"Crítica",IF(OR($D62&gt;='Parâmetros'!$B$5,$H62&gt;='Parâmetros'!$B$11),"Alta",IF($D62&gt;='Parâmetros'!$B$3,"Média","Baixa"))))))</f>
        <v/>
      </c>
      <c r="W62" s="28">
        <f>IF($A62="","",IF(COUNTIF($A$2:$A$121,$A62)&gt;1,"SKU duplicado",IF(OR($B62="",$C62="",$D62="",$E62="",$F62="",$G62="",$I62="",$J62="",$K62="",$L62="",$U62=""),"Preencher dados obrigatórios",IF($F62=0,"Sem estoque — revisar linha",IF(AND($D62&gt;='Parâmetros'!$B$3,$I62="Não",$J62="Não",$K62="Não",$L62="Não"),"Sem ação possível cadastrada",IF($N62="","Definir ação",IF(OR(AND($N62="Remarcação",$I62&lt;&gt;"Sim"),AND($N62="Combo",$J62&lt;&gt;"Sim"),AND($N62="Canal alternativo",$K62&lt;&gt;"Sim"),AND($N62="Retirada",$L62&lt;&gt;"Sim")),"Ação escolhida não permitida",IF(AND($N62="Remarcação",$P62=""),"Informar desconto",IF(AND($N62="Remarcação",$P62&gt;$E62),"Desconto supera margem informada",IF(AND(OR($N62="Combo",$N62="Canal alternativo",$N62="Retirada"),$R62=""),"Detalhar oferta/encaminhamento",IF(AND($N62&lt;&gt;"Monitorar",$S62=""),"Informar responsável",IF(AND($N62&lt;&gt;"Monitorar",$T62=""),"Informar prazo",IF(AND(NOT(OR($U62="Liquidado",$U62="Retirado",$U62="Cancelado")),$T62&lt;&gt;"",$T62&lt;TODAY()),"Prazo vencido",IF(AND(NOT(OR($U62="Liquidado",$U62="Retirado",$U62="Cancelado")),$T62&lt;&gt;"",$T62&lt;=TODAY()+'Parâmetros'!$B$9),"Prazo próximo","OK"))))))))))))))</f>
        <v/>
      </c>
      <c r="X62" s="26" t="n"/>
      <c r="Y62" s="25" t="n"/>
    </row>
    <row r="63">
      <c r="A63" s="17" t="n"/>
      <c r="B63" s="17" t="n"/>
      <c r="C63" s="17" t="n"/>
      <c r="D63" s="18" t="n"/>
      <c r="E63" s="40" t="n"/>
      <c r="F63" s="18" t="n"/>
      <c r="G63" s="20" t="n"/>
      <c r="H63" s="21">
        <f>IF(OR($A63="",$F63="",$G63=""),"",ROUND($F63*$G63,2))</f>
        <v/>
      </c>
      <c r="I63" s="22" t="n"/>
      <c r="J63" s="22" t="n"/>
      <c r="K63" s="22" t="n"/>
      <c r="L63" s="22" t="n"/>
      <c r="M63" s="23">
        <f>IF($A63="","",IF(OR($D63="",$E63="",$F63="",$G63=""),"Dados incompletos",IF($F63=0,"Sem estoque",IF(AND($D63&gt;='Parâmetros'!$B$6,$L63="Sim"),"Retirada",IF(AND($D63&gt;='Parâmetros'!$B$5,$K63="Sim"),"Canal alternativo",IF(AND($D63&gt;='Parâmetros'!$B$4,$J63="Sim"),"Combo",IF(AND($D63&gt;='Parâmetros'!$B$3,$E63&gt;='Parâmetros'!$B$7,$I63="Sim"),"Remarcação",IF($D63&lt;'Parâmetros'!$B$3,"Monitorar","Revisar manualmente"))))))))</f>
        <v/>
      </c>
      <c r="N63" s="17" t="n"/>
      <c r="O63" s="41">
        <f>IF($A63="","",IF($N63="Remarcação",'Parâmetros'!$B$8,""))</f>
        <v/>
      </c>
      <c r="P63" s="40" t="n"/>
      <c r="Q63" s="21">
        <f>IF($A63="","",IF($N63="Remarcação",IF(OR($G63="",$P63=""),"",ROUND($G63*(1-$P63),2)),""))</f>
        <v/>
      </c>
      <c r="R63" s="25" t="n"/>
      <c r="S63" s="17" t="n"/>
      <c r="T63" s="26" t="n"/>
      <c r="U63" s="22" t="n"/>
      <c r="V63" s="27">
        <f>IF($A63="","",IF(OR($D63="",$F63="",$G63=""),"",IF($F63=0,"Baixa",IF($D63&gt;='Parâmetros'!$B$6,"Crítica",IF(OR($D63&gt;='Parâmetros'!$B$5,$H63&gt;='Parâmetros'!$B$11),"Alta",IF($D63&gt;='Parâmetros'!$B$3,"Média","Baixa"))))))</f>
        <v/>
      </c>
      <c r="W63" s="28">
        <f>IF($A63="","",IF(COUNTIF($A$2:$A$121,$A63)&gt;1,"SKU duplicado",IF(OR($B63="",$C63="",$D63="",$E63="",$F63="",$G63="",$I63="",$J63="",$K63="",$L63="",$U63=""),"Preencher dados obrigatórios",IF($F63=0,"Sem estoque — revisar linha",IF(AND($D63&gt;='Parâmetros'!$B$3,$I63="Não",$J63="Não",$K63="Não",$L63="Não"),"Sem ação possível cadastrada",IF($N63="","Definir ação",IF(OR(AND($N63="Remarcação",$I63&lt;&gt;"Sim"),AND($N63="Combo",$J63&lt;&gt;"Sim"),AND($N63="Canal alternativo",$K63&lt;&gt;"Sim"),AND($N63="Retirada",$L63&lt;&gt;"Sim")),"Ação escolhida não permitida",IF(AND($N63="Remarcação",$P63=""),"Informar desconto",IF(AND($N63="Remarcação",$P63&gt;$E63),"Desconto supera margem informada",IF(AND(OR($N63="Combo",$N63="Canal alternativo",$N63="Retirada"),$R63=""),"Detalhar oferta/encaminhamento",IF(AND($N63&lt;&gt;"Monitorar",$S63=""),"Informar responsável",IF(AND($N63&lt;&gt;"Monitorar",$T63=""),"Informar prazo",IF(AND(NOT(OR($U63="Liquidado",$U63="Retirado",$U63="Cancelado")),$T63&lt;&gt;"",$T63&lt;TODAY()),"Prazo vencido",IF(AND(NOT(OR($U63="Liquidado",$U63="Retirado",$U63="Cancelado")),$T63&lt;&gt;"",$T63&lt;=TODAY()+'Parâmetros'!$B$9),"Prazo próximo","OK"))))))))))))))</f>
        <v/>
      </c>
      <c r="X63" s="26" t="n"/>
      <c r="Y63" s="25" t="n"/>
    </row>
    <row r="64">
      <c r="A64" s="17" t="n"/>
      <c r="B64" s="17" t="n"/>
      <c r="C64" s="17" t="n"/>
      <c r="D64" s="18" t="n"/>
      <c r="E64" s="40" t="n"/>
      <c r="F64" s="18" t="n"/>
      <c r="G64" s="20" t="n"/>
      <c r="H64" s="21">
        <f>IF(OR($A64="",$F64="",$G64=""),"",ROUND($F64*$G64,2))</f>
        <v/>
      </c>
      <c r="I64" s="22" t="n"/>
      <c r="J64" s="22" t="n"/>
      <c r="K64" s="22" t="n"/>
      <c r="L64" s="22" t="n"/>
      <c r="M64" s="23">
        <f>IF($A64="","",IF(OR($D64="",$E64="",$F64="",$G64=""),"Dados incompletos",IF($F64=0,"Sem estoque",IF(AND($D64&gt;='Parâmetros'!$B$6,$L64="Sim"),"Retirada",IF(AND($D64&gt;='Parâmetros'!$B$5,$K64="Sim"),"Canal alternativo",IF(AND($D64&gt;='Parâmetros'!$B$4,$J64="Sim"),"Combo",IF(AND($D64&gt;='Parâmetros'!$B$3,$E64&gt;='Parâmetros'!$B$7,$I64="Sim"),"Remarcação",IF($D64&lt;'Parâmetros'!$B$3,"Monitorar","Revisar manualmente"))))))))</f>
        <v/>
      </c>
      <c r="N64" s="17" t="n"/>
      <c r="O64" s="41">
        <f>IF($A64="","",IF($N64="Remarcação",'Parâmetros'!$B$8,""))</f>
        <v/>
      </c>
      <c r="P64" s="40" t="n"/>
      <c r="Q64" s="21">
        <f>IF($A64="","",IF($N64="Remarcação",IF(OR($G64="",$P64=""),"",ROUND($G64*(1-$P64),2)),""))</f>
        <v/>
      </c>
      <c r="R64" s="25" t="n"/>
      <c r="S64" s="17" t="n"/>
      <c r="T64" s="26" t="n"/>
      <c r="U64" s="22" t="n"/>
      <c r="V64" s="27">
        <f>IF($A64="","",IF(OR($D64="",$F64="",$G64=""),"",IF($F64=0,"Baixa",IF($D64&gt;='Parâmetros'!$B$6,"Crítica",IF(OR($D64&gt;='Parâmetros'!$B$5,$H64&gt;='Parâmetros'!$B$11),"Alta",IF($D64&gt;='Parâmetros'!$B$3,"Média","Baixa"))))))</f>
        <v/>
      </c>
      <c r="W64" s="28">
        <f>IF($A64="","",IF(COUNTIF($A$2:$A$121,$A64)&gt;1,"SKU duplicado",IF(OR($B64="",$C64="",$D64="",$E64="",$F64="",$G64="",$I64="",$J64="",$K64="",$L64="",$U64=""),"Preencher dados obrigatórios",IF($F64=0,"Sem estoque — revisar linha",IF(AND($D64&gt;='Parâmetros'!$B$3,$I64="Não",$J64="Não",$K64="Não",$L64="Não"),"Sem ação possível cadastrada",IF($N64="","Definir ação",IF(OR(AND($N64="Remarcação",$I64&lt;&gt;"Sim"),AND($N64="Combo",$J64&lt;&gt;"Sim"),AND($N64="Canal alternativo",$K64&lt;&gt;"Sim"),AND($N64="Retirada",$L64&lt;&gt;"Sim")),"Ação escolhida não permitida",IF(AND($N64="Remarcação",$P64=""),"Informar desconto",IF(AND($N64="Remarcação",$P64&gt;$E64),"Desconto supera margem informada",IF(AND(OR($N64="Combo",$N64="Canal alternativo",$N64="Retirada"),$R64=""),"Detalhar oferta/encaminhamento",IF(AND($N64&lt;&gt;"Monitorar",$S64=""),"Informar responsável",IF(AND($N64&lt;&gt;"Monitorar",$T64=""),"Informar prazo",IF(AND(NOT(OR($U64="Liquidado",$U64="Retirado",$U64="Cancelado")),$T64&lt;&gt;"",$T64&lt;TODAY()),"Prazo vencido",IF(AND(NOT(OR($U64="Liquidado",$U64="Retirado",$U64="Cancelado")),$T64&lt;&gt;"",$T64&lt;=TODAY()+'Parâmetros'!$B$9),"Prazo próximo","OK"))))))))))))))</f>
        <v/>
      </c>
      <c r="X64" s="26" t="n"/>
      <c r="Y64" s="25" t="n"/>
    </row>
    <row r="65">
      <c r="A65" s="17" t="n"/>
      <c r="B65" s="17" t="n"/>
      <c r="C65" s="17" t="n"/>
      <c r="D65" s="18" t="n"/>
      <c r="E65" s="40" t="n"/>
      <c r="F65" s="18" t="n"/>
      <c r="G65" s="20" t="n"/>
      <c r="H65" s="21">
        <f>IF(OR($A65="",$F65="",$G65=""),"",ROUND($F65*$G65,2))</f>
        <v/>
      </c>
      <c r="I65" s="22" t="n"/>
      <c r="J65" s="22" t="n"/>
      <c r="K65" s="22" t="n"/>
      <c r="L65" s="22" t="n"/>
      <c r="M65" s="23">
        <f>IF($A65="","",IF(OR($D65="",$E65="",$F65="",$G65=""),"Dados incompletos",IF($F65=0,"Sem estoque",IF(AND($D65&gt;='Parâmetros'!$B$6,$L65="Sim"),"Retirada",IF(AND($D65&gt;='Parâmetros'!$B$5,$K65="Sim"),"Canal alternativo",IF(AND($D65&gt;='Parâmetros'!$B$4,$J65="Sim"),"Combo",IF(AND($D65&gt;='Parâmetros'!$B$3,$E65&gt;='Parâmetros'!$B$7,$I65="Sim"),"Remarcação",IF($D65&lt;'Parâmetros'!$B$3,"Monitorar","Revisar manualmente"))))))))</f>
        <v/>
      </c>
      <c r="N65" s="17" t="n"/>
      <c r="O65" s="41">
        <f>IF($A65="","",IF($N65="Remarcação",'Parâmetros'!$B$8,""))</f>
        <v/>
      </c>
      <c r="P65" s="40" t="n"/>
      <c r="Q65" s="21">
        <f>IF($A65="","",IF($N65="Remarcação",IF(OR($G65="",$P65=""),"",ROUND($G65*(1-$P65),2)),""))</f>
        <v/>
      </c>
      <c r="R65" s="25" t="n"/>
      <c r="S65" s="17" t="n"/>
      <c r="T65" s="26" t="n"/>
      <c r="U65" s="22" t="n"/>
      <c r="V65" s="27">
        <f>IF($A65="","",IF(OR($D65="",$F65="",$G65=""),"",IF($F65=0,"Baixa",IF($D65&gt;='Parâmetros'!$B$6,"Crítica",IF(OR($D65&gt;='Parâmetros'!$B$5,$H65&gt;='Parâmetros'!$B$11),"Alta",IF($D65&gt;='Parâmetros'!$B$3,"Média","Baixa"))))))</f>
        <v/>
      </c>
      <c r="W65" s="28">
        <f>IF($A65="","",IF(COUNTIF($A$2:$A$121,$A65)&gt;1,"SKU duplicado",IF(OR($B65="",$C65="",$D65="",$E65="",$F65="",$G65="",$I65="",$J65="",$K65="",$L65="",$U65=""),"Preencher dados obrigatórios",IF($F65=0,"Sem estoque — revisar linha",IF(AND($D65&gt;='Parâmetros'!$B$3,$I65="Não",$J65="Não",$K65="Não",$L65="Não"),"Sem ação possível cadastrada",IF($N65="","Definir ação",IF(OR(AND($N65="Remarcação",$I65&lt;&gt;"Sim"),AND($N65="Combo",$J65&lt;&gt;"Sim"),AND($N65="Canal alternativo",$K65&lt;&gt;"Sim"),AND($N65="Retirada",$L65&lt;&gt;"Sim")),"Ação escolhida não permitida",IF(AND($N65="Remarcação",$P65=""),"Informar desconto",IF(AND($N65="Remarcação",$P65&gt;$E65),"Desconto supera margem informada",IF(AND(OR($N65="Combo",$N65="Canal alternativo",$N65="Retirada"),$R65=""),"Detalhar oferta/encaminhamento",IF(AND($N65&lt;&gt;"Monitorar",$S65=""),"Informar responsável",IF(AND($N65&lt;&gt;"Monitorar",$T65=""),"Informar prazo",IF(AND(NOT(OR($U65="Liquidado",$U65="Retirado",$U65="Cancelado")),$T65&lt;&gt;"",$T65&lt;TODAY()),"Prazo vencido",IF(AND(NOT(OR($U65="Liquidado",$U65="Retirado",$U65="Cancelado")),$T65&lt;&gt;"",$T65&lt;=TODAY()+'Parâmetros'!$B$9),"Prazo próximo","OK"))))))))))))))</f>
        <v/>
      </c>
      <c r="X65" s="26" t="n"/>
      <c r="Y65" s="25" t="n"/>
    </row>
    <row r="66">
      <c r="A66" s="17" t="n"/>
      <c r="B66" s="17" t="n"/>
      <c r="C66" s="17" t="n"/>
      <c r="D66" s="18" t="n"/>
      <c r="E66" s="40" t="n"/>
      <c r="F66" s="18" t="n"/>
      <c r="G66" s="20" t="n"/>
      <c r="H66" s="21">
        <f>IF(OR($A66="",$F66="",$G66=""),"",ROUND($F66*$G66,2))</f>
        <v/>
      </c>
      <c r="I66" s="22" t="n"/>
      <c r="J66" s="22" t="n"/>
      <c r="K66" s="22" t="n"/>
      <c r="L66" s="22" t="n"/>
      <c r="M66" s="23">
        <f>IF($A66="","",IF(OR($D66="",$E66="",$F66="",$G66=""),"Dados incompletos",IF($F66=0,"Sem estoque",IF(AND($D66&gt;='Parâmetros'!$B$6,$L66="Sim"),"Retirada",IF(AND($D66&gt;='Parâmetros'!$B$5,$K66="Sim"),"Canal alternativo",IF(AND($D66&gt;='Parâmetros'!$B$4,$J66="Sim"),"Combo",IF(AND($D66&gt;='Parâmetros'!$B$3,$E66&gt;='Parâmetros'!$B$7,$I66="Sim"),"Remarcação",IF($D66&lt;'Parâmetros'!$B$3,"Monitorar","Revisar manualmente"))))))))</f>
        <v/>
      </c>
      <c r="N66" s="17" t="n"/>
      <c r="O66" s="41">
        <f>IF($A66="","",IF($N66="Remarcação",'Parâmetros'!$B$8,""))</f>
        <v/>
      </c>
      <c r="P66" s="40" t="n"/>
      <c r="Q66" s="21">
        <f>IF($A66="","",IF($N66="Remarcação",IF(OR($G66="",$P66=""),"",ROUND($G66*(1-$P66),2)),""))</f>
        <v/>
      </c>
      <c r="R66" s="25" t="n"/>
      <c r="S66" s="17" t="n"/>
      <c r="T66" s="26" t="n"/>
      <c r="U66" s="22" t="n"/>
      <c r="V66" s="27">
        <f>IF($A66="","",IF(OR($D66="",$F66="",$G66=""),"",IF($F66=0,"Baixa",IF($D66&gt;='Parâmetros'!$B$6,"Crítica",IF(OR($D66&gt;='Parâmetros'!$B$5,$H66&gt;='Parâmetros'!$B$11),"Alta",IF($D66&gt;='Parâmetros'!$B$3,"Média","Baixa"))))))</f>
        <v/>
      </c>
      <c r="W66" s="28">
        <f>IF($A66="","",IF(COUNTIF($A$2:$A$121,$A66)&gt;1,"SKU duplicado",IF(OR($B66="",$C66="",$D66="",$E66="",$F66="",$G66="",$I66="",$J66="",$K66="",$L66="",$U66=""),"Preencher dados obrigatórios",IF($F66=0,"Sem estoque — revisar linha",IF(AND($D66&gt;='Parâmetros'!$B$3,$I66="Não",$J66="Não",$K66="Não",$L66="Não"),"Sem ação possível cadastrada",IF($N66="","Definir ação",IF(OR(AND($N66="Remarcação",$I66&lt;&gt;"Sim"),AND($N66="Combo",$J66&lt;&gt;"Sim"),AND($N66="Canal alternativo",$K66&lt;&gt;"Sim"),AND($N66="Retirada",$L66&lt;&gt;"Sim")),"Ação escolhida não permitida",IF(AND($N66="Remarcação",$P66=""),"Informar desconto",IF(AND($N66="Remarcação",$P66&gt;$E66),"Desconto supera margem informada",IF(AND(OR($N66="Combo",$N66="Canal alternativo",$N66="Retirada"),$R66=""),"Detalhar oferta/encaminhamento",IF(AND($N66&lt;&gt;"Monitorar",$S66=""),"Informar responsável",IF(AND($N66&lt;&gt;"Monitorar",$T66=""),"Informar prazo",IF(AND(NOT(OR($U66="Liquidado",$U66="Retirado",$U66="Cancelado")),$T66&lt;&gt;"",$T66&lt;TODAY()),"Prazo vencido",IF(AND(NOT(OR($U66="Liquidado",$U66="Retirado",$U66="Cancelado")),$T66&lt;&gt;"",$T66&lt;=TODAY()+'Parâmetros'!$B$9),"Prazo próximo","OK"))))))))))))))</f>
        <v/>
      </c>
      <c r="X66" s="26" t="n"/>
      <c r="Y66" s="25" t="n"/>
    </row>
    <row r="67">
      <c r="A67" s="17" t="n"/>
      <c r="B67" s="17" t="n"/>
      <c r="C67" s="17" t="n"/>
      <c r="D67" s="18" t="n"/>
      <c r="E67" s="40" t="n"/>
      <c r="F67" s="18" t="n"/>
      <c r="G67" s="20" t="n"/>
      <c r="H67" s="21">
        <f>IF(OR($A67="",$F67="",$G67=""),"",ROUND($F67*$G67,2))</f>
        <v/>
      </c>
      <c r="I67" s="22" t="n"/>
      <c r="J67" s="22" t="n"/>
      <c r="K67" s="22" t="n"/>
      <c r="L67" s="22" t="n"/>
      <c r="M67" s="23">
        <f>IF($A67="","",IF(OR($D67="",$E67="",$F67="",$G67=""),"Dados incompletos",IF($F67=0,"Sem estoque",IF(AND($D67&gt;='Parâmetros'!$B$6,$L67="Sim"),"Retirada",IF(AND($D67&gt;='Parâmetros'!$B$5,$K67="Sim"),"Canal alternativo",IF(AND($D67&gt;='Parâmetros'!$B$4,$J67="Sim"),"Combo",IF(AND($D67&gt;='Parâmetros'!$B$3,$E67&gt;='Parâmetros'!$B$7,$I67="Sim"),"Remarcação",IF($D67&lt;'Parâmetros'!$B$3,"Monitorar","Revisar manualmente"))))))))</f>
        <v/>
      </c>
      <c r="N67" s="17" t="n"/>
      <c r="O67" s="41">
        <f>IF($A67="","",IF($N67="Remarcação",'Parâmetros'!$B$8,""))</f>
        <v/>
      </c>
      <c r="P67" s="40" t="n"/>
      <c r="Q67" s="21">
        <f>IF($A67="","",IF($N67="Remarcação",IF(OR($G67="",$P67=""),"",ROUND($G67*(1-$P67),2)),""))</f>
        <v/>
      </c>
      <c r="R67" s="25" t="n"/>
      <c r="S67" s="17" t="n"/>
      <c r="T67" s="26" t="n"/>
      <c r="U67" s="22" t="n"/>
      <c r="V67" s="27">
        <f>IF($A67="","",IF(OR($D67="",$F67="",$G67=""),"",IF($F67=0,"Baixa",IF($D67&gt;='Parâmetros'!$B$6,"Crítica",IF(OR($D67&gt;='Parâmetros'!$B$5,$H67&gt;='Parâmetros'!$B$11),"Alta",IF($D67&gt;='Parâmetros'!$B$3,"Média","Baixa"))))))</f>
        <v/>
      </c>
      <c r="W67" s="28">
        <f>IF($A67="","",IF(COUNTIF($A$2:$A$121,$A67)&gt;1,"SKU duplicado",IF(OR($B67="",$C67="",$D67="",$E67="",$F67="",$G67="",$I67="",$J67="",$K67="",$L67="",$U67=""),"Preencher dados obrigatórios",IF($F67=0,"Sem estoque — revisar linha",IF(AND($D67&gt;='Parâmetros'!$B$3,$I67="Não",$J67="Não",$K67="Não",$L67="Não"),"Sem ação possível cadastrada",IF($N67="","Definir ação",IF(OR(AND($N67="Remarcação",$I67&lt;&gt;"Sim"),AND($N67="Combo",$J67&lt;&gt;"Sim"),AND($N67="Canal alternativo",$K67&lt;&gt;"Sim"),AND($N67="Retirada",$L67&lt;&gt;"Sim")),"Ação escolhida não permitida",IF(AND($N67="Remarcação",$P67=""),"Informar desconto",IF(AND($N67="Remarcação",$P67&gt;$E67),"Desconto supera margem informada",IF(AND(OR($N67="Combo",$N67="Canal alternativo",$N67="Retirada"),$R67=""),"Detalhar oferta/encaminhamento",IF(AND($N67&lt;&gt;"Monitorar",$S67=""),"Informar responsável",IF(AND($N67&lt;&gt;"Monitorar",$T67=""),"Informar prazo",IF(AND(NOT(OR($U67="Liquidado",$U67="Retirado",$U67="Cancelado")),$T67&lt;&gt;"",$T67&lt;TODAY()),"Prazo vencido",IF(AND(NOT(OR($U67="Liquidado",$U67="Retirado",$U67="Cancelado")),$T67&lt;&gt;"",$T67&lt;=TODAY()+'Parâmetros'!$B$9),"Prazo próximo","OK"))))))))))))))</f>
        <v/>
      </c>
      <c r="X67" s="26" t="n"/>
      <c r="Y67" s="25" t="n"/>
    </row>
    <row r="68">
      <c r="A68" s="17" t="n"/>
      <c r="B68" s="17" t="n"/>
      <c r="C68" s="17" t="n"/>
      <c r="D68" s="18" t="n"/>
      <c r="E68" s="40" t="n"/>
      <c r="F68" s="18" t="n"/>
      <c r="G68" s="20" t="n"/>
      <c r="H68" s="21">
        <f>IF(OR($A68="",$F68="",$G68=""),"",ROUND($F68*$G68,2))</f>
        <v/>
      </c>
      <c r="I68" s="22" t="n"/>
      <c r="J68" s="22" t="n"/>
      <c r="K68" s="22" t="n"/>
      <c r="L68" s="22" t="n"/>
      <c r="M68" s="23">
        <f>IF($A68="","",IF(OR($D68="",$E68="",$F68="",$G68=""),"Dados incompletos",IF($F68=0,"Sem estoque",IF(AND($D68&gt;='Parâmetros'!$B$6,$L68="Sim"),"Retirada",IF(AND($D68&gt;='Parâmetros'!$B$5,$K68="Sim"),"Canal alternativo",IF(AND($D68&gt;='Parâmetros'!$B$4,$J68="Sim"),"Combo",IF(AND($D68&gt;='Parâmetros'!$B$3,$E68&gt;='Parâmetros'!$B$7,$I68="Sim"),"Remarcação",IF($D68&lt;'Parâmetros'!$B$3,"Monitorar","Revisar manualmente"))))))))</f>
        <v/>
      </c>
      <c r="N68" s="17" t="n"/>
      <c r="O68" s="41">
        <f>IF($A68="","",IF($N68="Remarcação",'Parâmetros'!$B$8,""))</f>
        <v/>
      </c>
      <c r="P68" s="40" t="n"/>
      <c r="Q68" s="21">
        <f>IF($A68="","",IF($N68="Remarcação",IF(OR($G68="",$P68=""),"",ROUND($G68*(1-$P68),2)),""))</f>
        <v/>
      </c>
      <c r="R68" s="25" t="n"/>
      <c r="S68" s="17" t="n"/>
      <c r="T68" s="26" t="n"/>
      <c r="U68" s="22" t="n"/>
      <c r="V68" s="27">
        <f>IF($A68="","",IF(OR($D68="",$F68="",$G68=""),"",IF($F68=0,"Baixa",IF($D68&gt;='Parâmetros'!$B$6,"Crítica",IF(OR($D68&gt;='Parâmetros'!$B$5,$H68&gt;='Parâmetros'!$B$11),"Alta",IF($D68&gt;='Parâmetros'!$B$3,"Média","Baixa"))))))</f>
        <v/>
      </c>
      <c r="W68" s="28">
        <f>IF($A68="","",IF(COUNTIF($A$2:$A$121,$A68)&gt;1,"SKU duplicado",IF(OR($B68="",$C68="",$D68="",$E68="",$F68="",$G68="",$I68="",$J68="",$K68="",$L68="",$U68=""),"Preencher dados obrigatórios",IF($F68=0,"Sem estoque — revisar linha",IF(AND($D68&gt;='Parâmetros'!$B$3,$I68="Não",$J68="Não",$K68="Não",$L68="Não"),"Sem ação possível cadastrada",IF($N68="","Definir ação",IF(OR(AND($N68="Remarcação",$I68&lt;&gt;"Sim"),AND($N68="Combo",$J68&lt;&gt;"Sim"),AND($N68="Canal alternativo",$K68&lt;&gt;"Sim"),AND($N68="Retirada",$L68&lt;&gt;"Sim")),"Ação escolhida não permitida",IF(AND($N68="Remarcação",$P68=""),"Informar desconto",IF(AND($N68="Remarcação",$P68&gt;$E68),"Desconto supera margem informada",IF(AND(OR($N68="Combo",$N68="Canal alternativo",$N68="Retirada"),$R68=""),"Detalhar oferta/encaminhamento",IF(AND($N68&lt;&gt;"Monitorar",$S68=""),"Informar responsável",IF(AND($N68&lt;&gt;"Monitorar",$T68=""),"Informar prazo",IF(AND(NOT(OR($U68="Liquidado",$U68="Retirado",$U68="Cancelado")),$T68&lt;&gt;"",$T68&lt;TODAY()),"Prazo vencido",IF(AND(NOT(OR($U68="Liquidado",$U68="Retirado",$U68="Cancelado")),$T68&lt;&gt;"",$T68&lt;=TODAY()+'Parâmetros'!$B$9),"Prazo próximo","OK"))))))))))))))</f>
        <v/>
      </c>
      <c r="X68" s="26" t="n"/>
      <c r="Y68" s="25" t="n"/>
    </row>
    <row r="69">
      <c r="A69" s="17" t="n"/>
      <c r="B69" s="17" t="n"/>
      <c r="C69" s="17" t="n"/>
      <c r="D69" s="18" t="n"/>
      <c r="E69" s="40" t="n"/>
      <c r="F69" s="18" t="n"/>
      <c r="G69" s="20" t="n"/>
      <c r="H69" s="21">
        <f>IF(OR($A69="",$F69="",$G69=""),"",ROUND($F69*$G69,2))</f>
        <v/>
      </c>
      <c r="I69" s="22" t="n"/>
      <c r="J69" s="22" t="n"/>
      <c r="K69" s="22" t="n"/>
      <c r="L69" s="22" t="n"/>
      <c r="M69" s="23">
        <f>IF($A69="","",IF(OR($D69="",$E69="",$F69="",$G69=""),"Dados incompletos",IF($F69=0,"Sem estoque",IF(AND($D69&gt;='Parâmetros'!$B$6,$L69="Sim"),"Retirada",IF(AND($D69&gt;='Parâmetros'!$B$5,$K69="Sim"),"Canal alternativo",IF(AND($D69&gt;='Parâmetros'!$B$4,$J69="Sim"),"Combo",IF(AND($D69&gt;='Parâmetros'!$B$3,$E69&gt;='Parâmetros'!$B$7,$I69="Sim"),"Remarcação",IF($D69&lt;'Parâmetros'!$B$3,"Monitorar","Revisar manualmente"))))))))</f>
        <v/>
      </c>
      <c r="N69" s="17" t="n"/>
      <c r="O69" s="41">
        <f>IF($A69="","",IF($N69="Remarcação",'Parâmetros'!$B$8,""))</f>
        <v/>
      </c>
      <c r="P69" s="40" t="n"/>
      <c r="Q69" s="21">
        <f>IF($A69="","",IF($N69="Remarcação",IF(OR($G69="",$P69=""),"",ROUND($G69*(1-$P69),2)),""))</f>
        <v/>
      </c>
      <c r="R69" s="25" t="n"/>
      <c r="S69" s="17" t="n"/>
      <c r="T69" s="26" t="n"/>
      <c r="U69" s="22" t="n"/>
      <c r="V69" s="27">
        <f>IF($A69="","",IF(OR($D69="",$F69="",$G69=""),"",IF($F69=0,"Baixa",IF($D69&gt;='Parâmetros'!$B$6,"Crítica",IF(OR($D69&gt;='Parâmetros'!$B$5,$H69&gt;='Parâmetros'!$B$11),"Alta",IF($D69&gt;='Parâmetros'!$B$3,"Média","Baixa"))))))</f>
        <v/>
      </c>
      <c r="W69" s="28">
        <f>IF($A69="","",IF(COUNTIF($A$2:$A$121,$A69)&gt;1,"SKU duplicado",IF(OR($B69="",$C69="",$D69="",$E69="",$F69="",$G69="",$I69="",$J69="",$K69="",$L69="",$U69=""),"Preencher dados obrigatórios",IF($F69=0,"Sem estoque — revisar linha",IF(AND($D69&gt;='Parâmetros'!$B$3,$I69="Não",$J69="Não",$K69="Não",$L69="Não"),"Sem ação possível cadastrada",IF($N69="","Definir ação",IF(OR(AND($N69="Remarcação",$I69&lt;&gt;"Sim"),AND($N69="Combo",$J69&lt;&gt;"Sim"),AND($N69="Canal alternativo",$K69&lt;&gt;"Sim"),AND($N69="Retirada",$L69&lt;&gt;"Sim")),"Ação escolhida não permitida",IF(AND($N69="Remarcação",$P69=""),"Informar desconto",IF(AND($N69="Remarcação",$P69&gt;$E69),"Desconto supera margem informada",IF(AND(OR($N69="Combo",$N69="Canal alternativo",$N69="Retirada"),$R69=""),"Detalhar oferta/encaminhamento",IF(AND($N69&lt;&gt;"Monitorar",$S69=""),"Informar responsável",IF(AND($N69&lt;&gt;"Monitorar",$T69=""),"Informar prazo",IF(AND(NOT(OR($U69="Liquidado",$U69="Retirado",$U69="Cancelado")),$T69&lt;&gt;"",$T69&lt;TODAY()),"Prazo vencido",IF(AND(NOT(OR($U69="Liquidado",$U69="Retirado",$U69="Cancelado")),$T69&lt;&gt;"",$T69&lt;=TODAY()+'Parâmetros'!$B$9),"Prazo próximo","OK"))))))))))))))</f>
        <v/>
      </c>
      <c r="X69" s="26" t="n"/>
      <c r="Y69" s="25" t="n"/>
    </row>
    <row r="70">
      <c r="A70" s="17" t="n"/>
      <c r="B70" s="17" t="n"/>
      <c r="C70" s="17" t="n"/>
      <c r="D70" s="18" t="n"/>
      <c r="E70" s="40" t="n"/>
      <c r="F70" s="18" t="n"/>
      <c r="G70" s="20" t="n"/>
      <c r="H70" s="21">
        <f>IF(OR($A70="",$F70="",$G70=""),"",ROUND($F70*$G70,2))</f>
        <v/>
      </c>
      <c r="I70" s="22" t="n"/>
      <c r="J70" s="22" t="n"/>
      <c r="K70" s="22" t="n"/>
      <c r="L70" s="22" t="n"/>
      <c r="M70" s="23">
        <f>IF($A70="","",IF(OR($D70="",$E70="",$F70="",$G70=""),"Dados incompletos",IF($F70=0,"Sem estoque",IF(AND($D70&gt;='Parâmetros'!$B$6,$L70="Sim"),"Retirada",IF(AND($D70&gt;='Parâmetros'!$B$5,$K70="Sim"),"Canal alternativo",IF(AND($D70&gt;='Parâmetros'!$B$4,$J70="Sim"),"Combo",IF(AND($D70&gt;='Parâmetros'!$B$3,$E70&gt;='Parâmetros'!$B$7,$I70="Sim"),"Remarcação",IF($D70&lt;'Parâmetros'!$B$3,"Monitorar","Revisar manualmente"))))))))</f>
        <v/>
      </c>
      <c r="N70" s="17" t="n"/>
      <c r="O70" s="41">
        <f>IF($A70="","",IF($N70="Remarcação",'Parâmetros'!$B$8,""))</f>
        <v/>
      </c>
      <c r="P70" s="40" t="n"/>
      <c r="Q70" s="21">
        <f>IF($A70="","",IF($N70="Remarcação",IF(OR($G70="",$P70=""),"",ROUND($G70*(1-$P70),2)),""))</f>
        <v/>
      </c>
      <c r="R70" s="25" t="n"/>
      <c r="S70" s="17" t="n"/>
      <c r="T70" s="26" t="n"/>
      <c r="U70" s="22" t="n"/>
      <c r="V70" s="27">
        <f>IF($A70="","",IF(OR($D70="",$F70="",$G70=""),"",IF($F70=0,"Baixa",IF($D70&gt;='Parâmetros'!$B$6,"Crítica",IF(OR($D70&gt;='Parâmetros'!$B$5,$H70&gt;='Parâmetros'!$B$11),"Alta",IF($D70&gt;='Parâmetros'!$B$3,"Média","Baixa"))))))</f>
        <v/>
      </c>
      <c r="W70" s="28">
        <f>IF($A70="","",IF(COUNTIF($A$2:$A$121,$A70)&gt;1,"SKU duplicado",IF(OR($B70="",$C70="",$D70="",$E70="",$F70="",$G70="",$I70="",$J70="",$K70="",$L70="",$U70=""),"Preencher dados obrigatórios",IF($F70=0,"Sem estoque — revisar linha",IF(AND($D70&gt;='Parâmetros'!$B$3,$I70="Não",$J70="Não",$K70="Não",$L70="Não"),"Sem ação possível cadastrada",IF($N70="","Definir ação",IF(OR(AND($N70="Remarcação",$I70&lt;&gt;"Sim"),AND($N70="Combo",$J70&lt;&gt;"Sim"),AND($N70="Canal alternativo",$K70&lt;&gt;"Sim"),AND($N70="Retirada",$L70&lt;&gt;"Sim")),"Ação escolhida não permitida",IF(AND($N70="Remarcação",$P70=""),"Informar desconto",IF(AND($N70="Remarcação",$P70&gt;$E70),"Desconto supera margem informada",IF(AND(OR($N70="Combo",$N70="Canal alternativo",$N70="Retirada"),$R70=""),"Detalhar oferta/encaminhamento",IF(AND($N70&lt;&gt;"Monitorar",$S70=""),"Informar responsável",IF(AND($N70&lt;&gt;"Monitorar",$T70=""),"Informar prazo",IF(AND(NOT(OR($U70="Liquidado",$U70="Retirado",$U70="Cancelado")),$T70&lt;&gt;"",$T70&lt;TODAY()),"Prazo vencido",IF(AND(NOT(OR($U70="Liquidado",$U70="Retirado",$U70="Cancelado")),$T70&lt;&gt;"",$T70&lt;=TODAY()+'Parâmetros'!$B$9),"Prazo próximo","OK"))))))))))))))</f>
        <v/>
      </c>
      <c r="X70" s="26" t="n"/>
      <c r="Y70" s="25" t="n"/>
    </row>
    <row r="71">
      <c r="A71" s="17" t="n"/>
      <c r="B71" s="17" t="n"/>
      <c r="C71" s="17" t="n"/>
      <c r="D71" s="18" t="n"/>
      <c r="E71" s="40" t="n"/>
      <c r="F71" s="18" t="n"/>
      <c r="G71" s="20" t="n"/>
      <c r="H71" s="21">
        <f>IF(OR($A71="",$F71="",$G71=""),"",ROUND($F71*$G71,2))</f>
        <v/>
      </c>
      <c r="I71" s="22" t="n"/>
      <c r="J71" s="22" t="n"/>
      <c r="K71" s="22" t="n"/>
      <c r="L71" s="22" t="n"/>
      <c r="M71" s="23">
        <f>IF($A71="","",IF(OR($D71="",$E71="",$F71="",$G71=""),"Dados incompletos",IF($F71=0,"Sem estoque",IF(AND($D71&gt;='Parâmetros'!$B$6,$L71="Sim"),"Retirada",IF(AND($D71&gt;='Parâmetros'!$B$5,$K71="Sim"),"Canal alternativo",IF(AND($D71&gt;='Parâmetros'!$B$4,$J71="Sim"),"Combo",IF(AND($D71&gt;='Parâmetros'!$B$3,$E71&gt;='Parâmetros'!$B$7,$I71="Sim"),"Remarcação",IF($D71&lt;'Parâmetros'!$B$3,"Monitorar","Revisar manualmente"))))))))</f>
        <v/>
      </c>
      <c r="N71" s="17" t="n"/>
      <c r="O71" s="41">
        <f>IF($A71="","",IF($N71="Remarcação",'Parâmetros'!$B$8,""))</f>
        <v/>
      </c>
      <c r="P71" s="40" t="n"/>
      <c r="Q71" s="21">
        <f>IF($A71="","",IF($N71="Remarcação",IF(OR($G71="",$P71=""),"",ROUND($G71*(1-$P71),2)),""))</f>
        <v/>
      </c>
      <c r="R71" s="25" t="n"/>
      <c r="S71" s="17" t="n"/>
      <c r="T71" s="26" t="n"/>
      <c r="U71" s="22" t="n"/>
      <c r="V71" s="27">
        <f>IF($A71="","",IF(OR($D71="",$F71="",$G71=""),"",IF($F71=0,"Baixa",IF($D71&gt;='Parâmetros'!$B$6,"Crítica",IF(OR($D71&gt;='Parâmetros'!$B$5,$H71&gt;='Parâmetros'!$B$11),"Alta",IF($D71&gt;='Parâmetros'!$B$3,"Média","Baixa"))))))</f>
        <v/>
      </c>
      <c r="W71" s="28">
        <f>IF($A71="","",IF(COUNTIF($A$2:$A$121,$A71)&gt;1,"SKU duplicado",IF(OR($B71="",$C71="",$D71="",$E71="",$F71="",$G71="",$I71="",$J71="",$K71="",$L71="",$U71=""),"Preencher dados obrigatórios",IF($F71=0,"Sem estoque — revisar linha",IF(AND($D71&gt;='Parâmetros'!$B$3,$I71="Não",$J71="Não",$K71="Não",$L71="Não"),"Sem ação possível cadastrada",IF($N71="","Definir ação",IF(OR(AND($N71="Remarcação",$I71&lt;&gt;"Sim"),AND($N71="Combo",$J71&lt;&gt;"Sim"),AND($N71="Canal alternativo",$K71&lt;&gt;"Sim"),AND($N71="Retirada",$L71&lt;&gt;"Sim")),"Ação escolhida não permitida",IF(AND($N71="Remarcação",$P71=""),"Informar desconto",IF(AND($N71="Remarcação",$P71&gt;$E71),"Desconto supera margem informada",IF(AND(OR($N71="Combo",$N71="Canal alternativo",$N71="Retirada"),$R71=""),"Detalhar oferta/encaminhamento",IF(AND($N71&lt;&gt;"Monitorar",$S71=""),"Informar responsável",IF(AND($N71&lt;&gt;"Monitorar",$T71=""),"Informar prazo",IF(AND(NOT(OR($U71="Liquidado",$U71="Retirado",$U71="Cancelado")),$T71&lt;&gt;"",$T71&lt;TODAY()),"Prazo vencido",IF(AND(NOT(OR($U71="Liquidado",$U71="Retirado",$U71="Cancelado")),$T71&lt;&gt;"",$T71&lt;=TODAY()+'Parâmetros'!$B$9),"Prazo próximo","OK"))))))))))))))</f>
        <v/>
      </c>
      <c r="X71" s="26" t="n"/>
      <c r="Y71" s="25" t="n"/>
    </row>
    <row r="72">
      <c r="A72" s="17" t="n"/>
      <c r="B72" s="17" t="n"/>
      <c r="C72" s="17" t="n"/>
      <c r="D72" s="18" t="n"/>
      <c r="E72" s="40" t="n"/>
      <c r="F72" s="18" t="n"/>
      <c r="G72" s="20" t="n"/>
      <c r="H72" s="21">
        <f>IF(OR($A72="",$F72="",$G72=""),"",ROUND($F72*$G72,2))</f>
        <v/>
      </c>
      <c r="I72" s="22" t="n"/>
      <c r="J72" s="22" t="n"/>
      <c r="K72" s="22" t="n"/>
      <c r="L72" s="22" t="n"/>
      <c r="M72" s="23">
        <f>IF($A72="","",IF(OR($D72="",$E72="",$F72="",$G72=""),"Dados incompletos",IF($F72=0,"Sem estoque",IF(AND($D72&gt;='Parâmetros'!$B$6,$L72="Sim"),"Retirada",IF(AND($D72&gt;='Parâmetros'!$B$5,$K72="Sim"),"Canal alternativo",IF(AND($D72&gt;='Parâmetros'!$B$4,$J72="Sim"),"Combo",IF(AND($D72&gt;='Parâmetros'!$B$3,$E72&gt;='Parâmetros'!$B$7,$I72="Sim"),"Remarcação",IF($D72&lt;'Parâmetros'!$B$3,"Monitorar","Revisar manualmente"))))))))</f>
        <v/>
      </c>
      <c r="N72" s="17" t="n"/>
      <c r="O72" s="41">
        <f>IF($A72="","",IF($N72="Remarcação",'Parâmetros'!$B$8,""))</f>
        <v/>
      </c>
      <c r="P72" s="40" t="n"/>
      <c r="Q72" s="21">
        <f>IF($A72="","",IF($N72="Remarcação",IF(OR($G72="",$P72=""),"",ROUND($G72*(1-$P72),2)),""))</f>
        <v/>
      </c>
      <c r="R72" s="25" t="n"/>
      <c r="S72" s="17" t="n"/>
      <c r="T72" s="26" t="n"/>
      <c r="U72" s="22" t="n"/>
      <c r="V72" s="27">
        <f>IF($A72="","",IF(OR($D72="",$F72="",$G72=""),"",IF($F72=0,"Baixa",IF($D72&gt;='Parâmetros'!$B$6,"Crítica",IF(OR($D72&gt;='Parâmetros'!$B$5,$H72&gt;='Parâmetros'!$B$11),"Alta",IF($D72&gt;='Parâmetros'!$B$3,"Média","Baixa"))))))</f>
        <v/>
      </c>
      <c r="W72" s="28">
        <f>IF($A72="","",IF(COUNTIF($A$2:$A$121,$A72)&gt;1,"SKU duplicado",IF(OR($B72="",$C72="",$D72="",$E72="",$F72="",$G72="",$I72="",$J72="",$K72="",$L72="",$U72=""),"Preencher dados obrigatórios",IF($F72=0,"Sem estoque — revisar linha",IF(AND($D72&gt;='Parâmetros'!$B$3,$I72="Não",$J72="Não",$K72="Não",$L72="Não"),"Sem ação possível cadastrada",IF($N72="","Definir ação",IF(OR(AND($N72="Remarcação",$I72&lt;&gt;"Sim"),AND($N72="Combo",$J72&lt;&gt;"Sim"),AND($N72="Canal alternativo",$K72&lt;&gt;"Sim"),AND($N72="Retirada",$L72&lt;&gt;"Sim")),"Ação escolhida não permitida",IF(AND($N72="Remarcação",$P72=""),"Informar desconto",IF(AND($N72="Remarcação",$P72&gt;$E72),"Desconto supera margem informada",IF(AND(OR($N72="Combo",$N72="Canal alternativo",$N72="Retirada"),$R72=""),"Detalhar oferta/encaminhamento",IF(AND($N72&lt;&gt;"Monitorar",$S72=""),"Informar responsável",IF(AND($N72&lt;&gt;"Monitorar",$T72=""),"Informar prazo",IF(AND(NOT(OR($U72="Liquidado",$U72="Retirado",$U72="Cancelado")),$T72&lt;&gt;"",$T72&lt;TODAY()),"Prazo vencido",IF(AND(NOT(OR($U72="Liquidado",$U72="Retirado",$U72="Cancelado")),$T72&lt;&gt;"",$T72&lt;=TODAY()+'Parâmetros'!$B$9),"Prazo próximo","OK"))))))))))))))</f>
        <v/>
      </c>
      <c r="X72" s="26" t="n"/>
      <c r="Y72" s="25" t="n"/>
    </row>
    <row r="73">
      <c r="A73" s="17" t="n"/>
      <c r="B73" s="17" t="n"/>
      <c r="C73" s="17" t="n"/>
      <c r="D73" s="18" t="n"/>
      <c r="E73" s="40" t="n"/>
      <c r="F73" s="18" t="n"/>
      <c r="G73" s="20" t="n"/>
      <c r="H73" s="21">
        <f>IF(OR($A73="",$F73="",$G73=""),"",ROUND($F73*$G73,2))</f>
        <v/>
      </c>
      <c r="I73" s="22" t="n"/>
      <c r="J73" s="22" t="n"/>
      <c r="K73" s="22" t="n"/>
      <c r="L73" s="22" t="n"/>
      <c r="M73" s="23">
        <f>IF($A73="","",IF(OR($D73="",$E73="",$F73="",$G73=""),"Dados incompletos",IF($F73=0,"Sem estoque",IF(AND($D73&gt;='Parâmetros'!$B$6,$L73="Sim"),"Retirada",IF(AND($D73&gt;='Parâmetros'!$B$5,$K73="Sim"),"Canal alternativo",IF(AND($D73&gt;='Parâmetros'!$B$4,$J73="Sim"),"Combo",IF(AND($D73&gt;='Parâmetros'!$B$3,$E73&gt;='Parâmetros'!$B$7,$I73="Sim"),"Remarcação",IF($D73&lt;'Parâmetros'!$B$3,"Monitorar","Revisar manualmente"))))))))</f>
        <v/>
      </c>
      <c r="N73" s="17" t="n"/>
      <c r="O73" s="41">
        <f>IF($A73="","",IF($N73="Remarcação",'Parâmetros'!$B$8,""))</f>
        <v/>
      </c>
      <c r="P73" s="40" t="n"/>
      <c r="Q73" s="21">
        <f>IF($A73="","",IF($N73="Remarcação",IF(OR($G73="",$P73=""),"",ROUND($G73*(1-$P73),2)),""))</f>
        <v/>
      </c>
      <c r="R73" s="25" t="n"/>
      <c r="S73" s="17" t="n"/>
      <c r="T73" s="26" t="n"/>
      <c r="U73" s="22" t="n"/>
      <c r="V73" s="27">
        <f>IF($A73="","",IF(OR($D73="",$F73="",$G73=""),"",IF($F73=0,"Baixa",IF($D73&gt;='Parâmetros'!$B$6,"Crítica",IF(OR($D73&gt;='Parâmetros'!$B$5,$H73&gt;='Parâmetros'!$B$11),"Alta",IF($D73&gt;='Parâmetros'!$B$3,"Média","Baixa"))))))</f>
        <v/>
      </c>
      <c r="W73" s="28">
        <f>IF($A73="","",IF(COUNTIF($A$2:$A$121,$A73)&gt;1,"SKU duplicado",IF(OR($B73="",$C73="",$D73="",$E73="",$F73="",$G73="",$I73="",$J73="",$K73="",$L73="",$U73=""),"Preencher dados obrigatórios",IF($F73=0,"Sem estoque — revisar linha",IF(AND($D73&gt;='Parâmetros'!$B$3,$I73="Não",$J73="Não",$K73="Não",$L73="Não"),"Sem ação possível cadastrada",IF($N73="","Definir ação",IF(OR(AND($N73="Remarcação",$I73&lt;&gt;"Sim"),AND($N73="Combo",$J73&lt;&gt;"Sim"),AND($N73="Canal alternativo",$K73&lt;&gt;"Sim"),AND($N73="Retirada",$L73&lt;&gt;"Sim")),"Ação escolhida não permitida",IF(AND($N73="Remarcação",$P73=""),"Informar desconto",IF(AND($N73="Remarcação",$P73&gt;$E73),"Desconto supera margem informada",IF(AND(OR($N73="Combo",$N73="Canal alternativo",$N73="Retirada"),$R73=""),"Detalhar oferta/encaminhamento",IF(AND($N73&lt;&gt;"Monitorar",$S73=""),"Informar responsável",IF(AND($N73&lt;&gt;"Monitorar",$T73=""),"Informar prazo",IF(AND(NOT(OR($U73="Liquidado",$U73="Retirado",$U73="Cancelado")),$T73&lt;&gt;"",$T73&lt;TODAY()),"Prazo vencido",IF(AND(NOT(OR($U73="Liquidado",$U73="Retirado",$U73="Cancelado")),$T73&lt;&gt;"",$T73&lt;=TODAY()+'Parâmetros'!$B$9),"Prazo próximo","OK"))))))))))))))</f>
        <v/>
      </c>
      <c r="X73" s="26" t="n"/>
      <c r="Y73" s="25" t="n"/>
    </row>
    <row r="74">
      <c r="A74" s="17" t="n"/>
      <c r="B74" s="17" t="n"/>
      <c r="C74" s="17" t="n"/>
      <c r="D74" s="18" t="n"/>
      <c r="E74" s="40" t="n"/>
      <c r="F74" s="18" t="n"/>
      <c r="G74" s="20" t="n"/>
      <c r="H74" s="21">
        <f>IF(OR($A74="",$F74="",$G74=""),"",ROUND($F74*$G74,2))</f>
        <v/>
      </c>
      <c r="I74" s="22" t="n"/>
      <c r="J74" s="22" t="n"/>
      <c r="K74" s="22" t="n"/>
      <c r="L74" s="22" t="n"/>
      <c r="M74" s="23">
        <f>IF($A74="","",IF(OR($D74="",$E74="",$F74="",$G74=""),"Dados incompletos",IF($F74=0,"Sem estoque",IF(AND($D74&gt;='Parâmetros'!$B$6,$L74="Sim"),"Retirada",IF(AND($D74&gt;='Parâmetros'!$B$5,$K74="Sim"),"Canal alternativo",IF(AND($D74&gt;='Parâmetros'!$B$4,$J74="Sim"),"Combo",IF(AND($D74&gt;='Parâmetros'!$B$3,$E74&gt;='Parâmetros'!$B$7,$I74="Sim"),"Remarcação",IF($D74&lt;'Parâmetros'!$B$3,"Monitorar","Revisar manualmente"))))))))</f>
        <v/>
      </c>
      <c r="N74" s="17" t="n"/>
      <c r="O74" s="41">
        <f>IF($A74="","",IF($N74="Remarcação",'Parâmetros'!$B$8,""))</f>
        <v/>
      </c>
      <c r="P74" s="40" t="n"/>
      <c r="Q74" s="21">
        <f>IF($A74="","",IF($N74="Remarcação",IF(OR($G74="",$P74=""),"",ROUND($G74*(1-$P74),2)),""))</f>
        <v/>
      </c>
      <c r="R74" s="25" t="n"/>
      <c r="S74" s="17" t="n"/>
      <c r="T74" s="26" t="n"/>
      <c r="U74" s="22" t="n"/>
      <c r="V74" s="27">
        <f>IF($A74="","",IF(OR($D74="",$F74="",$G74=""),"",IF($F74=0,"Baixa",IF($D74&gt;='Parâmetros'!$B$6,"Crítica",IF(OR($D74&gt;='Parâmetros'!$B$5,$H74&gt;='Parâmetros'!$B$11),"Alta",IF($D74&gt;='Parâmetros'!$B$3,"Média","Baixa"))))))</f>
        <v/>
      </c>
      <c r="W74" s="28">
        <f>IF($A74="","",IF(COUNTIF($A$2:$A$121,$A74)&gt;1,"SKU duplicado",IF(OR($B74="",$C74="",$D74="",$E74="",$F74="",$G74="",$I74="",$J74="",$K74="",$L74="",$U74=""),"Preencher dados obrigatórios",IF($F74=0,"Sem estoque — revisar linha",IF(AND($D74&gt;='Parâmetros'!$B$3,$I74="Não",$J74="Não",$K74="Não",$L74="Não"),"Sem ação possível cadastrada",IF($N74="","Definir ação",IF(OR(AND($N74="Remarcação",$I74&lt;&gt;"Sim"),AND($N74="Combo",$J74&lt;&gt;"Sim"),AND($N74="Canal alternativo",$K74&lt;&gt;"Sim"),AND($N74="Retirada",$L74&lt;&gt;"Sim")),"Ação escolhida não permitida",IF(AND($N74="Remarcação",$P74=""),"Informar desconto",IF(AND($N74="Remarcação",$P74&gt;$E74),"Desconto supera margem informada",IF(AND(OR($N74="Combo",$N74="Canal alternativo",$N74="Retirada"),$R74=""),"Detalhar oferta/encaminhamento",IF(AND($N74&lt;&gt;"Monitorar",$S74=""),"Informar responsável",IF(AND($N74&lt;&gt;"Monitorar",$T74=""),"Informar prazo",IF(AND(NOT(OR($U74="Liquidado",$U74="Retirado",$U74="Cancelado")),$T74&lt;&gt;"",$T74&lt;TODAY()),"Prazo vencido",IF(AND(NOT(OR($U74="Liquidado",$U74="Retirado",$U74="Cancelado")),$T74&lt;&gt;"",$T74&lt;=TODAY()+'Parâmetros'!$B$9),"Prazo próximo","OK"))))))))))))))</f>
        <v/>
      </c>
      <c r="X74" s="26" t="n"/>
      <c r="Y74" s="25" t="n"/>
    </row>
    <row r="75">
      <c r="A75" s="17" t="n"/>
      <c r="B75" s="17" t="n"/>
      <c r="C75" s="17" t="n"/>
      <c r="D75" s="18" t="n"/>
      <c r="E75" s="40" t="n"/>
      <c r="F75" s="18" t="n"/>
      <c r="G75" s="20" t="n"/>
      <c r="H75" s="21">
        <f>IF(OR($A75="",$F75="",$G75=""),"",ROUND($F75*$G75,2))</f>
        <v/>
      </c>
      <c r="I75" s="22" t="n"/>
      <c r="J75" s="22" t="n"/>
      <c r="K75" s="22" t="n"/>
      <c r="L75" s="22" t="n"/>
      <c r="M75" s="23">
        <f>IF($A75="","",IF(OR($D75="",$E75="",$F75="",$G75=""),"Dados incompletos",IF($F75=0,"Sem estoque",IF(AND($D75&gt;='Parâmetros'!$B$6,$L75="Sim"),"Retirada",IF(AND($D75&gt;='Parâmetros'!$B$5,$K75="Sim"),"Canal alternativo",IF(AND($D75&gt;='Parâmetros'!$B$4,$J75="Sim"),"Combo",IF(AND($D75&gt;='Parâmetros'!$B$3,$E75&gt;='Parâmetros'!$B$7,$I75="Sim"),"Remarcação",IF($D75&lt;'Parâmetros'!$B$3,"Monitorar","Revisar manualmente"))))))))</f>
        <v/>
      </c>
      <c r="N75" s="17" t="n"/>
      <c r="O75" s="41">
        <f>IF($A75="","",IF($N75="Remarcação",'Parâmetros'!$B$8,""))</f>
        <v/>
      </c>
      <c r="P75" s="40" t="n"/>
      <c r="Q75" s="21">
        <f>IF($A75="","",IF($N75="Remarcação",IF(OR($G75="",$P75=""),"",ROUND($G75*(1-$P75),2)),""))</f>
        <v/>
      </c>
      <c r="R75" s="25" t="n"/>
      <c r="S75" s="17" t="n"/>
      <c r="T75" s="26" t="n"/>
      <c r="U75" s="22" t="n"/>
      <c r="V75" s="27">
        <f>IF($A75="","",IF(OR($D75="",$F75="",$G75=""),"",IF($F75=0,"Baixa",IF($D75&gt;='Parâmetros'!$B$6,"Crítica",IF(OR($D75&gt;='Parâmetros'!$B$5,$H75&gt;='Parâmetros'!$B$11),"Alta",IF($D75&gt;='Parâmetros'!$B$3,"Média","Baixa"))))))</f>
        <v/>
      </c>
      <c r="W75" s="28">
        <f>IF($A75="","",IF(COUNTIF($A$2:$A$121,$A75)&gt;1,"SKU duplicado",IF(OR($B75="",$C75="",$D75="",$E75="",$F75="",$G75="",$I75="",$J75="",$K75="",$L75="",$U75=""),"Preencher dados obrigatórios",IF($F75=0,"Sem estoque — revisar linha",IF(AND($D75&gt;='Parâmetros'!$B$3,$I75="Não",$J75="Não",$K75="Não",$L75="Não"),"Sem ação possível cadastrada",IF($N75="","Definir ação",IF(OR(AND($N75="Remarcação",$I75&lt;&gt;"Sim"),AND($N75="Combo",$J75&lt;&gt;"Sim"),AND($N75="Canal alternativo",$K75&lt;&gt;"Sim"),AND($N75="Retirada",$L75&lt;&gt;"Sim")),"Ação escolhida não permitida",IF(AND($N75="Remarcação",$P75=""),"Informar desconto",IF(AND($N75="Remarcação",$P75&gt;$E75),"Desconto supera margem informada",IF(AND(OR($N75="Combo",$N75="Canal alternativo",$N75="Retirada"),$R75=""),"Detalhar oferta/encaminhamento",IF(AND($N75&lt;&gt;"Monitorar",$S75=""),"Informar responsável",IF(AND($N75&lt;&gt;"Monitorar",$T75=""),"Informar prazo",IF(AND(NOT(OR($U75="Liquidado",$U75="Retirado",$U75="Cancelado")),$T75&lt;&gt;"",$T75&lt;TODAY()),"Prazo vencido",IF(AND(NOT(OR($U75="Liquidado",$U75="Retirado",$U75="Cancelado")),$T75&lt;&gt;"",$T75&lt;=TODAY()+'Parâmetros'!$B$9),"Prazo próximo","OK"))))))))))))))</f>
        <v/>
      </c>
      <c r="X75" s="26" t="n"/>
      <c r="Y75" s="25" t="n"/>
    </row>
    <row r="76">
      <c r="A76" s="17" t="n"/>
      <c r="B76" s="17" t="n"/>
      <c r="C76" s="17" t="n"/>
      <c r="D76" s="18" t="n"/>
      <c r="E76" s="40" t="n"/>
      <c r="F76" s="18" t="n"/>
      <c r="G76" s="20" t="n"/>
      <c r="H76" s="21">
        <f>IF(OR($A76="",$F76="",$G76=""),"",ROUND($F76*$G76,2))</f>
        <v/>
      </c>
      <c r="I76" s="22" t="n"/>
      <c r="J76" s="22" t="n"/>
      <c r="K76" s="22" t="n"/>
      <c r="L76" s="22" t="n"/>
      <c r="M76" s="23">
        <f>IF($A76="","",IF(OR($D76="",$E76="",$F76="",$G76=""),"Dados incompletos",IF($F76=0,"Sem estoque",IF(AND($D76&gt;='Parâmetros'!$B$6,$L76="Sim"),"Retirada",IF(AND($D76&gt;='Parâmetros'!$B$5,$K76="Sim"),"Canal alternativo",IF(AND($D76&gt;='Parâmetros'!$B$4,$J76="Sim"),"Combo",IF(AND($D76&gt;='Parâmetros'!$B$3,$E76&gt;='Parâmetros'!$B$7,$I76="Sim"),"Remarcação",IF($D76&lt;'Parâmetros'!$B$3,"Monitorar","Revisar manualmente"))))))))</f>
        <v/>
      </c>
      <c r="N76" s="17" t="n"/>
      <c r="O76" s="41">
        <f>IF($A76="","",IF($N76="Remarcação",'Parâmetros'!$B$8,""))</f>
        <v/>
      </c>
      <c r="P76" s="40" t="n"/>
      <c r="Q76" s="21">
        <f>IF($A76="","",IF($N76="Remarcação",IF(OR($G76="",$P76=""),"",ROUND($G76*(1-$P76),2)),""))</f>
        <v/>
      </c>
      <c r="R76" s="25" t="n"/>
      <c r="S76" s="17" t="n"/>
      <c r="T76" s="26" t="n"/>
      <c r="U76" s="22" t="n"/>
      <c r="V76" s="27">
        <f>IF($A76="","",IF(OR($D76="",$F76="",$G76=""),"",IF($F76=0,"Baixa",IF($D76&gt;='Parâmetros'!$B$6,"Crítica",IF(OR($D76&gt;='Parâmetros'!$B$5,$H76&gt;='Parâmetros'!$B$11),"Alta",IF($D76&gt;='Parâmetros'!$B$3,"Média","Baixa"))))))</f>
        <v/>
      </c>
      <c r="W76" s="28">
        <f>IF($A76="","",IF(COUNTIF($A$2:$A$121,$A76)&gt;1,"SKU duplicado",IF(OR($B76="",$C76="",$D76="",$E76="",$F76="",$G76="",$I76="",$J76="",$K76="",$L76="",$U76=""),"Preencher dados obrigatórios",IF($F76=0,"Sem estoque — revisar linha",IF(AND($D76&gt;='Parâmetros'!$B$3,$I76="Não",$J76="Não",$K76="Não",$L76="Não"),"Sem ação possível cadastrada",IF($N76="","Definir ação",IF(OR(AND($N76="Remarcação",$I76&lt;&gt;"Sim"),AND($N76="Combo",$J76&lt;&gt;"Sim"),AND($N76="Canal alternativo",$K76&lt;&gt;"Sim"),AND($N76="Retirada",$L76&lt;&gt;"Sim")),"Ação escolhida não permitida",IF(AND($N76="Remarcação",$P76=""),"Informar desconto",IF(AND($N76="Remarcação",$P76&gt;$E76),"Desconto supera margem informada",IF(AND(OR($N76="Combo",$N76="Canal alternativo",$N76="Retirada"),$R76=""),"Detalhar oferta/encaminhamento",IF(AND($N76&lt;&gt;"Monitorar",$S76=""),"Informar responsável",IF(AND($N76&lt;&gt;"Monitorar",$T76=""),"Informar prazo",IF(AND(NOT(OR($U76="Liquidado",$U76="Retirado",$U76="Cancelado")),$T76&lt;&gt;"",$T76&lt;TODAY()),"Prazo vencido",IF(AND(NOT(OR($U76="Liquidado",$U76="Retirado",$U76="Cancelado")),$T76&lt;&gt;"",$T76&lt;=TODAY()+'Parâmetros'!$B$9),"Prazo próximo","OK"))))))))))))))</f>
        <v/>
      </c>
      <c r="X76" s="26" t="n"/>
      <c r="Y76" s="25" t="n"/>
    </row>
    <row r="77">
      <c r="A77" s="17" t="n"/>
      <c r="B77" s="17" t="n"/>
      <c r="C77" s="17" t="n"/>
      <c r="D77" s="18" t="n"/>
      <c r="E77" s="40" t="n"/>
      <c r="F77" s="18" t="n"/>
      <c r="G77" s="20" t="n"/>
      <c r="H77" s="21">
        <f>IF(OR($A77="",$F77="",$G77=""),"",ROUND($F77*$G77,2))</f>
        <v/>
      </c>
      <c r="I77" s="22" t="n"/>
      <c r="J77" s="22" t="n"/>
      <c r="K77" s="22" t="n"/>
      <c r="L77" s="22" t="n"/>
      <c r="M77" s="23">
        <f>IF($A77="","",IF(OR($D77="",$E77="",$F77="",$G77=""),"Dados incompletos",IF($F77=0,"Sem estoque",IF(AND($D77&gt;='Parâmetros'!$B$6,$L77="Sim"),"Retirada",IF(AND($D77&gt;='Parâmetros'!$B$5,$K77="Sim"),"Canal alternativo",IF(AND($D77&gt;='Parâmetros'!$B$4,$J77="Sim"),"Combo",IF(AND($D77&gt;='Parâmetros'!$B$3,$E77&gt;='Parâmetros'!$B$7,$I77="Sim"),"Remarcação",IF($D77&lt;'Parâmetros'!$B$3,"Monitorar","Revisar manualmente"))))))))</f>
        <v/>
      </c>
      <c r="N77" s="17" t="n"/>
      <c r="O77" s="41">
        <f>IF($A77="","",IF($N77="Remarcação",'Parâmetros'!$B$8,""))</f>
        <v/>
      </c>
      <c r="P77" s="40" t="n"/>
      <c r="Q77" s="21">
        <f>IF($A77="","",IF($N77="Remarcação",IF(OR($G77="",$P77=""),"",ROUND($G77*(1-$P77),2)),""))</f>
        <v/>
      </c>
      <c r="R77" s="25" t="n"/>
      <c r="S77" s="17" t="n"/>
      <c r="T77" s="26" t="n"/>
      <c r="U77" s="22" t="n"/>
      <c r="V77" s="27">
        <f>IF($A77="","",IF(OR($D77="",$F77="",$G77=""),"",IF($F77=0,"Baixa",IF($D77&gt;='Parâmetros'!$B$6,"Crítica",IF(OR($D77&gt;='Parâmetros'!$B$5,$H77&gt;='Parâmetros'!$B$11),"Alta",IF($D77&gt;='Parâmetros'!$B$3,"Média","Baixa"))))))</f>
        <v/>
      </c>
      <c r="W77" s="28">
        <f>IF($A77="","",IF(COUNTIF($A$2:$A$121,$A77)&gt;1,"SKU duplicado",IF(OR($B77="",$C77="",$D77="",$E77="",$F77="",$G77="",$I77="",$J77="",$K77="",$L77="",$U77=""),"Preencher dados obrigatórios",IF($F77=0,"Sem estoque — revisar linha",IF(AND($D77&gt;='Parâmetros'!$B$3,$I77="Não",$J77="Não",$K77="Não",$L77="Não"),"Sem ação possível cadastrada",IF($N77="","Definir ação",IF(OR(AND($N77="Remarcação",$I77&lt;&gt;"Sim"),AND($N77="Combo",$J77&lt;&gt;"Sim"),AND($N77="Canal alternativo",$K77&lt;&gt;"Sim"),AND($N77="Retirada",$L77&lt;&gt;"Sim")),"Ação escolhida não permitida",IF(AND($N77="Remarcação",$P77=""),"Informar desconto",IF(AND($N77="Remarcação",$P77&gt;$E77),"Desconto supera margem informada",IF(AND(OR($N77="Combo",$N77="Canal alternativo",$N77="Retirada"),$R77=""),"Detalhar oferta/encaminhamento",IF(AND($N77&lt;&gt;"Monitorar",$S77=""),"Informar responsável",IF(AND($N77&lt;&gt;"Monitorar",$T77=""),"Informar prazo",IF(AND(NOT(OR($U77="Liquidado",$U77="Retirado",$U77="Cancelado")),$T77&lt;&gt;"",$T77&lt;TODAY()),"Prazo vencido",IF(AND(NOT(OR($U77="Liquidado",$U77="Retirado",$U77="Cancelado")),$T77&lt;&gt;"",$T77&lt;=TODAY()+'Parâmetros'!$B$9),"Prazo próximo","OK"))))))))))))))</f>
        <v/>
      </c>
      <c r="X77" s="26" t="n"/>
      <c r="Y77" s="25" t="n"/>
    </row>
    <row r="78">
      <c r="A78" s="17" t="n"/>
      <c r="B78" s="17" t="n"/>
      <c r="C78" s="17" t="n"/>
      <c r="D78" s="18" t="n"/>
      <c r="E78" s="40" t="n"/>
      <c r="F78" s="18" t="n"/>
      <c r="G78" s="20" t="n"/>
      <c r="H78" s="21">
        <f>IF(OR($A78="",$F78="",$G78=""),"",ROUND($F78*$G78,2))</f>
        <v/>
      </c>
      <c r="I78" s="22" t="n"/>
      <c r="J78" s="22" t="n"/>
      <c r="K78" s="22" t="n"/>
      <c r="L78" s="22" t="n"/>
      <c r="M78" s="23">
        <f>IF($A78="","",IF(OR($D78="",$E78="",$F78="",$G78=""),"Dados incompletos",IF($F78=0,"Sem estoque",IF(AND($D78&gt;='Parâmetros'!$B$6,$L78="Sim"),"Retirada",IF(AND($D78&gt;='Parâmetros'!$B$5,$K78="Sim"),"Canal alternativo",IF(AND($D78&gt;='Parâmetros'!$B$4,$J78="Sim"),"Combo",IF(AND($D78&gt;='Parâmetros'!$B$3,$E78&gt;='Parâmetros'!$B$7,$I78="Sim"),"Remarcação",IF($D78&lt;'Parâmetros'!$B$3,"Monitorar","Revisar manualmente"))))))))</f>
        <v/>
      </c>
      <c r="N78" s="17" t="n"/>
      <c r="O78" s="41">
        <f>IF($A78="","",IF($N78="Remarcação",'Parâmetros'!$B$8,""))</f>
        <v/>
      </c>
      <c r="P78" s="40" t="n"/>
      <c r="Q78" s="21">
        <f>IF($A78="","",IF($N78="Remarcação",IF(OR($G78="",$P78=""),"",ROUND($G78*(1-$P78),2)),""))</f>
        <v/>
      </c>
      <c r="R78" s="25" t="n"/>
      <c r="S78" s="17" t="n"/>
      <c r="T78" s="26" t="n"/>
      <c r="U78" s="22" t="n"/>
      <c r="V78" s="27">
        <f>IF($A78="","",IF(OR($D78="",$F78="",$G78=""),"",IF($F78=0,"Baixa",IF($D78&gt;='Parâmetros'!$B$6,"Crítica",IF(OR($D78&gt;='Parâmetros'!$B$5,$H78&gt;='Parâmetros'!$B$11),"Alta",IF($D78&gt;='Parâmetros'!$B$3,"Média","Baixa"))))))</f>
        <v/>
      </c>
      <c r="W78" s="28">
        <f>IF($A78="","",IF(COUNTIF($A$2:$A$121,$A78)&gt;1,"SKU duplicado",IF(OR($B78="",$C78="",$D78="",$E78="",$F78="",$G78="",$I78="",$J78="",$K78="",$L78="",$U78=""),"Preencher dados obrigatórios",IF($F78=0,"Sem estoque — revisar linha",IF(AND($D78&gt;='Parâmetros'!$B$3,$I78="Não",$J78="Não",$K78="Não",$L78="Não"),"Sem ação possível cadastrada",IF($N78="","Definir ação",IF(OR(AND($N78="Remarcação",$I78&lt;&gt;"Sim"),AND($N78="Combo",$J78&lt;&gt;"Sim"),AND($N78="Canal alternativo",$K78&lt;&gt;"Sim"),AND($N78="Retirada",$L78&lt;&gt;"Sim")),"Ação escolhida não permitida",IF(AND($N78="Remarcação",$P78=""),"Informar desconto",IF(AND($N78="Remarcação",$P78&gt;$E78),"Desconto supera margem informada",IF(AND(OR($N78="Combo",$N78="Canal alternativo",$N78="Retirada"),$R78=""),"Detalhar oferta/encaminhamento",IF(AND($N78&lt;&gt;"Monitorar",$S78=""),"Informar responsável",IF(AND($N78&lt;&gt;"Monitorar",$T78=""),"Informar prazo",IF(AND(NOT(OR($U78="Liquidado",$U78="Retirado",$U78="Cancelado")),$T78&lt;&gt;"",$T78&lt;TODAY()),"Prazo vencido",IF(AND(NOT(OR($U78="Liquidado",$U78="Retirado",$U78="Cancelado")),$T78&lt;&gt;"",$T78&lt;=TODAY()+'Parâmetros'!$B$9),"Prazo próximo","OK"))))))))))))))</f>
        <v/>
      </c>
      <c r="X78" s="26" t="n"/>
      <c r="Y78" s="25" t="n"/>
    </row>
    <row r="79">
      <c r="A79" s="17" t="n"/>
      <c r="B79" s="17" t="n"/>
      <c r="C79" s="17" t="n"/>
      <c r="D79" s="18" t="n"/>
      <c r="E79" s="40" t="n"/>
      <c r="F79" s="18" t="n"/>
      <c r="G79" s="20" t="n"/>
      <c r="H79" s="21">
        <f>IF(OR($A79="",$F79="",$G79=""),"",ROUND($F79*$G79,2))</f>
        <v/>
      </c>
      <c r="I79" s="22" t="n"/>
      <c r="J79" s="22" t="n"/>
      <c r="K79" s="22" t="n"/>
      <c r="L79" s="22" t="n"/>
      <c r="M79" s="23">
        <f>IF($A79="","",IF(OR($D79="",$E79="",$F79="",$G79=""),"Dados incompletos",IF($F79=0,"Sem estoque",IF(AND($D79&gt;='Parâmetros'!$B$6,$L79="Sim"),"Retirada",IF(AND($D79&gt;='Parâmetros'!$B$5,$K79="Sim"),"Canal alternativo",IF(AND($D79&gt;='Parâmetros'!$B$4,$J79="Sim"),"Combo",IF(AND($D79&gt;='Parâmetros'!$B$3,$E79&gt;='Parâmetros'!$B$7,$I79="Sim"),"Remarcação",IF($D79&lt;'Parâmetros'!$B$3,"Monitorar","Revisar manualmente"))))))))</f>
        <v/>
      </c>
      <c r="N79" s="17" t="n"/>
      <c r="O79" s="41">
        <f>IF($A79="","",IF($N79="Remarcação",'Parâmetros'!$B$8,""))</f>
        <v/>
      </c>
      <c r="P79" s="40" t="n"/>
      <c r="Q79" s="21">
        <f>IF($A79="","",IF($N79="Remarcação",IF(OR($G79="",$P79=""),"",ROUND($G79*(1-$P79),2)),""))</f>
        <v/>
      </c>
      <c r="R79" s="25" t="n"/>
      <c r="S79" s="17" t="n"/>
      <c r="T79" s="26" t="n"/>
      <c r="U79" s="22" t="n"/>
      <c r="V79" s="27">
        <f>IF($A79="","",IF(OR($D79="",$F79="",$G79=""),"",IF($F79=0,"Baixa",IF($D79&gt;='Parâmetros'!$B$6,"Crítica",IF(OR($D79&gt;='Parâmetros'!$B$5,$H79&gt;='Parâmetros'!$B$11),"Alta",IF($D79&gt;='Parâmetros'!$B$3,"Média","Baixa"))))))</f>
        <v/>
      </c>
      <c r="W79" s="28">
        <f>IF($A79="","",IF(COUNTIF($A$2:$A$121,$A79)&gt;1,"SKU duplicado",IF(OR($B79="",$C79="",$D79="",$E79="",$F79="",$G79="",$I79="",$J79="",$K79="",$L79="",$U79=""),"Preencher dados obrigatórios",IF($F79=0,"Sem estoque — revisar linha",IF(AND($D79&gt;='Parâmetros'!$B$3,$I79="Não",$J79="Não",$K79="Não",$L79="Não"),"Sem ação possível cadastrada",IF($N79="","Definir ação",IF(OR(AND($N79="Remarcação",$I79&lt;&gt;"Sim"),AND($N79="Combo",$J79&lt;&gt;"Sim"),AND($N79="Canal alternativo",$K79&lt;&gt;"Sim"),AND($N79="Retirada",$L79&lt;&gt;"Sim")),"Ação escolhida não permitida",IF(AND($N79="Remarcação",$P79=""),"Informar desconto",IF(AND($N79="Remarcação",$P79&gt;$E79),"Desconto supera margem informada",IF(AND(OR($N79="Combo",$N79="Canal alternativo",$N79="Retirada"),$R79=""),"Detalhar oferta/encaminhamento",IF(AND($N79&lt;&gt;"Monitorar",$S79=""),"Informar responsável",IF(AND($N79&lt;&gt;"Monitorar",$T79=""),"Informar prazo",IF(AND(NOT(OR($U79="Liquidado",$U79="Retirado",$U79="Cancelado")),$T79&lt;&gt;"",$T79&lt;TODAY()),"Prazo vencido",IF(AND(NOT(OR($U79="Liquidado",$U79="Retirado",$U79="Cancelado")),$T79&lt;&gt;"",$T79&lt;=TODAY()+'Parâmetros'!$B$9),"Prazo próximo","OK"))))))))))))))</f>
        <v/>
      </c>
      <c r="X79" s="26" t="n"/>
      <c r="Y79" s="25" t="n"/>
    </row>
    <row r="80">
      <c r="A80" s="17" t="n"/>
      <c r="B80" s="17" t="n"/>
      <c r="C80" s="17" t="n"/>
      <c r="D80" s="18" t="n"/>
      <c r="E80" s="40" t="n"/>
      <c r="F80" s="18" t="n"/>
      <c r="G80" s="20" t="n"/>
      <c r="H80" s="21">
        <f>IF(OR($A80="",$F80="",$G80=""),"",ROUND($F80*$G80,2))</f>
        <v/>
      </c>
      <c r="I80" s="22" t="n"/>
      <c r="J80" s="22" t="n"/>
      <c r="K80" s="22" t="n"/>
      <c r="L80" s="22" t="n"/>
      <c r="M80" s="23">
        <f>IF($A80="","",IF(OR($D80="",$E80="",$F80="",$G80=""),"Dados incompletos",IF($F80=0,"Sem estoque",IF(AND($D80&gt;='Parâmetros'!$B$6,$L80="Sim"),"Retirada",IF(AND($D80&gt;='Parâmetros'!$B$5,$K80="Sim"),"Canal alternativo",IF(AND($D80&gt;='Parâmetros'!$B$4,$J80="Sim"),"Combo",IF(AND($D80&gt;='Parâmetros'!$B$3,$E80&gt;='Parâmetros'!$B$7,$I80="Sim"),"Remarcação",IF($D80&lt;'Parâmetros'!$B$3,"Monitorar","Revisar manualmente"))))))))</f>
        <v/>
      </c>
      <c r="N80" s="17" t="n"/>
      <c r="O80" s="41">
        <f>IF($A80="","",IF($N80="Remarcação",'Parâmetros'!$B$8,""))</f>
        <v/>
      </c>
      <c r="P80" s="40" t="n"/>
      <c r="Q80" s="21">
        <f>IF($A80="","",IF($N80="Remarcação",IF(OR($G80="",$P80=""),"",ROUND($G80*(1-$P80),2)),""))</f>
        <v/>
      </c>
      <c r="R80" s="25" t="n"/>
      <c r="S80" s="17" t="n"/>
      <c r="T80" s="26" t="n"/>
      <c r="U80" s="22" t="n"/>
      <c r="V80" s="27">
        <f>IF($A80="","",IF(OR($D80="",$F80="",$G80=""),"",IF($F80=0,"Baixa",IF($D80&gt;='Parâmetros'!$B$6,"Crítica",IF(OR($D80&gt;='Parâmetros'!$B$5,$H80&gt;='Parâmetros'!$B$11),"Alta",IF($D80&gt;='Parâmetros'!$B$3,"Média","Baixa"))))))</f>
        <v/>
      </c>
      <c r="W80" s="28">
        <f>IF($A80="","",IF(COUNTIF($A$2:$A$121,$A80)&gt;1,"SKU duplicado",IF(OR($B80="",$C80="",$D80="",$E80="",$F80="",$G80="",$I80="",$J80="",$K80="",$L80="",$U80=""),"Preencher dados obrigatórios",IF($F80=0,"Sem estoque — revisar linha",IF(AND($D80&gt;='Parâmetros'!$B$3,$I80="Não",$J80="Não",$K80="Não",$L80="Não"),"Sem ação possível cadastrada",IF($N80="","Definir ação",IF(OR(AND($N80="Remarcação",$I80&lt;&gt;"Sim"),AND($N80="Combo",$J80&lt;&gt;"Sim"),AND($N80="Canal alternativo",$K80&lt;&gt;"Sim"),AND($N80="Retirada",$L80&lt;&gt;"Sim")),"Ação escolhida não permitida",IF(AND($N80="Remarcação",$P80=""),"Informar desconto",IF(AND($N80="Remarcação",$P80&gt;$E80),"Desconto supera margem informada",IF(AND(OR($N80="Combo",$N80="Canal alternativo",$N80="Retirada"),$R80=""),"Detalhar oferta/encaminhamento",IF(AND($N80&lt;&gt;"Monitorar",$S80=""),"Informar responsável",IF(AND($N80&lt;&gt;"Monitorar",$T80=""),"Informar prazo",IF(AND(NOT(OR($U80="Liquidado",$U80="Retirado",$U80="Cancelado")),$T80&lt;&gt;"",$T80&lt;TODAY()),"Prazo vencido",IF(AND(NOT(OR($U80="Liquidado",$U80="Retirado",$U80="Cancelado")),$T80&lt;&gt;"",$T80&lt;=TODAY()+'Parâmetros'!$B$9),"Prazo próximo","OK"))))))))))))))</f>
        <v/>
      </c>
      <c r="X80" s="26" t="n"/>
      <c r="Y80" s="25" t="n"/>
    </row>
    <row r="81">
      <c r="A81" s="17" t="n"/>
      <c r="B81" s="17" t="n"/>
      <c r="C81" s="17" t="n"/>
      <c r="D81" s="18" t="n"/>
      <c r="E81" s="40" t="n"/>
      <c r="F81" s="18" t="n"/>
      <c r="G81" s="20" t="n"/>
      <c r="H81" s="21">
        <f>IF(OR($A81="",$F81="",$G81=""),"",ROUND($F81*$G81,2))</f>
        <v/>
      </c>
      <c r="I81" s="22" t="n"/>
      <c r="J81" s="22" t="n"/>
      <c r="K81" s="22" t="n"/>
      <c r="L81" s="22" t="n"/>
      <c r="M81" s="23">
        <f>IF($A81="","",IF(OR($D81="",$E81="",$F81="",$G81=""),"Dados incompletos",IF($F81=0,"Sem estoque",IF(AND($D81&gt;='Parâmetros'!$B$6,$L81="Sim"),"Retirada",IF(AND($D81&gt;='Parâmetros'!$B$5,$K81="Sim"),"Canal alternativo",IF(AND($D81&gt;='Parâmetros'!$B$4,$J81="Sim"),"Combo",IF(AND($D81&gt;='Parâmetros'!$B$3,$E81&gt;='Parâmetros'!$B$7,$I81="Sim"),"Remarcação",IF($D81&lt;'Parâmetros'!$B$3,"Monitorar","Revisar manualmente"))))))))</f>
        <v/>
      </c>
      <c r="N81" s="17" t="n"/>
      <c r="O81" s="41">
        <f>IF($A81="","",IF($N81="Remarcação",'Parâmetros'!$B$8,""))</f>
        <v/>
      </c>
      <c r="P81" s="40" t="n"/>
      <c r="Q81" s="21">
        <f>IF($A81="","",IF($N81="Remarcação",IF(OR($G81="",$P81=""),"",ROUND($G81*(1-$P81),2)),""))</f>
        <v/>
      </c>
      <c r="R81" s="25" t="n"/>
      <c r="S81" s="17" t="n"/>
      <c r="T81" s="26" t="n"/>
      <c r="U81" s="22" t="n"/>
      <c r="V81" s="27">
        <f>IF($A81="","",IF(OR($D81="",$F81="",$G81=""),"",IF($F81=0,"Baixa",IF($D81&gt;='Parâmetros'!$B$6,"Crítica",IF(OR($D81&gt;='Parâmetros'!$B$5,$H81&gt;='Parâmetros'!$B$11),"Alta",IF($D81&gt;='Parâmetros'!$B$3,"Média","Baixa"))))))</f>
        <v/>
      </c>
      <c r="W81" s="28">
        <f>IF($A81="","",IF(COUNTIF($A$2:$A$121,$A81)&gt;1,"SKU duplicado",IF(OR($B81="",$C81="",$D81="",$E81="",$F81="",$G81="",$I81="",$J81="",$K81="",$L81="",$U81=""),"Preencher dados obrigatórios",IF($F81=0,"Sem estoque — revisar linha",IF(AND($D81&gt;='Parâmetros'!$B$3,$I81="Não",$J81="Não",$K81="Não",$L81="Não"),"Sem ação possível cadastrada",IF($N81="","Definir ação",IF(OR(AND($N81="Remarcação",$I81&lt;&gt;"Sim"),AND($N81="Combo",$J81&lt;&gt;"Sim"),AND($N81="Canal alternativo",$K81&lt;&gt;"Sim"),AND($N81="Retirada",$L81&lt;&gt;"Sim")),"Ação escolhida não permitida",IF(AND($N81="Remarcação",$P81=""),"Informar desconto",IF(AND($N81="Remarcação",$P81&gt;$E81),"Desconto supera margem informada",IF(AND(OR($N81="Combo",$N81="Canal alternativo",$N81="Retirada"),$R81=""),"Detalhar oferta/encaminhamento",IF(AND($N81&lt;&gt;"Monitorar",$S81=""),"Informar responsável",IF(AND($N81&lt;&gt;"Monitorar",$T81=""),"Informar prazo",IF(AND(NOT(OR($U81="Liquidado",$U81="Retirado",$U81="Cancelado")),$T81&lt;&gt;"",$T81&lt;TODAY()),"Prazo vencido",IF(AND(NOT(OR($U81="Liquidado",$U81="Retirado",$U81="Cancelado")),$T81&lt;&gt;"",$T81&lt;=TODAY()+'Parâmetros'!$B$9),"Prazo próximo","OK"))))))))))))))</f>
        <v/>
      </c>
      <c r="X81" s="26" t="n"/>
      <c r="Y81" s="25" t="n"/>
    </row>
    <row r="82">
      <c r="A82" s="17" t="n"/>
      <c r="B82" s="17" t="n"/>
      <c r="C82" s="17" t="n"/>
      <c r="D82" s="18" t="n"/>
      <c r="E82" s="40" t="n"/>
      <c r="F82" s="18" t="n"/>
      <c r="G82" s="20" t="n"/>
      <c r="H82" s="21">
        <f>IF(OR($A82="",$F82="",$G82=""),"",ROUND($F82*$G82,2))</f>
        <v/>
      </c>
      <c r="I82" s="22" t="n"/>
      <c r="J82" s="22" t="n"/>
      <c r="K82" s="22" t="n"/>
      <c r="L82" s="22" t="n"/>
      <c r="M82" s="23">
        <f>IF($A82="","",IF(OR($D82="",$E82="",$F82="",$G82=""),"Dados incompletos",IF($F82=0,"Sem estoque",IF(AND($D82&gt;='Parâmetros'!$B$6,$L82="Sim"),"Retirada",IF(AND($D82&gt;='Parâmetros'!$B$5,$K82="Sim"),"Canal alternativo",IF(AND($D82&gt;='Parâmetros'!$B$4,$J82="Sim"),"Combo",IF(AND($D82&gt;='Parâmetros'!$B$3,$E82&gt;='Parâmetros'!$B$7,$I82="Sim"),"Remarcação",IF($D82&lt;'Parâmetros'!$B$3,"Monitorar","Revisar manualmente"))))))))</f>
        <v/>
      </c>
      <c r="N82" s="17" t="n"/>
      <c r="O82" s="41">
        <f>IF($A82="","",IF($N82="Remarcação",'Parâmetros'!$B$8,""))</f>
        <v/>
      </c>
      <c r="P82" s="40" t="n"/>
      <c r="Q82" s="21">
        <f>IF($A82="","",IF($N82="Remarcação",IF(OR($G82="",$P82=""),"",ROUND($G82*(1-$P82),2)),""))</f>
        <v/>
      </c>
      <c r="R82" s="25" t="n"/>
      <c r="S82" s="17" t="n"/>
      <c r="T82" s="26" t="n"/>
      <c r="U82" s="22" t="n"/>
      <c r="V82" s="27">
        <f>IF($A82="","",IF(OR($D82="",$F82="",$G82=""),"",IF($F82=0,"Baixa",IF($D82&gt;='Parâmetros'!$B$6,"Crítica",IF(OR($D82&gt;='Parâmetros'!$B$5,$H82&gt;='Parâmetros'!$B$11),"Alta",IF($D82&gt;='Parâmetros'!$B$3,"Média","Baixa"))))))</f>
        <v/>
      </c>
      <c r="W82" s="28">
        <f>IF($A82="","",IF(COUNTIF($A$2:$A$121,$A82)&gt;1,"SKU duplicado",IF(OR($B82="",$C82="",$D82="",$E82="",$F82="",$G82="",$I82="",$J82="",$K82="",$L82="",$U82=""),"Preencher dados obrigatórios",IF($F82=0,"Sem estoque — revisar linha",IF(AND($D82&gt;='Parâmetros'!$B$3,$I82="Não",$J82="Não",$K82="Não",$L82="Não"),"Sem ação possível cadastrada",IF($N82="","Definir ação",IF(OR(AND($N82="Remarcação",$I82&lt;&gt;"Sim"),AND($N82="Combo",$J82&lt;&gt;"Sim"),AND($N82="Canal alternativo",$K82&lt;&gt;"Sim"),AND($N82="Retirada",$L82&lt;&gt;"Sim")),"Ação escolhida não permitida",IF(AND($N82="Remarcação",$P82=""),"Informar desconto",IF(AND($N82="Remarcação",$P82&gt;$E82),"Desconto supera margem informada",IF(AND(OR($N82="Combo",$N82="Canal alternativo",$N82="Retirada"),$R82=""),"Detalhar oferta/encaminhamento",IF(AND($N82&lt;&gt;"Monitorar",$S82=""),"Informar responsável",IF(AND($N82&lt;&gt;"Monitorar",$T82=""),"Informar prazo",IF(AND(NOT(OR($U82="Liquidado",$U82="Retirado",$U82="Cancelado")),$T82&lt;&gt;"",$T82&lt;TODAY()),"Prazo vencido",IF(AND(NOT(OR($U82="Liquidado",$U82="Retirado",$U82="Cancelado")),$T82&lt;&gt;"",$T82&lt;=TODAY()+'Parâmetros'!$B$9),"Prazo próximo","OK"))))))))))))))</f>
        <v/>
      </c>
      <c r="X82" s="26" t="n"/>
      <c r="Y82" s="25" t="n"/>
    </row>
    <row r="83">
      <c r="A83" s="17" t="n"/>
      <c r="B83" s="17" t="n"/>
      <c r="C83" s="17" t="n"/>
      <c r="D83" s="18" t="n"/>
      <c r="E83" s="40" t="n"/>
      <c r="F83" s="18" t="n"/>
      <c r="G83" s="20" t="n"/>
      <c r="H83" s="21">
        <f>IF(OR($A83="",$F83="",$G83=""),"",ROUND($F83*$G83,2))</f>
        <v/>
      </c>
      <c r="I83" s="22" t="n"/>
      <c r="J83" s="22" t="n"/>
      <c r="K83" s="22" t="n"/>
      <c r="L83" s="22" t="n"/>
      <c r="M83" s="23">
        <f>IF($A83="","",IF(OR($D83="",$E83="",$F83="",$G83=""),"Dados incompletos",IF($F83=0,"Sem estoque",IF(AND($D83&gt;='Parâmetros'!$B$6,$L83="Sim"),"Retirada",IF(AND($D83&gt;='Parâmetros'!$B$5,$K83="Sim"),"Canal alternativo",IF(AND($D83&gt;='Parâmetros'!$B$4,$J83="Sim"),"Combo",IF(AND($D83&gt;='Parâmetros'!$B$3,$E83&gt;='Parâmetros'!$B$7,$I83="Sim"),"Remarcação",IF($D83&lt;'Parâmetros'!$B$3,"Monitorar","Revisar manualmente"))))))))</f>
        <v/>
      </c>
      <c r="N83" s="17" t="n"/>
      <c r="O83" s="41">
        <f>IF($A83="","",IF($N83="Remarcação",'Parâmetros'!$B$8,""))</f>
        <v/>
      </c>
      <c r="P83" s="40" t="n"/>
      <c r="Q83" s="21">
        <f>IF($A83="","",IF($N83="Remarcação",IF(OR($G83="",$P83=""),"",ROUND($G83*(1-$P83),2)),""))</f>
        <v/>
      </c>
      <c r="R83" s="25" t="n"/>
      <c r="S83" s="17" t="n"/>
      <c r="T83" s="26" t="n"/>
      <c r="U83" s="22" t="n"/>
      <c r="V83" s="27">
        <f>IF($A83="","",IF(OR($D83="",$F83="",$G83=""),"",IF($F83=0,"Baixa",IF($D83&gt;='Parâmetros'!$B$6,"Crítica",IF(OR($D83&gt;='Parâmetros'!$B$5,$H83&gt;='Parâmetros'!$B$11),"Alta",IF($D83&gt;='Parâmetros'!$B$3,"Média","Baixa"))))))</f>
        <v/>
      </c>
      <c r="W83" s="28">
        <f>IF($A83="","",IF(COUNTIF($A$2:$A$121,$A83)&gt;1,"SKU duplicado",IF(OR($B83="",$C83="",$D83="",$E83="",$F83="",$G83="",$I83="",$J83="",$K83="",$L83="",$U83=""),"Preencher dados obrigatórios",IF($F83=0,"Sem estoque — revisar linha",IF(AND($D83&gt;='Parâmetros'!$B$3,$I83="Não",$J83="Não",$K83="Não",$L83="Não"),"Sem ação possível cadastrada",IF($N83="","Definir ação",IF(OR(AND($N83="Remarcação",$I83&lt;&gt;"Sim"),AND($N83="Combo",$J83&lt;&gt;"Sim"),AND($N83="Canal alternativo",$K83&lt;&gt;"Sim"),AND($N83="Retirada",$L83&lt;&gt;"Sim")),"Ação escolhida não permitida",IF(AND($N83="Remarcação",$P83=""),"Informar desconto",IF(AND($N83="Remarcação",$P83&gt;$E83),"Desconto supera margem informada",IF(AND(OR($N83="Combo",$N83="Canal alternativo",$N83="Retirada"),$R83=""),"Detalhar oferta/encaminhamento",IF(AND($N83&lt;&gt;"Monitorar",$S83=""),"Informar responsável",IF(AND($N83&lt;&gt;"Monitorar",$T83=""),"Informar prazo",IF(AND(NOT(OR($U83="Liquidado",$U83="Retirado",$U83="Cancelado")),$T83&lt;&gt;"",$T83&lt;TODAY()),"Prazo vencido",IF(AND(NOT(OR($U83="Liquidado",$U83="Retirado",$U83="Cancelado")),$T83&lt;&gt;"",$T83&lt;=TODAY()+'Parâmetros'!$B$9),"Prazo próximo","OK"))))))))))))))</f>
        <v/>
      </c>
      <c r="X83" s="26" t="n"/>
      <c r="Y83" s="25" t="n"/>
    </row>
    <row r="84">
      <c r="A84" s="17" t="n"/>
      <c r="B84" s="17" t="n"/>
      <c r="C84" s="17" t="n"/>
      <c r="D84" s="18" t="n"/>
      <c r="E84" s="40" t="n"/>
      <c r="F84" s="18" t="n"/>
      <c r="G84" s="20" t="n"/>
      <c r="H84" s="21">
        <f>IF(OR($A84="",$F84="",$G84=""),"",ROUND($F84*$G84,2))</f>
        <v/>
      </c>
      <c r="I84" s="22" t="n"/>
      <c r="J84" s="22" t="n"/>
      <c r="K84" s="22" t="n"/>
      <c r="L84" s="22" t="n"/>
      <c r="M84" s="23">
        <f>IF($A84="","",IF(OR($D84="",$E84="",$F84="",$G84=""),"Dados incompletos",IF($F84=0,"Sem estoque",IF(AND($D84&gt;='Parâmetros'!$B$6,$L84="Sim"),"Retirada",IF(AND($D84&gt;='Parâmetros'!$B$5,$K84="Sim"),"Canal alternativo",IF(AND($D84&gt;='Parâmetros'!$B$4,$J84="Sim"),"Combo",IF(AND($D84&gt;='Parâmetros'!$B$3,$E84&gt;='Parâmetros'!$B$7,$I84="Sim"),"Remarcação",IF($D84&lt;'Parâmetros'!$B$3,"Monitorar","Revisar manualmente"))))))))</f>
        <v/>
      </c>
      <c r="N84" s="17" t="n"/>
      <c r="O84" s="41">
        <f>IF($A84="","",IF($N84="Remarcação",'Parâmetros'!$B$8,""))</f>
        <v/>
      </c>
      <c r="P84" s="40" t="n"/>
      <c r="Q84" s="21">
        <f>IF($A84="","",IF($N84="Remarcação",IF(OR($G84="",$P84=""),"",ROUND($G84*(1-$P84),2)),""))</f>
        <v/>
      </c>
      <c r="R84" s="25" t="n"/>
      <c r="S84" s="17" t="n"/>
      <c r="T84" s="26" t="n"/>
      <c r="U84" s="22" t="n"/>
      <c r="V84" s="27">
        <f>IF($A84="","",IF(OR($D84="",$F84="",$G84=""),"",IF($F84=0,"Baixa",IF($D84&gt;='Parâmetros'!$B$6,"Crítica",IF(OR($D84&gt;='Parâmetros'!$B$5,$H84&gt;='Parâmetros'!$B$11),"Alta",IF($D84&gt;='Parâmetros'!$B$3,"Média","Baixa"))))))</f>
        <v/>
      </c>
      <c r="W84" s="28">
        <f>IF($A84="","",IF(COUNTIF($A$2:$A$121,$A84)&gt;1,"SKU duplicado",IF(OR($B84="",$C84="",$D84="",$E84="",$F84="",$G84="",$I84="",$J84="",$K84="",$L84="",$U84=""),"Preencher dados obrigatórios",IF($F84=0,"Sem estoque — revisar linha",IF(AND($D84&gt;='Parâmetros'!$B$3,$I84="Não",$J84="Não",$K84="Não",$L84="Não"),"Sem ação possível cadastrada",IF($N84="","Definir ação",IF(OR(AND($N84="Remarcação",$I84&lt;&gt;"Sim"),AND($N84="Combo",$J84&lt;&gt;"Sim"),AND($N84="Canal alternativo",$K84&lt;&gt;"Sim"),AND($N84="Retirada",$L84&lt;&gt;"Sim")),"Ação escolhida não permitida",IF(AND($N84="Remarcação",$P84=""),"Informar desconto",IF(AND($N84="Remarcação",$P84&gt;$E84),"Desconto supera margem informada",IF(AND(OR($N84="Combo",$N84="Canal alternativo",$N84="Retirada"),$R84=""),"Detalhar oferta/encaminhamento",IF(AND($N84&lt;&gt;"Monitorar",$S84=""),"Informar responsável",IF(AND($N84&lt;&gt;"Monitorar",$T84=""),"Informar prazo",IF(AND(NOT(OR($U84="Liquidado",$U84="Retirado",$U84="Cancelado")),$T84&lt;&gt;"",$T84&lt;TODAY()),"Prazo vencido",IF(AND(NOT(OR($U84="Liquidado",$U84="Retirado",$U84="Cancelado")),$T84&lt;&gt;"",$T84&lt;=TODAY()+'Parâmetros'!$B$9),"Prazo próximo","OK"))))))))))))))</f>
        <v/>
      </c>
      <c r="X84" s="26" t="n"/>
      <c r="Y84" s="25" t="n"/>
    </row>
    <row r="85">
      <c r="A85" s="17" t="n"/>
      <c r="B85" s="17" t="n"/>
      <c r="C85" s="17" t="n"/>
      <c r="D85" s="18" t="n"/>
      <c r="E85" s="40" t="n"/>
      <c r="F85" s="18" t="n"/>
      <c r="G85" s="20" t="n"/>
      <c r="H85" s="21">
        <f>IF(OR($A85="",$F85="",$G85=""),"",ROUND($F85*$G85,2))</f>
        <v/>
      </c>
      <c r="I85" s="22" t="n"/>
      <c r="J85" s="22" t="n"/>
      <c r="K85" s="22" t="n"/>
      <c r="L85" s="22" t="n"/>
      <c r="M85" s="23">
        <f>IF($A85="","",IF(OR($D85="",$E85="",$F85="",$G85=""),"Dados incompletos",IF($F85=0,"Sem estoque",IF(AND($D85&gt;='Parâmetros'!$B$6,$L85="Sim"),"Retirada",IF(AND($D85&gt;='Parâmetros'!$B$5,$K85="Sim"),"Canal alternativo",IF(AND($D85&gt;='Parâmetros'!$B$4,$J85="Sim"),"Combo",IF(AND($D85&gt;='Parâmetros'!$B$3,$E85&gt;='Parâmetros'!$B$7,$I85="Sim"),"Remarcação",IF($D85&lt;'Parâmetros'!$B$3,"Monitorar","Revisar manualmente"))))))))</f>
        <v/>
      </c>
      <c r="N85" s="17" t="n"/>
      <c r="O85" s="41">
        <f>IF($A85="","",IF($N85="Remarcação",'Parâmetros'!$B$8,""))</f>
        <v/>
      </c>
      <c r="P85" s="40" t="n"/>
      <c r="Q85" s="21">
        <f>IF($A85="","",IF($N85="Remarcação",IF(OR($G85="",$P85=""),"",ROUND($G85*(1-$P85),2)),""))</f>
        <v/>
      </c>
      <c r="R85" s="25" t="n"/>
      <c r="S85" s="17" t="n"/>
      <c r="T85" s="26" t="n"/>
      <c r="U85" s="22" t="n"/>
      <c r="V85" s="27">
        <f>IF($A85="","",IF(OR($D85="",$F85="",$G85=""),"",IF($F85=0,"Baixa",IF($D85&gt;='Parâmetros'!$B$6,"Crítica",IF(OR($D85&gt;='Parâmetros'!$B$5,$H85&gt;='Parâmetros'!$B$11),"Alta",IF($D85&gt;='Parâmetros'!$B$3,"Média","Baixa"))))))</f>
        <v/>
      </c>
      <c r="W85" s="28">
        <f>IF($A85="","",IF(COUNTIF($A$2:$A$121,$A85)&gt;1,"SKU duplicado",IF(OR($B85="",$C85="",$D85="",$E85="",$F85="",$G85="",$I85="",$J85="",$K85="",$L85="",$U85=""),"Preencher dados obrigatórios",IF($F85=0,"Sem estoque — revisar linha",IF(AND($D85&gt;='Parâmetros'!$B$3,$I85="Não",$J85="Não",$K85="Não",$L85="Não"),"Sem ação possível cadastrada",IF($N85="","Definir ação",IF(OR(AND($N85="Remarcação",$I85&lt;&gt;"Sim"),AND($N85="Combo",$J85&lt;&gt;"Sim"),AND($N85="Canal alternativo",$K85&lt;&gt;"Sim"),AND($N85="Retirada",$L85&lt;&gt;"Sim")),"Ação escolhida não permitida",IF(AND($N85="Remarcação",$P85=""),"Informar desconto",IF(AND($N85="Remarcação",$P85&gt;$E85),"Desconto supera margem informada",IF(AND(OR($N85="Combo",$N85="Canal alternativo",$N85="Retirada"),$R85=""),"Detalhar oferta/encaminhamento",IF(AND($N85&lt;&gt;"Monitorar",$S85=""),"Informar responsável",IF(AND($N85&lt;&gt;"Monitorar",$T85=""),"Informar prazo",IF(AND(NOT(OR($U85="Liquidado",$U85="Retirado",$U85="Cancelado")),$T85&lt;&gt;"",$T85&lt;TODAY()),"Prazo vencido",IF(AND(NOT(OR($U85="Liquidado",$U85="Retirado",$U85="Cancelado")),$T85&lt;&gt;"",$T85&lt;=TODAY()+'Parâmetros'!$B$9),"Prazo próximo","OK"))))))))))))))</f>
        <v/>
      </c>
      <c r="X85" s="26" t="n"/>
      <c r="Y85" s="25" t="n"/>
    </row>
    <row r="86">
      <c r="A86" s="17" t="n"/>
      <c r="B86" s="17" t="n"/>
      <c r="C86" s="17" t="n"/>
      <c r="D86" s="18" t="n"/>
      <c r="E86" s="40" t="n"/>
      <c r="F86" s="18" t="n"/>
      <c r="G86" s="20" t="n"/>
      <c r="H86" s="21">
        <f>IF(OR($A86="",$F86="",$G86=""),"",ROUND($F86*$G86,2))</f>
        <v/>
      </c>
      <c r="I86" s="22" t="n"/>
      <c r="J86" s="22" t="n"/>
      <c r="K86" s="22" t="n"/>
      <c r="L86" s="22" t="n"/>
      <c r="M86" s="23">
        <f>IF($A86="","",IF(OR($D86="",$E86="",$F86="",$G86=""),"Dados incompletos",IF($F86=0,"Sem estoque",IF(AND($D86&gt;='Parâmetros'!$B$6,$L86="Sim"),"Retirada",IF(AND($D86&gt;='Parâmetros'!$B$5,$K86="Sim"),"Canal alternativo",IF(AND($D86&gt;='Parâmetros'!$B$4,$J86="Sim"),"Combo",IF(AND($D86&gt;='Parâmetros'!$B$3,$E86&gt;='Parâmetros'!$B$7,$I86="Sim"),"Remarcação",IF($D86&lt;'Parâmetros'!$B$3,"Monitorar","Revisar manualmente"))))))))</f>
        <v/>
      </c>
      <c r="N86" s="17" t="n"/>
      <c r="O86" s="41">
        <f>IF($A86="","",IF($N86="Remarcação",'Parâmetros'!$B$8,""))</f>
        <v/>
      </c>
      <c r="P86" s="40" t="n"/>
      <c r="Q86" s="21">
        <f>IF($A86="","",IF($N86="Remarcação",IF(OR($G86="",$P86=""),"",ROUND($G86*(1-$P86),2)),""))</f>
        <v/>
      </c>
      <c r="R86" s="25" t="n"/>
      <c r="S86" s="17" t="n"/>
      <c r="T86" s="26" t="n"/>
      <c r="U86" s="22" t="n"/>
      <c r="V86" s="27">
        <f>IF($A86="","",IF(OR($D86="",$F86="",$G86=""),"",IF($F86=0,"Baixa",IF($D86&gt;='Parâmetros'!$B$6,"Crítica",IF(OR($D86&gt;='Parâmetros'!$B$5,$H86&gt;='Parâmetros'!$B$11),"Alta",IF($D86&gt;='Parâmetros'!$B$3,"Média","Baixa"))))))</f>
        <v/>
      </c>
      <c r="W86" s="28">
        <f>IF($A86="","",IF(COUNTIF($A$2:$A$121,$A86)&gt;1,"SKU duplicado",IF(OR($B86="",$C86="",$D86="",$E86="",$F86="",$G86="",$I86="",$J86="",$K86="",$L86="",$U86=""),"Preencher dados obrigatórios",IF($F86=0,"Sem estoque — revisar linha",IF(AND($D86&gt;='Parâmetros'!$B$3,$I86="Não",$J86="Não",$K86="Não",$L86="Não"),"Sem ação possível cadastrada",IF($N86="","Definir ação",IF(OR(AND($N86="Remarcação",$I86&lt;&gt;"Sim"),AND($N86="Combo",$J86&lt;&gt;"Sim"),AND($N86="Canal alternativo",$K86&lt;&gt;"Sim"),AND($N86="Retirada",$L86&lt;&gt;"Sim")),"Ação escolhida não permitida",IF(AND($N86="Remarcação",$P86=""),"Informar desconto",IF(AND($N86="Remarcação",$P86&gt;$E86),"Desconto supera margem informada",IF(AND(OR($N86="Combo",$N86="Canal alternativo",$N86="Retirada"),$R86=""),"Detalhar oferta/encaminhamento",IF(AND($N86&lt;&gt;"Monitorar",$S86=""),"Informar responsável",IF(AND($N86&lt;&gt;"Monitorar",$T86=""),"Informar prazo",IF(AND(NOT(OR($U86="Liquidado",$U86="Retirado",$U86="Cancelado")),$T86&lt;&gt;"",$T86&lt;TODAY()),"Prazo vencido",IF(AND(NOT(OR($U86="Liquidado",$U86="Retirado",$U86="Cancelado")),$T86&lt;&gt;"",$T86&lt;=TODAY()+'Parâmetros'!$B$9),"Prazo próximo","OK"))))))))))))))</f>
        <v/>
      </c>
      <c r="X86" s="26" t="n"/>
      <c r="Y86" s="25" t="n"/>
    </row>
    <row r="87">
      <c r="A87" s="17" t="n"/>
      <c r="B87" s="17" t="n"/>
      <c r="C87" s="17" t="n"/>
      <c r="D87" s="18" t="n"/>
      <c r="E87" s="40" t="n"/>
      <c r="F87" s="18" t="n"/>
      <c r="G87" s="20" t="n"/>
      <c r="H87" s="21">
        <f>IF(OR($A87="",$F87="",$G87=""),"",ROUND($F87*$G87,2))</f>
        <v/>
      </c>
      <c r="I87" s="22" t="n"/>
      <c r="J87" s="22" t="n"/>
      <c r="K87" s="22" t="n"/>
      <c r="L87" s="22" t="n"/>
      <c r="M87" s="23">
        <f>IF($A87="","",IF(OR($D87="",$E87="",$F87="",$G87=""),"Dados incompletos",IF($F87=0,"Sem estoque",IF(AND($D87&gt;='Parâmetros'!$B$6,$L87="Sim"),"Retirada",IF(AND($D87&gt;='Parâmetros'!$B$5,$K87="Sim"),"Canal alternativo",IF(AND($D87&gt;='Parâmetros'!$B$4,$J87="Sim"),"Combo",IF(AND($D87&gt;='Parâmetros'!$B$3,$E87&gt;='Parâmetros'!$B$7,$I87="Sim"),"Remarcação",IF($D87&lt;'Parâmetros'!$B$3,"Monitorar","Revisar manualmente"))))))))</f>
        <v/>
      </c>
      <c r="N87" s="17" t="n"/>
      <c r="O87" s="41">
        <f>IF($A87="","",IF($N87="Remarcação",'Parâmetros'!$B$8,""))</f>
        <v/>
      </c>
      <c r="P87" s="40" t="n"/>
      <c r="Q87" s="21">
        <f>IF($A87="","",IF($N87="Remarcação",IF(OR($G87="",$P87=""),"",ROUND($G87*(1-$P87),2)),""))</f>
        <v/>
      </c>
      <c r="R87" s="25" t="n"/>
      <c r="S87" s="17" t="n"/>
      <c r="T87" s="26" t="n"/>
      <c r="U87" s="22" t="n"/>
      <c r="V87" s="27">
        <f>IF($A87="","",IF(OR($D87="",$F87="",$G87=""),"",IF($F87=0,"Baixa",IF($D87&gt;='Parâmetros'!$B$6,"Crítica",IF(OR($D87&gt;='Parâmetros'!$B$5,$H87&gt;='Parâmetros'!$B$11),"Alta",IF($D87&gt;='Parâmetros'!$B$3,"Média","Baixa"))))))</f>
        <v/>
      </c>
      <c r="W87" s="28">
        <f>IF($A87="","",IF(COUNTIF($A$2:$A$121,$A87)&gt;1,"SKU duplicado",IF(OR($B87="",$C87="",$D87="",$E87="",$F87="",$G87="",$I87="",$J87="",$K87="",$L87="",$U87=""),"Preencher dados obrigatórios",IF($F87=0,"Sem estoque — revisar linha",IF(AND($D87&gt;='Parâmetros'!$B$3,$I87="Não",$J87="Não",$K87="Não",$L87="Não"),"Sem ação possível cadastrada",IF($N87="","Definir ação",IF(OR(AND($N87="Remarcação",$I87&lt;&gt;"Sim"),AND($N87="Combo",$J87&lt;&gt;"Sim"),AND($N87="Canal alternativo",$K87&lt;&gt;"Sim"),AND($N87="Retirada",$L87&lt;&gt;"Sim")),"Ação escolhida não permitida",IF(AND($N87="Remarcação",$P87=""),"Informar desconto",IF(AND($N87="Remarcação",$P87&gt;$E87),"Desconto supera margem informada",IF(AND(OR($N87="Combo",$N87="Canal alternativo",$N87="Retirada"),$R87=""),"Detalhar oferta/encaminhamento",IF(AND($N87&lt;&gt;"Monitorar",$S87=""),"Informar responsável",IF(AND($N87&lt;&gt;"Monitorar",$T87=""),"Informar prazo",IF(AND(NOT(OR($U87="Liquidado",$U87="Retirado",$U87="Cancelado")),$T87&lt;&gt;"",$T87&lt;TODAY()),"Prazo vencido",IF(AND(NOT(OR($U87="Liquidado",$U87="Retirado",$U87="Cancelado")),$T87&lt;&gt;"",$T87&lt;=TODAY()+'Parâmetros'!$B$9),"Prazo próximo","OK"))))))))))))))</f>
        <v/>
      </c>
      <c r="X87" s="26" t="n"/>
      <c r="Y87" s="25" t="n"/>
    </row>
    <row r="88">
      <c r="A88" s="17" t="n"/>
      <c r="B88" s="17" t="n"/>
      <c r="C88" s="17" t="n"/>
      <c r="D88" s="18" t="n"/>
      <c r="E88" s="40" t="n"/>
      <c r="F88" s="18" t="n"/>
      <c r="G88" s="20" t="n"/>
      <c r="H88" s="21">
        <f>IF(OR($A88="",$F88="",$G88=""),"",ROUND($F88*$G88,2))</f>
        <v/>
      </c>
      <c r="I88" s="22" t="n"/>
      <c r="J88" s="22" t="n"/>
      <c r="K88" s="22" t="n"/>
      <c r="L88" s="22" t="n"/>
      <c r="M88" s="23">
        <f>IF($A88="","",IF(OR($D88="",$E88="",$F88="",$G88=""),"Dados incompletos",IF($F88=0,"Sem estoque",IF(AND($D88&gt;='Parâmetros'!$B$6,$L88="Sim"),"Retirada",IF(AND($D88&gt;='Parâmetros'!$B$5,$K88="Sim"),"Canal alternativo",IF(AND($D88&gt;='Parâmetros'!$B$4,$J88="Sim"),"Combo",IF(AND($D88&gt;='Parâmetros'!$B$3,$E88&gt;='Parâmetros'!$B$7,$I88="Sim"),"Remarcação",IF($D88&lt;'Parâmetros'!$B$3,"Monitorar","Revisar manualmente"))))))))</f>
        <v/>
      </c>
      <c r="N88" s="17" t="n"/>
      <c r="O88" s="41">
        <f>IF($A88="","",IF($N88="Remarcação",'Parâmetros'!$B$8,""))</f>
        <v/>
      </c>
      <c r="P88" s="40" t="n"/>
      <c r="Q88" s="21">
        <f>IF($A88="","",IF($N88="Remarcação",IF(OR($G88="",$P88=""),"",ROUND($G88*(1-$P88),2)),""))</f>
        <v/>
      </c>
      <c r="R88" s="25" t="n"/>
      <c r="S88" s="17" t="n"/>
      <c r="T88" s="26" t="n"/>
      <c r="U88" s="22" t="n"/>
      <c r="V88" s="27">
        <f>IF($A88="","",IF(OR($D88="",$F88="",$G88=""),"",IF($F88=0,"Baixa",IF($D88&gt;='Parâmetros'!$B$6,"Crítica",IF(OR($D88&gt;='Parâmetros'!$B$5,$H88&gt;='Parâmetros'!$B$11),"Alta",IF($D88&gt;='Parâmetros'!$B$3,"Média","Baixa"))))))</f>
        <v/>
      </c>
      <c r="W88" s="28">
        <f>IF($A88="","",IF(COUNTIF($A$2:$A$121,$A88)&gt;1,"SKU duplicado",IF(OR($B88="",$C88="",$D88="",$E88="",$F88="",$G88="",$I88="",$J88="",$K88="",$L88="",$U88=""),"Preencher dados obrigatórios",IF($F88=0,"Sem estoque — revisar linha",IF(AND($D88&gt;='Parâmetros'!$B$3,$I88="Não",$J88="Não",$K88="Não",$L88="Não"),"Sem ação possível cadastrada",IF($N88="","Definir ação",IF(OR(AND($N88="Remarcação",$I88&lt;&gt;"Sim"),AND($N88="Combo",$J88&lt;&gt;"Sim"),AND($N88="Canal alternativo",$K88&lt;&gt;"Sim"),AND($N88="Retirada",$L88&lt;&gt;"Sim")),"Ação escolhida não permitida",IF(AND($N88="Remarcação",$P88=""),"Informar desconto",IF(AND($N88="Remarcação",$P88&gt;$E88),"Desconto supera margem informada",IF(AND(OR($N88="Combo",$N88="Canal alternativo",$N88="Retirada"),$R88=""),"Detalhar oferta/encaminhamento",IF(AND($N88&lt;&gt;"Monitorar",$S88=""),"Informar responsável",IF(AND($N88&lt;&gt;"Monitorar",$T88=""),"Informar prazo",IF(AND(NOT(OR($U88="Liquidado",$U88="Retirado",$U88="Cancelado")),$T88&lt;&gt;"",$T88&lt;TODAY()),"Prazo vencido",IF(AND(NOT(OR($U88="Liquidado",$U88="Retirado",$U88="Cancelado")),$T88&lt;&gt;"",$T88&lt;=TODAY()+'Parâmetros'!$B$9),"Prazo próximo","OK"))))))))))))))</f>
        <v/>
      </c>
      <c r="X88" s="26" t="n"/>
      <c r="Y88" s="25" t="n"/>
    </row>
    <row r="89">
      <c r="A89" s="17" t="n"/>
      <c r="B89" s="17" t="n"/>
      <c r="C89" s="17" t="n"/>
      <c r="D89" s="18" t="n"/>
      <c r="E89" s="40" t="n"/>
      <c r="F89" s="18" t="n"/>
      <c r="G89" s="20" t="n"/>
      <c r="H89" s="21">
        <f>IF(OR($A89="",$F89="",$G89=""),"",ROUND($F89*$G89,2))</f>
        <v/>
      </c>
      <c r="I89" s="22" t="n"/>
      <c r="J89" s="22" t="n"/>
      <c r="K89" s="22" t="n"/>
      <c r="L89" s="22" t="n"/>
      <c r="M89" s="23">
        <f>IF($A89="","",IF(OR($D89="",$E89="",$F89="",$G89=""),"Dados incompletos",IF($F89=0,"Sem estoque",IF(AND($D89&gt;='Parâmetros'!$B$6,$L89="Sim"),"Retirada",IF(AND($D89&gt;='Parâmetros'!$B$5,$K89="Sim"),"Canal alternativo",IF(AND($D89&gt;='Parâmetros'!$B$4,$J89="Sim"),"Combo",IF(AND($D89&gt;='Parâmetros'!$B$3,$E89&gt;='Parâmetros'!$B$7,$I89="Sim"),"Remarcação",IF($D89&lt;'Parâmetros'!$B$3,"Monitorar","Revisar manualmente"))))))))</f>
        <v/>
      </c>
      <c r="N89" s="17" t="n"/>
      <c r="O89" s="41">
        <f>IF($A89="","",IF($N89="Remarcação",'Parâmetros'!$B$8,""))</f>
        <v/>
      </c>
      <c r="P89" s="40" t="n"/>
      <c r="Q89" s="21">
        <f>IF($A89="","",IF($N89="Remarcação",IF(OR($G89="",$P89=""),"",ROUND($G89*(1-$P89),2)),""))</f>
        <v/>
      </c>
      <c r="R89" s="25" t="n"/>
      <c r="S89" s="17" t="n"/>
      <c r="T89" s="26" t="n"/>
      <c r="U89" s="22" t="n"/>
      <c r="V89" s="27">
        <f>IF($A89="","",IF(OR($D89="",$F89="",$G89=""),"",IF($F89=0,"Baixa",IF($D89&gt;='Parâmetros'!$B$6,"Crítica",IF(OR($D89&gt;='Parâmetros'!$B$5,$H89&gt;='Parâmetros'!$B$11),"Alta",IF($D89&gt;='Parâmetros'!$B$3,"Média","Baixa"))))))</f>
        <v/>
      </c>
      <c r="W89" s="28">
        <f>IF($A89="","",IF(COUNTIF($A$2:$A$121,$A89)&gt;1,"SKU duplicado",IF(OR($B89="",$C89="",$D89="",$E89="",$F89="",$G89="",$I89="",$J89="",$K89="",$L89="",$U89=""),"Preencher dados obrigatórios",IF($F89=0,"Sem estoque — revisar linha",IF(AND($D89&gt;='Parâmetros'!$B$3,$I89="Não",$J89="Não",$K89="Não",$L89="Não"),"Sem ação possível cadastrada",IF($N89="","Definir ação",IF(OR(AND($N89="Remarcação",$I89&lt;&gt;"Sim"),AND($N89="Combo",$J89&lt;&gt;"Sim"),AND($N89="Canal alternativo",$K89&lt;&gt;"Sim"),AND($N89="Retirada",$L89&lt;&gt;"Sim")),"Ação escolhida não permitida",IF(AND($N89="Remarcação",$P89=""),"Informar desconto",IF(AND($N89="Remarcação",$P89&gt;$E89),"Desconto supera margem informada",IF(AND(OR($N89="Combo",$N89="Canal alternativo",$N89="Retirada"),$R89=""),"Detalhar oferta/encaminhamento",IF(AND($N89&lt;&gt;"Monitorar",$S89=""),"Informar responsável",IF(AND($N89&lt;&gt;"Monitorar",$T89=""),"Informar prazo",IF(AND(NOT(OR($U89="Liquidado",$U89="Retirado",$U89="Cancelado")),$T89&lt;&gt;"",$T89&lt;TODAY()),"Prazo vencido",IF(AND(NOT(OR($U89="Liquidado",$U89="Retirado",$U89="Cancelado")),$T89&lt;&gt;"",$T89&lt;=TODAY()+'Parâmetros'!$B$9),"Prazo próximo","OK"))))))))))))))</f>
        <v/>
      </c>
      <c r="X89" s="26" t="n"/>
      <c r="Y89" s="25" t="n"/>
    </row>
    <row r="90">
      <c r="A90" s="17" t="n"/>
      <c r="B90" s="17" t="n"/>
      <c r="C90" s="17" t="n"/>
      <c r="D90" s="18" t="n"/>
      <c r="E90" s="40" t="n"/>
      <c r="F90" s="18" t="n"/>
      <c r="G90" s="20" t="n"/>
      <c r="H90" s="21">
        <f>IF(OR($A90="",$F90="",$G90=""),"",ROUND($F90*$G90,2))</f>
        <v/>
      </c>
      <c r="I90" s="22" t="n"/>
      <c r="J90" s="22" t="n"/>
      <c r="K90" s="22" t="n"/>
      <c r="L90" s="22" t="n"/>
      <c r="M90" s="23">
        <f>IF($A90="","",IF(OR($D90="",$E90="",$F90="",$G90=""),"Dados incompletos",IF($F90=0,"Sem estoque",IF(AND($D90&gt;='Parâmetros'!$B$6,$L90="Sim"),"Retirada",IF(AND($D90&gt;='Parâmetros'!$B$5,$K90="Sim"),"Canal alternativo",IF(AND($D90&gt;='Parâmetros'!$B$4,$J90="Sim"),"Combo",IF(AND($D90&gt;='Parâmetros'!$B$3,$E90&gt;='Parâmetros'!$B$7,$I90="Sim"),"Remarcação",IF($D90&lt;'Parâmetros'!$B$3,"Monitorar","Revisar manualmente"))))))))</f>
        <v/>
      </c>
      <c r="N90" s="17" t="n"/>
      <c r="O90" s="41">
        <f>IF($A90="","",IF($N90="Remarcação",'Parâmetros'!$B$8,""))</f>
        <v/>
      </c>
      <c r="P90" s="40" t="n"/>
      <c r="Q90" s="21">
        <f>IF($A90="","",IF($N90="Remarcação",IF(OR($G90="",$P90=""),"",ROUND($G90*(1-$P90),2)),""))</f>
        <v/>
      </c>
      <c r="R90" s="25" t="n"/>
      <c r="S90" s="17" t="n"/>
      <c r="T90" s="26" t="n"/>
      <c r="U90" s="22" t="n"/>
      <c r="V90" s="27">
        <f>IF($A90="","",IF(OR($D90="",$F90="",$G90=""),"",IF($F90=0,"Baixa",IF($D90&gt;='Parâmetros'!$B$6,"Crítica",IF(OR($D90&gt;='Parâmetros'!$B$5,$H90&gt;='Parâmetros'!$B$11),"Alta",IF($D90&gt;='Parâmetros'!$B$3,"Média","Baixa"))))))</f>
        <v/>
      </c>
      <c r="W90" s="28">
        <f>IF($A90="","",IF(COUNTIF($A$2:$A$121,$A90)&gt;1,"SKU duplicado",IF(OR($B90="",$C90="",$D90="",$E90="",$F90="",$G90="",$I90="",$J90="",$K90="",$L90="",$U90=""),"Preencher dados obrigatórios",IF($F90=0,"Sem estoque — revisar linha",IF(AND($D90&gt;='Parâmetros'!$B$3,$I90="Não",$J90="Não",$K90="Não",$L90="Não"),"Sem ação possível cadastrada",IF($N90="","Definir ação",IF(OR(AND($N90="Remarcação",$I90&lt;&gt;"Sim"),AND($N90="Combo",$J90&lt;&gt;"Sim"),AND($N90="Canal alternativo",$K90&lt;&gt;"Sim"),AND($N90="Retirada",$L90&lt;&gt;"Sim")),"Ação escolhida não permitida",IF(AND($N90="Remarcação",$P90=""),"Informar desconto",IF(AND($N90="Remarcação",$P90&gt;$E90),"Desconto supera margem informada",IF(AND(OR($N90="Combo",$N90="Canal alternativo",$N90="Retirada"),$R90=""),"Detalhar oferta/encaminhamento",IF(AND($N90&lt;&gt;"Monitorar",$S90=""),"Informar responsável",IF(AND($N90&lt;&gt;"Monitorar",$T90=""),"Informar prazo",IF(AND(NOT(OR($U90="Liquidado",$U90="Retirado",$U90="Cancelado")),$T90&lt;&gt;"",$T90&lt;TODAY()),"Prazo vencido",IF(AND(NOT(OR($U90="Liquidado",$U90="Retirado",$U90="Cancelado")),$T90&lt;&gt;"",$T90&lt;=TODAY()+'Parâmetros'!$B$9),"Prazo próximo","OK"))))))))))))))</f>
        <v/>
      </c>
      <c r="X90" s="26" t="n"/>
      <c r="Y90" s="25" t="n"/>
    </row>
    <row r="91">
      <c r="A91" s="17" t="n"/>
      <c r="B91" s="17" t="n"/>
      <c r="C91" s="17" t="n"/>
      <c r="D91" s="18" t="n"/>
      <c r="E91" s="40" t="n"/>
      <c r="F91" s="18" t="n"/>
      <c r="G91" s="20" t="n"/>
      <c r="H91" s="21">
        <f>IF(OR($A91="",$F91="",$G91=""),"",ROUND($F91*$G91,2))</f>
        <v/>
      </c>
      <c r="I91" s="22" t="n"/>
      <c r="J91" s="22" t="n"/>
      <c r="K91" s="22" t="n"/>
      <c r="L91" s="22" t="n"/>
      <c r="M91" s="23">
        <f>IF($A91="","",IF(OR($D91="",$E91="",$F91="",$G91=""),"Dados incompletos",IF($F91=0,"Sem estoque",IF(AND($D91&gt;='Parâmetros'!$B$6,$L91="Sim"),"Retirada",IF(AND($D91&gt;='Parâmetros'!$B$5,$K91="Sim"),"Canal alternativo",IF(AND($D91&gt;='Parâmetros'!$B$4,$J91="Sim"),"Combo",IF(AND($D91&gt;='Parâmetros'!$B$3,$E91&gt;='Parâmetros'!$B$7,$I91="Sim"),"Remarcação",IF($D91&lt;'Parâmetros'!$B$3,"Monitorar","Revisar manualmente"))))))))</f>
        <v/>
      </c>
      <c r="N91" s="17" t="n"/>
      <c r="O91" s="41">
        <f>IF($A91="","",IF($N91="Remarcação",'Parâmetros'!$B$8,""))</f>
        <v/>
      </c>
      <c r="P91" s="40" t="n"/>
      <c r="Q91" s="21">
        <f>IF($A91="","",IF($N91="Remarcação",IF(OR($G91="",$P91=""),"",ROUND($G91*(1-$P91),2)),""))</f>
        <v/>
      </c>
      <c r="R91" s="25" t="n"/>
      <c r="S91" s="17" t="n"/>
      <c r="T91" s="26" t="n"/>
      <c r="U91" s="22" t="n"/>
      <c r="V91" s="27">
        <f>IF($A91="","",IF(OR($D91="",$F91="",$G91=""),"",IF($F91=0,"Baixa",IF($D91&gt;='Parâmetros'!$B$6,"Crítica",IF(OR($D91&gt;='Parâmetros'!$B$5,$H91&gt;='Parâmetros'!$B$11),"Alta",IF($D91&gt;='Parâmetros'!$B$3,"Média","Baixa"))))))</f>
        <v/>
      </c>
      <c r="W91" s="28">
        <f>IF($A91="","",IF(COUNTIF($A$2:$A$121,$A91)&gt;1,"SKU duplicado",IF(OR($B91="",$C91="",$D91="",$E91="",$F91="",$G91="",$I91="",$J91="",$K91="",$L91="",$U91=""),"Preencher dados obrigatórios",IF($F91=0,"Sem estoque — revisar linha",IF(AND($D91&gt;='Parâmetros'!$B$3,$I91="Não",$J91="Não",$K91="Não",$L91="Não"),"Sem ação possível cadastrada",IF($N91="","Definir ação",IF(OR(AND($N91="Remarcação",$I91&lt;&gt;"Sim"),AND($N91="Combo",$J91&lt;&gt;"Sim"),AND($N91="Canal alternativo",$K91&lt;&gt;"Sim"),AND($N91="Retirada",$L91&lt;&gt;"Sim")),"Ação escolhida não permitida",IF(AND($N91="Remarcação",$P91=""),"Informar desconto",IF(AND($N91="Remarcação",$P91&gt;$E91),"Desconto supera margem informada",IF(AND(OR($N91="Combo",$N91="Canal alternativo",$N91="Retirada"),$R91=""),"Detalhar oferta/encaminhamento",IF(AND($N91&lt;&gt;"Monitorar",$S91=""),"Informar responsável",IF(AND($N91&lt;&gt;"Monitorar",$T91=""),"Informar prazo",IF(AND(NOT(OR($U91="Liquidado",$U91="Retirado",$U91="Cancelado")),$T91&lt;&gt;"",$T91&lt;TODAY()),"Prazo vencido",IF(AND(NOT(OR($U91="Liquidado",$U91="Retirado",$U91="Cancelado")),$T91&lt;&gt;"",$T91&lt;=TODAY()+'Parâmetros'!$B$9),"Prazo próximo","OK"))))))))))))))</f>
        <v/>
      </c>
      <c r="X91" s="26" t="n"/>
      <c r="Y91" s="25" t="n"/>
    </row>
    <row r="92">
      <c r="A92" s="17" t="n"/>
      <c r="B92" s="17" t="n"/>
      <c r="C92" s="17" t="n"/>
      <c r="D92" s="18" t="n"/>
      <c r="E92" s="40" t="n"/>
      <c r="F92" s="18" t="n"/>
      <c r="G92" s="20" t="n"/>
      <c r="H92" s="21">
        <f>IF(OR($A92="",$F92="",$G92=""),"",ROUND($F92*$G92,2))</f>
        <v/>
      </c>
      <c r="I92" s="22" t="n"/>
      <c r="J92" s="22" t="n"/>
      <c r="K92" s="22" t="n"/>
      <c r="L92" s="22" t="n"/>
      <c r="M92" s="23">
        <f>IF($A92="","",IF(OR($D92="",$E92="",$F92="",$G92=""),"Dados incompletos",IF($F92=0,"Sem estoque",IF(AND($D92&gt;='Parâmetros'!$B$6,$L92="Sim"),"Retirada",IF(AND($D92&gt;='Parâmetros'!$B$5,$K92="Sim"),"Canal alternativo",IF(AND($D92&gt;='Parâmetros'!$B$4,$J92="Sim"),"Combo",IF(AND($D92&gt;='Parâmetros'!$B$3,$E92&gt;='Parâmetros'!$B$7,$I92="Sim"),"Remarcação",IF($D92&lt;'Parâmetros'!$B$3,"Monitorar","Revisar manualmente"))))))))</f>
        <v/>
      </c>
      <c r="N92" s="17" t="n"/>
      <c r="O92" s="41">
        <f>IF($A92="","",IF($N92="Remarcação",'Parâmetros'!$B$8,""))</f>
        <v/>
      </c>
      <c r="P92" s="40" t="n"/>
      <c r="Q92" s="21">
        <f>IF($A92="","",IF($N92="Remarcação",IF(OR($G92="",$P92=""),"",ROUND($G92*(1-$P92),2)),""))</f>
        <v/>
      </c>
      <c r="R92" s="25" t="n"/>
      <c r="S92" s="17" t="n"/>
      <c r="T92" s="26" t="n"/>
      <c r="U92" s="22" t="n"/>
      <c r="V92" s="27">
        <f>IF($A92="","",IF(OR($D92="",$F92="",$G92=""),"",IF($F92=0,"Baixa",IF($D92&gt;='Parâmetros'!$B$6,"Crítica",IF(OR($D92&gt;='Parâmetros'!$B$5,$H92&gt;='Parâmetros'!$B$11),"Alta",IF($D92&gt;='Parâmetros'!$B$3,"Média","Baixa"))))))</f>
        <v/>
      </c>
      <c r="W92" s="28">
        <f>IF($A92="","",IF(COUNTIF($A$2:$A$121,$A92)&gt;1,"SKU duplicado",IF(OR($B92="",$C92="",$D92="",$E92="",$F92="",$G92="",$I92="",$J92="",$K92="",$L92="",$U92=""),"Preencher dados obrigatórios",IF($F92=0,"Sem estoque — revisar linha",IF(AND($D92&gt;='Parâmetros'!$B$3,$I92="Não",$J92="Não",$K92="Não",$L92="Não"),"Sem ação possível cadastrada",IF($N92="","Definir ação",IF(OR(AND($N92="Remarcação",$I92&lt;&gt;"Sim"),AND($N92="Combo",$J92&lt;&gt;"Sim"),AND($N92="Canal alternativo",$K92&lt;&gt;"Sim"),AND($N92="Retirada",$L92&lt;&gt;"Sim")),"Ação escolhida não permitida",IF(AND($N92="Remarcação",$P92=""),"Informar desconto",IF(AND($N92="Remarcação",$P92&gt;$E92),"Desconto supera margem informada",IF(AND(OR($N92="Combo",$N92="Canal alternativo",$N92="Retirada"),$R92=""),"Detalhar oferta/encaminhamento",IF(AND($N92&lt;&gt;"Monitorar",$S92=""),"Informar responsável",IF(AND($N92&lt;&gt;"Monitorar",$T92=""),"Informar prazo",IF(AND(NOT(OR($U92="Liquidado",$U92="Retirado",$U92="Cancelado")),$T92&lt;&gt;"",$T92&lt;TODAY()),"Prazo vencido",IF(AND(NOT(OR($U92="Liquidado",$U92="Retirado",$U92="Cancelado")),$T92&lt;&gt;"",$T92&lt;=TODAY()+'Parâmetros'!$B$9),"Prazo próximo","OK"))))))))))))))</f>
        <v/>
      </c>
      <c r="X92" s="26" t="n"/>
      <c r="Y92" s="25" t="n"/>
    </row>
    <row r="93">
      <c r="A93" s="17" t="n"/>
      <c r="B93" s="17" t="n"/>
      <c r="C93" s="17" t="n"/>
      <c r="D93" s="18" t="n"/>
      <c r="E93" s="40" t="n"/>
      <c r="F93" s="18" t="n"/>
      <c r="G93" s="20" t="n"/>
      <c r="H93" s="21">
        <f>IF(OR($A93="",$F93="",$G93=""),"",ROUND($F93*$G93,2))</f>
        <v/>
      </c>
      <c r="I93" s="22" t="n"/>
      <c r="J93" s="22" t="n"/>
      <c r="K93" s="22" t="n"/>
      <c r="L93" s="22" t="n"/>
      <c r="M93" s="23">
        <f>IF($A93="","",IF(OR($D93="",$E93="",$F93="",$G93=""),"Dados incompletos",IF($F93=0,"Sem estoque",IF(AND($D93&gt;='Parâmetros'!$B$6,$L93="Sim"),"Retirada",IF(AND($D93&gt;='Parâmetros'!$B$5,$K93="Sim"),"Canal alternativo",IF(AND($D93&gt;='Parâmetros'!$B$4,$J93="Sim"),"Combo",IF(AND($D93&gt;='Parâmetros'!$B$3,$E93&gt;='Parâmetros'!$B$7,$I93="Sim"),"Remarcação",IF($D93&lt;'Parâmetros'!$B$3,"Monitorar","Revisar manualmente"))))))))</f>
        <v/>
      </c>
      <c r="N93" s="17" t="n"/>
      <c r="O93" s="41">
        <f>IF($A93="","",IF($N93="Remarcação",'Parâmetros'!$B$8,""))</f>
        <v/>
      </c>
      <c r="P93" s="40" t="n"/>
      <c r="Q93" s="21">
        <f>IF($A93="","",IF($N93="Remarcação",IF(OR($G93="",$P93=""),"",ROUND($G93*(1-$P93),2)),""))</f>
        <v/>
      </c>
      <c r="R93" s="25" t="n"/>
      <c r="S93" s="17" t="n"/>
      <c r="T93" s="26" t="n"/>
      <c r="U93" s="22" t="n"/>
      <c r="V93" s="27">
        <f>IF($A93="","",IF(OR($D93="",$F93="",$G93=""),"",IF($F93=0,"Baixa",IF($D93&gt;='Parâmetros'!$B$6,"Crítica",IF(OR($D93&gt;='Parâmetros'!$B$5,$H93&gt;='Parâmetros'!$B$11),"Alta",IF($D93&gt;='Parâmetros'!$B$3,"Média","Baixa"))))))</f>
        <v/>
      </c>
      <c r="W93" s="28">
        <f>IF($A93="","",IF(COUNTIF($A$2:$A$121,$A93)&gt;1,"SKU duplicado",IF(OR($B93="",$C93="",$D93="",$E93="",$F93="",$G93="",$I93="",$J93="",$K93="",$L93="",$U93=""),"Preencher dados obrigatórios",IF($F93=0,"Sem estoque — revisar linha",IF(AND($D93&gt;='Parâmetros'!$B$3,$I93="Não",$J93="Não",$K93="Não",$L93="Não"),"Sem ação possível cadastrada",IF($N93="","Definir ação",IF(OR(AND($N93="Remarcação",$I93&lt;&gt;"Sim"),AND($N93="Combo",$J93&lt;&gt;"Sim"),AND($N93="Canal alternativo",$K93&lt;&gt;"Sim"),AND($N93="Retirada",$L93&lt;&gt;"Sim")),"Ação escolhida não permitida",IF(AND($N93="Remarcação",$P93=""),"Informar desconto",IF(AND($N93="Remarcação",$P93&gt;$E93),"Desconto supera margem informada",IF(AND(OR($N93="Combo",$N93="Canal alternativo",$N93="Retirada"),$R93=""),"Detalhar oferta/encaminhamento",IF(AND($N93&lt;&gt;"Monitorar",$S93=""),"Informar responsável",IF(AND($N93&lt;&gt;"Monitorar",$T93=""),"Informar prazo",IF(AND(NOT(OR($U93="Liquidado",$U93="Retirado",$U93="Cancelado")),$T93&lt;&gt;"",$T93&lt;TODAY()),"Prazo vencido",IF(AND(NOT(OR($U93="Liquidado",$U93="Retirado",$U93="Cancelado")),$T93&lt;&gt;"",$T93&lt;=TODAY()+'Parâmetros'!$B$9),"Prazo próximo","OK"))))))))))))))</f>
        <v/>
      </c>
      <c r="X93" s="26" t="n"/>
      <c r="Y93" s="25" t="n"/>
    </row>
    <row r="94">
      <c r="A94" s="17" t="n"/>
      <c r="B94" s="17" t="n"/>
      <c r="C94" s="17" t="n"/>
      <c r="D94" s="18" t="n"/>
      <c r="E94" s="40" t="n"/>
      <c r="F94" s="18" t="n"/>
      <c r="G94" s="20" t="n"/>
      <c r="H94" s="21">
        <f>IF(OR($A94="",$F94="",$G94=""),"",ROUND($F94*$G94,2))</f>
        <v/>
      </c>
      <c r="I94" s="22" t="n"/>
      <c r="J94" s="22" t="n"/>
      <c r="K94" s="22" t="n"/>
      <c r="L94" s="22" t="n"/>
      <c r="M94" s="23">
        <f>IF($A94="","",IF(OR($D94="",$E94="",$F94="",$G94=""),"Dados incompletos",IF($F94=0,"Sem estoque",IF(AND($D94&gt;='Parâmetros'!$B$6,$L94="Sim"),"Retirada",IF(AND($D94&gt;='Parâmetros'!$B$5,$K94="Sim"),"Canal alternativo",IF(AND($D94&gt;='Parâmetros'!$B$4,$J94="Sim"),"Combo",IF(AND($D94&gt;='Parâmetros'!$B$3,$E94&gt;='Parâmetros'!$B$7,$I94="Sim"),"Remarcação",IF($D94&lt;'Parâmetros'!$B$3,"Monitorar","Revisar manualmente"))))))))</f>
        <v/>
      </c>
      <c r="N94" s="17" t="n"/>
      <c r="O94" s="41">
        <f>IF($A94="","",IF($N94="Remarcação",'Parâmetros'!$B$8,""))</f>
        <v/>
      </c>
      <c r="P94" s="40" t="n"/>
      <c r="Q94" s="21">
        <f>IF($A94="","",IF($N94="Remarcação",IF(OR($G94="",$P94=""),"",ROUND($G94*(1-$P94),2)),""))</f>
        <v/>
      </c>
      <c r="R94" s="25" t="n"/>
      <c r="S94" s="17" t="n"/>
      <c r="T94" s="26" t="n"/>
      <c r="U94" s="22" t="n"/>
      <c r="V94" s="27">
        <f>IF($A94="","",IF(OR($D94="",$F94="",$G94=""),"",IF($F94=0,"Baixa",IF($D94&gt;='Parâmetros'!$B$6,"Crítica",IF(OR($D94&gt;='Parâmetros'!$B$5,$H94&gt;='Parâmetros'!$B$11),"Alta",IF($D94&gt;='Parâmetros'!$B$3,"Média","Baixa"))))))</f>
        <v/>
      </c>
      <c r="W94" s="28">
        <f>IF($A94="","",IF(COUNTIF($A$2:$A$121,$A94)&gt;1,"SKU duplicado",IF(OR($B94="",$C94="",$D94="",$E94="",$F94="",$G94="",$I94="",$J94="",$K94="",$L94="",$U94=""),"Preencher dados obrigatórios",IF($F94=0,"Sem estoque — revisar linha",IF(AND($D94&gt;='Parâmetros'!$B$3,$I94="Não",$J94="Não",$K94="Não",$L94="Não"),"Sem ação possível cadastrada",IF($N94="","Definir ação",IF(OR(AND($N94="Remarcação",$I94&lt;&gt;"Sim"),AND($N94="Combo",$J94&lt;&gt;"Sim"),AND($N94="Canal alternativo",$K94&lt;&gt;"Sim"),AND($N94="Retirada",$L94&lt;&gt;"Sim")),"Ação escolhida não permitida",IF(AND($N94="Remarcação",$P94=""),"Informar desconto",IF(AND($N94="Remarcação",$P94&gt;$E94),"Desconto supera margem informada",IF(AND(OR($N94="Combo",$N94="Canal alternativo",$N94="Retirada"),$R94=""),"Detalhar oferta/encaminhamento",IF(AND($N94&lt;&gt;"Monitorar",$S94=""),"Informar responsável",IF(AND($N94&lt;&gt;"Monitorar",$T94=""),"Informar prazo",IF(AND(NOT(OR($U94="Liquidado",$U94="Retirado",$U94="Cancelado")),$T94&lt;&gt;"",$T94&lt;TODAY()),"Prazo vencido",IF(AND(NOT(OR($U94="Liquidado",$U94="Retirado",$U94="Cancelado")),$T94&lt;&gt;"",$T94&lt;=TODAY()+'Parâmetros'!$B$9),"Prazo próximo","OK"))))))))))))))</f>
        <v/>
      </c>
      <c r="X94" s="26" t="n"/>
      <c r="Y94" s="25" t="n"/>
    </row>
    <row r="95">
      <c r="A95" s="17" t="n"/>
      <c r="B95" s="17" t="n"/>
      <c r="C95" s="17" t="n"/>
      <c r="D95" s="18" t="n"/>
      <c r="E95" s="40" t="n"/>
      <c r="F95" s="18" t="n"/>
      <c r="G95" s="20" t="n"/>
      <c r="H95" s="21">
        <f>IF(OR($A95="",$F95="",$G95=""),"",ROUND($F95*$G95,2))</f>
        <v/>
      </c>
      <c r="I95" s="22" t="n"/>
      <c r="J95" s="22" t="n"/>
      <c r="K95" s="22" t="n"/>
      <c r="L95" s="22" t="n"/>
      <c r="M95" s="23">
        <f>IF($A95="","",IF(OR($D95="",$E95="",$F95="",$G95=""),"Dados incompletos",IF($F95=0,"Sem estoque",IF(AND($D95&gt;='Parâmetros'!$B$6,$L95="Sim"),"Retirada",IF(AND($D95&gt;='Parâmetros'!$B$5,$K95="Sim"),"Canal alternativo",IF(AND($D95&gt;='Parâmetros'!$B$4,$J95="Sim"),"Combo",IF(AND($D95&gt;='Parâmetros'!$B$3,$E95&gt;='Parâmetros'!$B$7,$I95="Sim"),"Remarcação",IF($D95&lt;'Parâmetros'!$B$3,"Monitorar","Revisar manualmente"))))))))</f>
        <v/>
      </c>
      <c r="N95" s="17" t="n"/>
      <c r="O95" s="41">
        <f>IF($A95="","",IF($N95="Remarcação",'Parâmetros'!$B$8,""))</f>
        <v/>
      </c>
      <c r="P95" s="40" t="n"/>
      <c r="Q95" s="21">
        <f>IF($A95="","",IF($N95="Remarcação",IF(OR($G95="",$P95=""),"",ROUND($G95*(1-$P95),2)),""))</f>
        <v/>
      </c>
      <c r="R95" s="25" t="n"/>
      <c r="S95" s="17" t="n"/>
      <c r="T95" s="26" t="n"/>
      <c r="U95" s="22" t="n"/>
      <c r="V95" s="27">
        <f>IF($A95="","",IF(OR($D95="",$F95="",$G95=""),"",IF($F95=0,"Baixa",IF($D95&gt;='Parâmetros'!$B$6,"Crítica",IF(OR($D95&gt;='Parâmetros'!$B$5,$H95&gt;='Parâmetros'!$B$11),"Alta",IF($D95&gt;='Parâmetros'!$B$3,"Média","Baixa"))))))</f>
        <v/>
      </c>
      <c r="W95" s="28">
        <f>IF($A95="","",IF(COUNTIF($A$2:$A$121,$A95)&gt;1,"SKU duplicado",IF(OR($B95="",$C95="",$D95="",$E95="",$F95="",$G95="",$I95="",$J95="",$K95="",$L95="",$U95=""),"Preencher dados obrigatórios",IF($F95=0,"Sem estoque — revisar linha",IF(AND($D95&gt;='Parâmetros'!$B$3,$I95="Não",$J95="Não",$K95="Não",$L95="Não"),"Sem ação possível cadastrada",IF($N95="","Definir ação",IF(OR(AND($N95="Remarcação",$I95&lt;&gt;"Sim"),AND($N95="Combo",$J95&lt;&gt;"Sim"),AND($N95="Canal alternativo",$K95&lt;&gt;"Sim"),AND($N95="Retirada",$L95&lt;&gt;"Sim")),"Ação escolhida não permitida",IF(AND($N95="Remarcação",$P95=""),"Informar desconto",IF(AND($N95="Remarcação",$P95&gt;$E95),"Desconto supera margem informada",IF(AND(OR($N95="Combo",$N95="Canal alternativo",$N95="Retirada"),$R95=""),"Detalhar oferta/encaminhamento",IF(AND($N95&lt;&gt;"Monitorar",$S95=""),"Informar responsável",IF(AND($N95&lt;&gt;"Monitorar",$T95=""),"Informar prazo",IF(AND(NOT(OR($U95="Liquidado",$U95="Retirado",$U95="Cancelado")),$T95&lt;&gt;"",$T95&lt;TODAY()),"Prazo vencido",IF(AND(NOT(OR($U95="Liquidado",$U95="Retirado",$U95="Cancelado")),$T95&lt;&gt;"",$T95&lt;=TODAY()+'Parâmetros'!$B$9),"Prazo próximo","OK"))))))))))))))</f>
        <v/>
      </c>
      <c r="X95" s="26" t="n"/>
      <c r="Y95" s="25" t="n"/>
    </row>
    <row r="96">
      <c r="A96" s="17" t="n"/>
      <c r="B96" s="17" t="n"/>
      <c r="C96" s="17" t="n"/>
      <c r="D96" s="18" t="n"/>
      <c r="E96" s="40" t="n"/>
      <c r="F96" s="18" t="n"/>
      <c r="G96" s="20" t="n"/>
      <c r="H96" s="21">
        <f>IF(OR($A96="",$F96="",$G96=""),"",ROUND($F96*$G96,2))</f>
        <v/>
      </c>
      <c r="I96" s="22" t="n"/>
      <c r="J96" s="22" t="n"/>
      <c r="K96" s="22" t="n"/>
      <c r="L96" s="22" t="n"/>
      <c r="M96" s="23">
        <f>IF($A96="","",IF(OR($D96="",$E96="",$F96="",$G96=""),"Dados incompletos",IF($F96=0,"Sem estoque",IF(AND($D96&gt;='Parâmetros'!$B$6,$L96="Sim"),"Retirada",IF(AND($D96&gt;='Parâmetros'!$B$5,$K96="Sim"),"Canal alternativo",IF(AND($D96&gt;='Parâmetros'!$B$4,$J96="Sim"),"Combo",IF(AND($D96&gt;='Parâmetros'!$B$3,$E96&gt;='Parâmetros'!$B$7,$I96="Sim"),"Remarcação",IF($D96&lt;'Parâmetros'!$B$3,"Monitorar","Revisar manualmente"))))))))</f>
        <v/>
      </c>
      <c r="N96" s="17" t="n"/>
      <c r="O96" s="41">
        <f>IF($A96="","",IF($N96="Remarcação",'Parâmetros'!$B$8,""))</f>
        <v/>
      </c>
      <c r="P96" s="40" t="n"/>
      <c r="Q96" s="21">
        <f>IF($A96="","",IF($N96="Remarcação",IF(OR($G96="",$P96=""),"",ROUND($G96*(1-$P96),2)),""))</f>
        <v/>
      </c>
      <c r="R96" s="25" t="n"/>
      <c r="S96" s="17" t="n"/>
      <c r="T96" s="26" t="n"/>
      <c r="U96" s="22" t="n"/>
      <c r="V96" s="27">
        <f>IF($A96="","",IF(OR($D96="",$F96="",$G96=""),"",IF($F96=0,"Baixa",IF($D96&gt;='Parâmetros'!$B$6,"Crítica",IF(OR($D96&gt;='Parâmetros'!$B$5,$H96&gt;='Parâmetros'!$B$11),"Alta",IF($D96&gt;='Parâmetros'!$B$3,"Média","Baixa"))))))</f>
        <v/>
      </c>
      <c r="W96" s="28">
        <f>IF($A96="","",IF(COUNTIF($A$2:$A$121,$A96)&gt;1,"SKU duplicado",IF(OR($B96="",$C96="",$D96="",$E96="",$F96="",$G96="",$I96="",$J96="",$K96="",$L96="",$U96=""),"Preencher dados obrigatórios",IF($F96=0,"Sem estoque — revisar linha",IF(AND($D96&gt;='Parâmetros'!$B$3,$I96="Não",$J96="Não",$K96="Não",$L96="Não"),"Sem ação possível cadastrada",IF($N96="","Definir ação",IF(OR(AND($N96="Remarcação",$I96&lt;&gt;"Sim"),AND($N96="Combo",$J96&lt;&gt;"Sim"),AND($N96="Canal alternativo",$K96&lt;&gt;"Sim"),AND($N96="Retirada",$L96&lt;&gt;"Sim")),"Ação escolhida não permitida",IF(AND($N96="Remarcação",$P96=""),"Informar desconto",IF(AND($N96="Remarcação",$P96&gt;$E96),"Desconto supera margem informada",IF(AND(OR($N96="Combo",$N96="Canal alternativo",$N96="Retirada"),$R96=""),"Detalhar oferta/encaminhamento",IF(AND($N96&lt;&gt;"Monitorar",$S96=""),"Informar responsável",IF(AND($N96&lt;&gt;"Monitorar",$T96=""),"Informar prazo",IF(AND(NOT(OR($U96="Liquidado",$U96="Retirado",$U96="Cancelado")),$T96&lt;&gt;"",$T96&lt;TODAY()),"Prazo vencido",IF(AND(NOT(OR($U96="Liquidado",$U96="Retirado",$U96="Cancelado")),$T96&lt;&gt;"",$T96&lt;=TODAY()+'Parâmetros'!$B$9),"Prazo próximo","OK"))))))))))))))</f>
        <v/>
      </c>
      <c r="X96" s="26" t="n"/>
      <c r="Y96" s="25" t="n"/>
    </row>
    <row r="97">
      <c r="A97" s="17" t="n"/>
      <c r="B97" s="17" t="n"/>
      <c r="C97" s="17" t="n"/>
      <c r="D97" s="18" t="n"/>
      <c r="E97" s="40" t="n"/>
      <c r="F97" s="18" t="n"/>
      <c r="G97" s="20" t="n"/>
      <c r="H97" s="21">
        <f>IF(OR($A97="",$F97="",$G97=""),"",ROUND($F97*$G97,2))</f>
        <v/>
      </c>
      <c r="I97" s="22" t="n"/>
      <c r="J97" s="22" t="n"/>
      <c r="K97" s="22" t="n"/>
      <c r="L97" s="22" t="n"/>
      <c r="M97" s="23">
        <f>IF($A97="","",IF(OR($D97="",$E97="",$F97="",$G97=""),"Dados incompletos",IF($F97=0,"Sem estoque",IF(AND($D97&gt;='Parâmetros'!$B$6,$L97="Sim"),"Retirada",IF(AND($D97&gt;='Parâmetros'!$B$5,$K97="Sim"),"Canal alternativo",IF(AND($D97&gt;='Parâmetros'!$B$4,$J97="Sim"),"Combo",IF(AND($D97&gt;='Parâmetros'!$B$3,$E97&gt;='Parâmetros'!$B$7,$I97="Sim"),"Remarcação",IF($D97&lt;'Parâmetros'!$B$3,"Monitorar","Revisar manualmente"))))))))</f>
        <v/>
      </c>
      <c r="N97" s="17" t="n"/>
      <c r="O97" s="41">
        <f>IF($A97="","",IF($N97="Remarcação",'Parâmetros'!$B$8,""))</f>
        <v/>
      </c>
      <c r="P97" s="40" t="n"/>
      <c r="Q97" s="21">
        <f>IF($A97="","",IF($N97="Remarcação",IF(OR($G97="",$P97=""),"",ROUND($G97*(1-$P97),2)),""))</f>
        <v/>
      </c>
      <c r="R97" s="25" t="n"/>
      <c r="S97" s="17" t="n"/>
      <c r="T97" s="26" t="n"/>
      <c r="U97" s="22" t="n"/>
      <c r="V97" s="27">
        <f>IF($A97="","",IF(OR($D97="",$F97="",$G97=""),"",IF($F97=0,"Baixa",IF($D97&gt;='Parâmetros'!$B$6,"Crítica",IF(OR($D97&gt;='Parâmetros'!$B$5,$H97&gt;='Parâmetros'!$B$11),"Alta",IF($D97&gt;='Parâmetros'!$B$3,"Média","Baixa"))))))</f>
        <v/>
      </c>
      <c r="W97" s="28">
        <f>IF($A97="","",IF(COUNTIF($A$2:$A$121,$A97)&gt;1,"SKU duplicado",IF(OR($B97="",$C97="",$D97="",$E97="",$F97="",$G97="",$I97="",$J97="",$K97="",$L97="",$U97=""),"Preencher dados obrigatórios",IF($F97=0,"Sem estoque — revisar linha",IF(AND($D97&gt;='Parâmetros'!$B$3,$I97="Não",$J97="Não",$K97="Não",$L97="Não"),"Sem ação possível cadastrada",IF($N97="","Definir ação",IF(OR(AND($N97="Remarcação",$I97&lt;&gt;"Sim"),AND($N97="Combo",$J97&lt;&gt;"Sim"),AND($N97="Canal alternativo",$K97&lt;&gt;"Sim"),AND($N97="Retirada",$L97&lt;&gt;"Sim")),"Ação escolhida não permitida",IF(AND($N97="Remarcação",$P97=""),"Informar desconto",IF(AND($N97="Remarcação",$P97&gt;$E97),"Desconto supera margem informada",IF(AND(OR($N97="Combo",$N97="Canal alternativo",$N97="Retirada"),$R97=""),"Detalhar oferta/encaminhamento",IF(AND($N97&lt;&gt;"Monitorar",$S97=""),"Informar responsável",IF(AND($N97&lt;&gt;"Monitorar",$T97=""),"Informar prazo",IF(AND(NOT(OR($U97="Liquidado",$U97="Retirado",$U97="Cancelado")),$T97&lt;&gt;"",$T97&lt;TODAY()),"Prazo vencido",IF(AND(NOT(OR($U97="Liquidado",$U97="Retirado",$U97="Cancelado")),$T97&lt;&gt;"",$T97&lt;=TODAY()+'Parâmetros'!$B$9),"Prazo próximo","OK"))))))))))))))</f>
        <v/>
      </c>
      <c r="X97" s="26" t="n"/>
      <c r="Y97" s="25" t="n"/>
    </row>
    <row r="98">
      <c r="A98" s="17" t="n"/>
      <c r="B98" s="17" t="n"/>
      <c r="C98" s="17" t="n"/>
      <c r="D98" s="18" t="n"/>
      <c r="E98" s="40" t="n"/>
      <c r="F98" s="18" t="n"/>
      <c r="G98" s="20" t="n"/>
      <c r="H98" s="21">
        <f>IF(OR($A98="",$F98="",$G98=""),"",ROUND($F98*$G98,2))</f>
        <v/>
      </c>
      <c r="I98" s="22" t="n"/>
      <c r="J98" s="22" t="n"/>
      <c r="K98" s="22" t="n"/>
      <c r="L98" s="22" t="n"/>
      <c r="M98" s="23">
        <f>IF($A98="","",IF(OR($D98="",$E98="",$F98="",$G98=""),"Dados incompletos",IF($F98=0,"Sem estoque",IF(AND($D98&gt;='Parâmetros'!$B$6,$L98="Sim"),"Retirada",IF(AND($D98&gt;='Parâmetros'!$B$5,$K98="Sim"),"Canal alternativo",IF(AND($D98&gt;='Parâmetros'!$B$4,$J98="Sim"),"Combo",IF(AND($D98&gt;='Parâmetros'!$B$3,$E98&gt;='Parâmetros'!$B$7,$I98="Sim"),"Remarcação",IF($D98&lt;'Parâmetros'!$B$3,"Monitorar","Revisar manualmente"))))))))</f>
        <v/>
      </c>
      <c r="N98" s="17" t="n"/>
      <c r="O98" s="41">
        <f>IF($A98="","",IF($N98="Remarcação",'Parâmetros'!$B$8,""))</f>
        <v/>
      </c>
      <c r="P98" s="40" t="n"/>
      <c r="Q98" s="21">
        <f>IF($A98="","",IF($N98="Remarcação",IF(OR($G98="",$P98=""),"",ROUND($G98*(1-$P98),2)),""))</f>
        <v/>
      </c>
      <c r="R98" s="25" t="n"/>
      <c r="S98" s="17" t="n"/>
      <c r="T98" s="26" t="n"/>
      <c r="U98" s="22" t="n"/>
      <c r="V98" s="27">
        <f>IF($A98="","",IF(OR($D98="",$F98="",$G98=""),"",IF($F98=0,"Baixa",IF($D98&gt;='Parâmetros'!$B$6,"Crítica",IF(OR($D98&gt;='Parâmetros'!$B$5,$H98&gt;='Parâmetros'!$B$11),"Alta",IF($D98&gt;='Parâmetros'!$B$3,"Média","Baixa"))))))</f>
        <v/>
      </c>
      <c r="W98" s="28">
        <f>IF($A98="","",IF(COUNTIF($A$2:$A$121,$A98)&gt;1,"SKU duplicado",IF(OR($B98="",$C98="",$D98="",$E98="",$F98="",$G98="",$I98="",$J98="",$K98="",$L98="",$U98=""),"Preencher dados obrigatórios",IF($F98=0,"Sem estoque — revisar linha",IF(AND($D98&gt;='Parâmetros'!$B$3,$I98="Não",$J98="Não",$K98="Não",$L98="Não"),"Sem ação possível cadastrada",IF($N98="","Definir ação",IF(OR(AND($N98="Remarcação",$I98&lt;&gt;"Sim"),AND($N98="Combo",$J98&lt;&gt;"Sim"),AND($N98="Canal alternativo",$K98&lt;&gt;"Sim"),AND($N98="Retirada",$L98&lt;&gt;"Sim")),"Ação escolhida não permitida",IF(AND($N98="Remarcação",$P98=""),"Informar desconto",IF(AND($N98="Remarcação",$P98&gt;$E98),"Desconto supera margem informada",IF(AND(OR($N98="Combo",$N98="Canal alternativo",$N98="Retirada"),$R98=""),"Detalhar oferta/encaminhamento",IF(AND($N98&lt;&gt;"Monitorar",$S98=""),"Informar responsável",IF(AND($N98&lt;&gt;"Monitorar",$T98=""),"Informar prazo",IF(AND(NOT(OR($U98="Liquidado",$U98="Retirado",$U98="Cancelado")),$T98&lt;&gt;"",$T98&lt;TODAY()),"Prazo vencido",IF(AND(NOT(OR($U98="Liquidado",$U98="Retirado",$U98="Cancelado")),$T98&lt;&gt;"",$T98&lt;=TODAY()+'Parâmetros'!$B$9),"Prazo próximo","OK"))))))))))))))</f>
        <v/>
      </c>
      <c r="X98" s="26" t="n"/>
      <c r="Y98" s="25" t="n"/>
    </row>
    <row r="99">
      <c r="A99" s="17" t="n"/>
      <c r="B99" s="17" t="n"/>
      <c r="C99" s="17" t="n"/>
      <c r="D99" s="18" t="n"/>
      <c r="E99" s="40" t="n"/>
      <c r="F99" s="18" t="n"/>
      <c r="G99" s="20" t="n"/>
      <c r="H99" s="21">
        <f>IF(OR($A99="",$F99="",$G99=""),"",ROUND($F99*$G99,2))</f>
        <v/>
      </c>
      <c r="I99" s="22" t="n"/>
      <c r="J99" s="22" t="n"/>
      <c r="K99" s="22" t="n"/>
      <c r="L99" s="22" t="n"/>
      <c r="M99" s="23">
        <f>IF($A99="","",IF(OR($D99="",$E99="",$F99="",$G99=""),"Dados incompletos",IF($F99=0,"Sem estoque",IF(AND($D99&gt;='Parâmetros'!$B$6,$L99="Sim"),"Retirada",IF(AND($D99&gt;='Parâmetros'!$B$5,$K99="Sim"),"Canal alternativo",IF(AND($D99&gt;='Parâmetros'!$B$4,$J99="Sim"),"Combo",IF(AND($D99&gt;='Parâmetros'!$B$3,$E99&gt;='Parâmetros'!$B$7,$I99="Sim"),"Remarcação",IF($D99&lt;'Parâmetros'!$B$3,"Monitorar","Revisar manualmente"))))))))</f>
        <v/>
      </c>
      <c r="N99" s="17" t="n"/>
      <c r="O99" s="41">
        <f>IF($A99="","",IF($N99="Remarcação",'Parâmetros'!$B$8,""))</f>
        <v/>
      </c>
      <c r="P99" s="40" t="n"/>
      <c r="Q99" s="21">
        <f>IF($A99="","",IF($N99="Remarcação",IF(OR($G99="",$P99=""),"",ROUND($G99*(1-$P99),2)),""))</f>
        <v/>
      </c>
      <c r="R99" s="25" t="n"/>
      <c r="S99" s="17" t="n"/>
      <c r="T99" s="26" t="n"/>
      <c r="U99" s="22" t="n"/>
      <c r="V99" s="27">
        <f>IF($A99="","",IF(OR($D99="",$F99="",$G99=""),"",IF($F99=0,"Baixa",IF($D99&gt;='Parâmetros'!$B$6,"Crítica",IF(OR($D99&gt;='Parâmetros'!$B$5,$H99&gt;='Parâmetros'!$B$11),"Alta",IF($D99&gt;='Parâmetros'!$B$3,"Média","Baixa"))))))</f>
        <v/>
      </c>
      <c r="W99" s="28">
        <f>IF($A99="","",IF(COUNTIF($A$2:$A$121,$A99)&gt;1,"SKU duplicado",IF(OR($B99="",$C99="",$D99="",$E99="",$F99="",$G99="",$I99="",$J99="",$K99="",$L99="",$U99=""),"Preencher dados obrigatórios",IF($F99=0,"Sem estoque — revisar linha",IF(AND($D99&gt;='Parâmetros'!$B$3,$I99="Não",$J99="Não",$K99="Não",$L99="Não"),"Sem ação possível cadastrada",IF($N99="","Definir ação",IF(OR(AND($N99="Remarcação",$I99&lt;&gt;"Sim"),AND($N99="Combo",$J99&lt;&gt;"Sim"),AND($N99="Canal alternativo",$K99&lt;&gt;"Sim"),AND($N99="Retirada",$L99&lt;&gt;"Sim")),"Ação escolhida não permitida",IF(AND($N99="Remarcação",$P99=""),"Informar desconto",IF(AND($N99="Remarcação",$P99&gt;$E99),"Desconto supera margem informada",IF(AND(OR($N99="Combo",$N99="Canal alternativo",$N99="Retirada"),$R99=""),"Detalhar oferta/encaminhamento",IF(AND($N99&lt;&gt;"Monitorar",$S99=""),"Informar responsável",IF(AND($N99&lt;&gt;"Monitorar",$T99=""),"Informar prazo",IF(AND(NOT(OR($U99="Liquidado",$U99="Retirado",$U99="Cancelado")),$T99&lt;&gt;"",$T99&lt;TODAY()),"Prazo vencido",IF(AND(NOT(OR($U99="Liquidado",$U99="Retirado",$U99="Cancelado")),$T99&lt;&gt;"",$T99&lt;=TODAY()+'Parâmetros'!$B$9),"Prazo próximo","OK"))))))))))))))</f>
        <v/>
      </c>
      <c r="X99" s="26" t="n"/>
      <c r="Y99" s="25" t="n"/>
    </row>
    <row r="100">
      <c r="A100" s="17" t="n"/>
      <c r="B100" s="17" t="n"/>
      <c r="C100" s="17" t="n"/>
      <c r="D100" s="18" t="n"/>
      <c r="E100" s="40" t="n"/>
      <c r="F100" s="18" t="n"/>
      <c r="G100" s="20" t="n"/>
      <c r="H100" s="21">
        <f>IF(OR($A100="",$F100="",$G100=""),"",ROUND($F100*$G100,2))</f>
        <v/>
      </c>
      <c r="I100" s="22" t="n"/>
      <c r="J100" s="22" t="n"/>
      <c r="K100" s="22" t="n"/>
      <c r="L100" s="22" t="n"/>
      <c r="M100" s="23">
        <f>IF($A100="","",IF(OR($D100="",$E100="",$F100="",$G100=""),"Dados incompletos",IF($F100=0,"Sem estoque",IF(AND($D100&gt;='Parâmetros'!$B$6,$L100="Sim"),"Retirada",IF(AND($D100&gt;='Parâmetros'!$B$5,$K100="Sim"),"Canal alternativo",IF(AND($D100&gt;='Parâmetros'!$B$4,$J100="Sim"),"Combo",IF(AND($D100&gt;='Parâmetros'!$B$3,$E100&gt;='Parâmetros'!$B$7,$I100="Sim"),"Remarcação",IF($D100&lt;'Parâmetros'!$B$3,"Monitorar","Revisar manualmente"))))))))</f>
        <v/>
      </c>
      <c r="N100" s="17" t="n"/>
      <c r="O100" s="41">
        <f>IF($A100="","",IF($N100="Remarcação",'Parâmetros'!$B$8,""))</f>
        <v/>
      </c>
      <c r="P100" s="40" t="n"/>
      <c r="Q100" s="21">
        <f>IF($A100="","",IF($N100="Remarcação",IF(OR($G100="",$P100=""),"",ROUND($G100*(1-$P100),2)),""))</f>
        <v/>
      </c>
      <c r="R100" s="25" t="n"/>
      <c r="S100" s="17" t="n"/>
      <c r="T100" s="26" t="n"/>
      <c r="U100" s="22" t="n"/>
      <c r="V100" s="27">
        <f>IF($A100="","",IF(OR($D100="",$F100="",$G100=""),"",IF($F100=0,"Baixa",IF($D100&gt;='Parâmetros'!$B$6,"Crítica",IF(OR($D100&gt;='Parâmetros'!$B$5,$H100&gt;='Parâmetros'!$B$11),"Alta",IF($D100&gt;='Parâmetros'!$B$3,"Média","Baixa"))))))</f>
        <v/>
      </c>
      <c r="W100" s="28">
        <f>IF($A100="","",IF(COUNTIF($A$2:$A$121,$A100)&gt;1,"SKU duplicado",IF(OR($B100="",$C100="",$D100="",$E100="",$F100="",$G100="",$I100="",$J100="",$K100="",$L100="",$U100=""),"Preencher dados obrigatórios",IF($F100=0,"Sem estoque — revisar linha",IF(AND($D100&gt;='Parâmetros'!$B$3,$I100="Não",$J100="Não",$K100="Não",$L100="Não"),"Sem ação possível cadastrada",IF($N100="","Definir ação",IF(OR(AND($N100="Remarcação",$I100&lt;&gt;"Sim"),AND($N100="Combo",$J100&lt;&gt;"Sim"),AND($N100="Canal alternativo",$K100&lt;&gt;"Sim"),AND($N100="Retirada",$L100&lt;&gt;"Sim")),"Ação escolhida não permitida",IF(AND($N100="Remarcação",$P100=""),"Informar desconto",IF(AND($N100="Remarcação",$P100&gt;$E100),"Desconto supera margem informada",IF(AND(OR($N100="Combo",$N100="Canal alternativo",$N100="Retirada"),$R100=""),"Detalhar oferta/encaminhamento",IF(AND($N100&lt;&gt;"Monitorar",$S100=""),"Informar responsável",IF(AND($N100&lt;&gt;"Monitorar",$T100=""),"Informar prazo",IF(AND(NOT(OR($U100="Liquidado",$U100="Retirado",$U100="Cancelado")),$T100&lt;&gt;"",$T100&lt;TODAY()),"Prazo vencido",IF(AND(NOT(OR($U100="Liquidado",$U100="Retirado",$U100="Cancelado")),$T100&lt;&gt;"",$T100&lt;=TODAY()+'Parâmetros'!$B$9),"Prazo próximo","OK"))))))))))))))</f>
        <v/>
      </c>
      <c r="X100" s="26" t="n"/>
      <c r="Y100" s="25" t="n"/>
    </row>
    <row r="101">
      <c r="A101" s="17" t="n"/>
      <c r="B101" s="17" t="n"/>
      <c r="C101" s="17" t="n"/>
      <c r="D101" s="18" t="n"/>
      <c r="E101" s="40" t="n"/>
      <c r="F101" s="18" t="n"/>
      <c r="G101" s="20" t="n"/>
      <c r="H101" s="21">
        <f>IF(OR($A101="",$F101="",$G101=""),"",ROUND($F101*$G101,2))</f>
        <v/>
      </c>
      <c r="I101" s="22" t="n"/>
      <c r="J101" s="22" t="n"/>
      <c r="K101" s="22" t="n"/>
      <c r="L101" s="22" t="n"/>
      <c r="M101" s="23">
        <f>IF($A101="","",IF(OR($D101="",$E101="",$F101="",$G101=""),"Dados incompletos",IF($F101=0,"Sem estoque",IF(AND($D101&gt;='Parâmetros'!$B$6,$L101="Sim"),"Retirada",IF(AND($D101&gt;='Parâmetros'!$B$5,$K101="Sim"),"Canal alternativo",IF(AND($D101&gt;='Parâmetros'!$B$4,$J101="Sim"),"Combo",IF(AND($D101&gt;='Parâmetros'!$B$3,$E101&gt;='Parâmetros'!$B$7,$I101="Sim"),"Remarcação",IF($D101&lt;'Parâmetros'!$B$3,"Monitorar","Revisar manualmente"))))))))</f>
        <v/>
      </c>
      <c r="N101" s="17" t="n"/>
      <c r="O101" s="41">
        <f>IF($A101="","",IF($N101="Remarcação",'Parâmetros'!$B$8,""))</f>
        <v/>
      </c>
      <c r="P101" s="40" t="n"/>
      <c r="Q101" s="21">
        <f>IF($A101="","",IF($N101="Remarcação",IF(OR($G101="",$P101=""),"",ROUND($G101*(1-$P101),2)),""))</f>
        <v/>
      </c>
      <c r="R101" s="25" t="n"/>
      <c r="S101" s="17" t="n"/>
      <c r="T101" s="26" t="n"/>
      <c r="U101" s="22" t="n"/>
      <c r="V101" s="27">
        <f>IF($A101="","",IF(OR($D101="",$F101="",$G101=""),"",IF($F101=0,"Baixa",IF($D101&gt;='Parâmetros'!$B$6,"Crítica",IF(OR($D101&gt;='Parâmetros'!$B$5,$H101&gt;='Parâmetros'!$B$11),"Alta",IF($D101&gt;='Parâmetros'!$B$3,"Média","Baixa"))))))</f>
        <v/>
      </c>
      <c r="W101" s="28">
        <f>IF($A101="","",IF(COUNTIF($A$2:$A$121,$A101)&gt;1,"SKU duplicado",IF(OR($B101="",$C101="",$D101="",$E101="",$F101="",$G101="",$I101="",$J101="",$K101="",$L101="",$U101=""),"Preencher dados obrigatórios",IF($F101=0,"Sem estoque — revisar linha",IF(AND($D101&gt;='Parâmetros'!$B$3,$I101="Não",$J101="Não",$K101="Não",$L101="Não"),"Sem ação possível cadastrada",IF($N101="","Definir ação",IF(OR(AND($N101="Remarcação",$I101&lt;&gt;"Sim"),AND($N101="Combo",$J101&lt;&gt;"Sim"),AND($N101="Canal alternativo",$K101&lt;&gt;"Sim"),AND($N101="Retirada",$L101&lt;&gt;"Sim")),"Ação escolhida não permitida",IF(AND($N101="Remarcação",$P101=""),"Informar desconto",IF(AND($N101="Remarcação",$P101&gt;$E101),"Desconto supera margem informada",IF(AND(OR($N101="Combo",$N101="Canal alternativo",$N101="Retirada"),$R101=""),"Detalhar oferta/encaminhamento",IF(AND($N101&lt;&gt;"Monitorar",$S101=""),"Informar responsável",IF(AND($N101&lt;&gt;"Monitorar",$T101=""),"Informar prazo",IF(AND(NOT(OR($U101="Liquidado",$U101="Retirado",$U101="Cancelado")),$T101&lt;&gt;"",$T101&lt;TODAY()),"Prazo vencido",IF(AND(NOT(OR($U101="Liquidado",$U101="Retirado",$U101="Cancelado")),$T101&lt;&gt;"",$T101&lt;=TODAY()+'Parâmetros'!$B$9),"Prazo próximo","OK"))))))))))))))</f>
        <v/>
      </c>
      <c r="X101" s="26" t="n"/>
      <c r="Y101" s="25" t="n"/>
    </row>
    <row r="102">
      <c r="A102" s="17" t="n"/>
      <c r="B102" s="17" t="n"/>
      <c r="C102" s="17" t="n"/>
      <c r="D102" s="18" t="n"/>
      <c r="E102" s="40" t="n"/>
      <c r="F102" s="18" t="n"/>
      <c r="G102" s="20" t="n"/>
      <c r="H102" s="21">
        <f>IF(OR($A102="",$F102="",$G102=""),"",ROUND($F102*$G102,2))</f>
        <v/>
      </c>
      <c r="I102" s="22" t="n"/>
      <c r="J102" s="22" t="n"/>
      <c r="K102" s="22" t="n"/>
      <c r="L102" s="22" t="n"/>
      <c r="M102" s="23">
        <f>IF($A102="","",IF(OR($D102="",$E102="",$F102="",$G102=""),"Dados incompletos",IF($F102=0,"Sem estoque",IF(AND($D102&gt;='Parâmetros'!$B$6,$L102="Sim"),"Retirada",IF(AND($D102&gt;='Parâmetros'!$B$5,$K102="Sim"),"Canal alternativo",IF(AND($D102&gt;='Parâmetros'!$B$4,$J102="Sim"),"Combo",IF(AND($D102&gt;='Parâmetros'!$B$3,$E102&gt;='Parâmetros'!$B$7,$I102="Sim"),"Remarcação",IF($D102&lt;'Parâmetros'!$B$3,"Monitorar","Revisar manualmente"))))))))</f>
        <v/>
      </c>
      <c r="N102" s="17" t="n"/>
      <c r="O102" s="41">
        <f>IF($A102="","",IF($N102="Remarcação",'Parâmetros'!$B$8,""))</f>
        <v/>
      </c>
      <c r="P102" s="40" t="n"/>
      <c r="Q102" s="21">
        <f>IF($A102="","",IF($N102="Remarcação",IF(OR($G102="",$P102=""),"",ROUND($G102*(1-$P102),2)),""))</f>
        <v/>
      </c>
      <c r="R102" s="25" t="n"/>
      <c r="S102" s="17" t="n"/>
      <c r="T102" s="26" t="n"/>
      <c r="U102" s="22" t="n"/>
      <c r="V102" s="27">
        <f>IF($A102="","",IF(OR($D102="",$F102="",$G102=""),"",IF($F102=0,"Baixa",IF($D102&gt;='Parâmetros'!$B$6,"Crítica",IF(OR($D102&gt;='Parâmetros'!$B$5,$H102&gt;='Parâmetros'!$B$11),"Alta",IF($D102&gt;='Parâmetros'!$B$3,"Média","Baixa"))))))</f>
        <v/>
      </c>
      <c r="W102" s="28">
        <f>IF($A102="","",IF(COUNTIF($A$2:$A$121,$A102)&gt;1,"SKU duplicado",IF(OR($B102="",$C102="",$D102="",$E102="",$F102="",$G102="",$I102="",$J102="",$K102="",$L102="",$U102=""),"Preencher dados obrigatórios",IF($F102=0,"Sem estoque — revisar linha",IF(AND($D102&gt;='Parâmetros'!$B$3,$I102="Não",$J102="Não",$K102="Não",$L102="Não"),"Sem ação possível cadastrada",IF($N102="","Definir ação",IF(OR(AND($N102="Remarcação",$I102&lt;&gt;"Sim"),AND($N102="Combo",$J102&lt;&gt;"Sim"),AND($N102="Canal alternativo",$K102&lt;&gt;"Sim"),AND($N102="Retirada",$L102&lt;&gt;"Sim")),"Ação escolhida não permitida",IF(AND($N102="Remarcação",$P102=""),"Informar desconto",IF(AND($N102="Remarcação",$P102&gt;$E102),"Desconto supera margem informada",IF(AND(OR($N102="Combo",$N102="Canal alternativo",$N102="Retirada"),$R102=""),"Detalhar oferta/encaminhamento",IF(AND($N102&lt;&gt;"Monitorar",$S102=""),"Informar responsável",IF(AND($N102&lt;&gt;"Monitorar",$T102=""),"Informar prazo",IF(AND(NOT(OR($U102="Liquidado",$U102="Retirado",$U102="Cancelado")),$T102&lt;&gt;"",$T102&lt;TODAY()),"Prazo vencido",IF(AND(NOT(OR($U102="Liquidado",$U102="Retirado",$U102="Cancelado")),$T102&lt;&gt;"",$T102&lt;=TODAY()+'Parâmetros'!$B$9),"Prazo próximo","OK"))))))))))))))</f>
        <v/>
      </c>
      <c r="X102" s="26" t="n"/>
      <c r="Y102" s="25" t="n"/>
    </row>
    <row r="103">
      <c r="A103" s="17" t="n"/>
      <c r="B103" s="17" t="n"/>
      <c r="C103" s="17" t="n"/>
      <c r="D103" s="18" t="n"/>
      <c r="E103" s="40" t="n"/>
      <c r="F103" s="18" t="n"/>
      <c r="G103" s="20" t="n"/>
      <c r="H103" s="21">
        <f>IF(OR($A103="",$F103="",$G103=""),"",ROUND($F103*$G103,2))</f>
        <v/>
      </c>
      <c r="I103" s="22" t="n"/>
      <c r="J103" s="22" t="n"/>
      <c r="K103" s="22" t="n"/>
      <c r="L103" s="22" t="n"/>
      <c r="M103" s="23">
        <f>IF($A103="","",IF(OR($D103="",$E103="",$F103="",$G103=""),"Dados incompletos",IF($F103=0,"Sem estoque",IF(AND($D103&gt;='Parâmetros'!$B$6,$L103="Sim"),"Retirada",IF(AND($D103&gt;='Parâmetros'!$B$5,$K103="Sim"),"Canal alternativo",IF(AND($D103&gt;='Parâmetros'!$B$4,$J103="Sim"),"Combo",IF(AND($D103&gt;='Parâmetros'!$B$3,$E103&gt;='Parâmetros'!$B$7,$I103="Sim"),"Remarcação",IF($D103&lt;'Parâmetros'!$B$3,"Monitorar","Revisar manualmente"))))))))</f>
        <v/>
      </c>
      <c r="N103" s="17" t="n"/>
      <c r="O103" s="41">
        <f>IF($A103="","",IF($N103="Remarcação",'Parâmetros'!$B$8,""))</f>
        <v/>
      </c>
      <c r="P103" s="40" t="n"/>
      <c r="Q103" s="21">
        <f>IF($A103="","",IF($N103="Remarcação",IF(OR($G103="",$P103=""),"",ROUND($G103*(1-$P103),2)),""))</f>
        <v/>
      </c>
      <c r="R103" s="25" t="n"/>
      <c r="S103" s="17" t="n"/>
      <c r="T103" s="26" t="n"/>
      <c r="U103" s="22" t="n"/>
      <c r="V103" s="27">
        <f>IF($A103="","",IF(OR($D103="",$F103="",$G103=""),"",IF($F103=0,"Baixa",IF($D103&gt;='Parâmetros'!$B$6,"Crítica",IF(OR($D103&gt;='Parâmetros'!$B$5,$H103&gt;='Parâmetros'!$B$11),"Alta",IF($D103&gt;='Parâmetros'!$B$3,"Média","Baixa"))))))</f>
        <v/>
      </c>
      <c r="W103" s="28">
        <f>IF($A103="","",IF(COUNTIF($A$2:$A$121,$A103)&gt;1,"SKU duplicado",IF(OR($B103="",$C103="",$D103="",$E103="",$F103="",$G103="",$I103="",$J103="",$K103="",$L103="",$U103=""),"Preencher dados obrigatórios",IF($F103=0,"Sem estoque — revisar linha",IF(AND($D103&gt;='Parâmetros'!$B$3,$I103="Não",$J103="Não",$K103="Não",$L103="Não"),"Sem ação possível cadastrada",IF($N103="","Definir ação",IF(OR(AND($N103="Remarcação",$I103&lt;&gt;"Sim"),AND($N103="Combo",$J103&lt;&gt;"Sim"),AND($N103="Canal alternativo",$K103&lt;&gt;"Sim"),AND($N103="Retirada",$L103&lt;&gt;"Sim")),"Ação escolhida não permitida",IF(AND($N103="Remarcação",$P103=""),"Informar desconto",IF(AND($N103="Remarcação",$P103&gt;$E103),"Desconto supera margem informada",IF(AND(OR($N103="Combo",$N103="Canal alternativo",$N103="Retirada"),$R103=""),"Detalhar oferta/encaminhamento",IF(AND($N103&lt;&gt;"Monitorar",$S103=""),"Informar responsável",IF(AND($N103&lt;&gt;"Monitorar",$T103=""),"Informar prazo",IF(AND(NOT(OR($U103="Liquidado",$U103="Retirado",$U103="Cancelado")),$T103&lt;&gt;"",$T103&lt;TODAY()),"Prazo vencido",IF(AND(NOT(OR($U103="Liquidado",$U103="Retirado",$U103="Cancelado")),$T103&lt;&gt;"",$T103&lt;=TODAY()+'Parâmetros'!$B$9),"Prazo próximo","OK"))))))))))))))</f>
        <v/>
      </c>
      <c r="X103" s="26" t="n"/>
      <c r="Y103" s="25" t="n"/>
    </row>
    <row r="104">
      <c r="A104" s="17" t="n"/>
      <c r="B104" s="17" t="n"/>
      <c r="C104" s="17" t="n"/>
      <c r="D104" s="18" t="n"/>
      <c r="E104" s="40" t="n"/>
      <c r="F104" s="18" t="n"/>
      <c r="G104" s="20" t="n"/>
      <c r="H104" s="21">
        <f>IF(OR($A104="",$F104="",$G104=""),"",ROUND($F104*$G104,2))</f>
        <v/>
      </c>
      <c r="I104" s="22" t="n"/>
      <c r="J104" s="22" t="n"/>
      <c r="K104" s="22" t="n"/>
      <c r="L104" s="22" t="n"/>
      <c r="M104" s="23">
        <f>IF($A104="","",IF(OR($D104="",$E104="",$F104="",$G104=""),"Dados incompletos",IF($F104=0,"Sem estoque",IF(AND($D104&gt;='Parâmetros'!$B$6,$L104="Sim"),"Retirada",IF(AND($D104&gt;='Parâmetros'!$B$5,$K104="Sim"),"Canal alternativo",IF(AND($D104&gt;='Parâmetros'!$B$4,$J104="Sim"),"Combo",IF(AND($D104&gt;='Parâmetros'!$B$3,$E104&gt;='Parâmetros'!$B$7,$I104="Sim"),"Remarcação",IF($D104&lt;'Parâmetros'!$B$3,"Monitorar","Revisar manualmente"))))))))</f>
        <v/>
      </c>
      <c r="N104" s="17" t="n"/>
      <c r="O104" s="41">
        <f>IF($A104="","",IF($N104="Remarcação",'Parâmetros'!$B$8,""))</f>
        <v/>
      </c>
      <c r="P104" s="40" t="n"/>
      <c r="Q104" s="21">
        <f>IF($A104="","",IF($N104="Remarcação",IF(OR($G104="",$P104=""),"",ROUND($G104*(1-$P104),2)),""))</f>
        <v/>
      </c>
      <c r="R104" s="25" t="n"/>
      <c r="S104" s="17" t="n"/>
      <c r="T104" s="26" t="n"/>
      <c r="U104" s="22" t="n"/>
      <c r="V104" s="27">
        <f>IF($A104="","",IF(OR($D104="",$F104="",$G104=""),"",IF($F104=0,"Baixa",IF($D104&gt;='Parâmetros'!$B$6,"Crítica",IF(OR($D104&gt;='Parâmetros'!$B$5,$H104&gt;='Parâmetros'!$B$11),"Alta",IF($D104&gt;='Parâmetros'!$B$3,"Média","Baixa"))))))</f>
        <v/>
      </c>
      <c r="W104" s="28">
        <f>IF($A104="","",IF(COUNTIF($A$2:$A$121,$A104)&gt;1,"SKU duplicado",IF(OR($B104="",$C104="",$D104="",$E104="",$F104="",$G104="",$I104="",$J104="",$K104="",$L104="",$U104=""),"Preencher dados obrigatórios",IF($F104=0,"Sem estoque — revisar linha",IF(AND($D104&gt;='Parâmetros'!$B$3,$I104="Não",$J104="Não",$K104="Não",$L104="Não"),"Sem ação possível cadastrada",IF($N104="","Definir ação",IF(OR(AND($N104="Remarcação",$I104&lt;&gt;"Sim"),AND($N104="Combo",$J104&lt;&gt;"Sim"),AND($N104="Canal alternativo",$K104&lt;&gt;"Sim"),AND($N104="Retirada",$L104&lt;&gt;"Sim")),"Ação escolhida não permitida",IF(AND($N104="Remarcação",$P104=""),"Informar desconto",IF(AND($N104="Remarcação",$P104&gt;$E104),"Desconto supera margem informada",IF(AND(OR($N104="Combo",$N104="Canal alternativo",$N104="Retirada"),$R104=""),"Detalhar oferta/encaminhamento",IF(AND($N104&lt;&gt;"Monitorar",$S104=""),"Informar responsável",IF(AND($N104&lt;&gt;"Monitorar",$T104=""),"Informar prazo",IF(AND(NOT(OR($U104="Liquidado",$U104="Retirado",$U104="Cancelado")),$T104&lt;&gt;"",$T104&lt;TODAY()),"Prazo vencido",IF(AND(NOT(OR($U104="Liquidado",$U104="Retirado",$U104="Cancelado")),$T104&lt;&gt;"",$T104&lt;=TODAY()+'Parâmetros'!$B$9),"Prazo próximo","OK"))))))))))))))</f>
        <v/>
      </c>
      <c r="X104" s="26" t="n"/>
      <c r="Y104" s="25" t="n"/>
    </row>
    <row r="105">
      <c r="A105" s="17" t="n"/>
      <c r="B105" s="17" t="n"/>
      <c r="C105" s="17" t="n"/>
      <c r="D105" s="18" t="n"/>
      <c r="E105" s="40" t="n"/>
      <c r="F105" s="18" t="n"/>
      <c r="G105" s="20" t="n"/>
      <c r="H105" s="21">
        <f>IF(OR($A105="",$F105="",$G105=""),"",ROUND($F105*$G105,2))</f>
        <v/>
      </c>
      <c r="I105" s="22" t="n"/>
      <c r="J105" s="22" t="n"/>
      <c r="K105" s="22" t="n"/>
      <c r="L105" s="22" t="n"/>
      <c r="M105" s="23">
        <f>IF($A105="","",IF(OR($D105="",$E105="",$F105="",$G105=""),"Dados incompletos",IF($F105=0,"Sem estoque",IF(AND($D105&gt;='Parâmetros'!$B$6,$L105="Sim"),"Retirada",IF(AND($D105&gt;='Parâmetros'!$B$5,$K105="Sim"),"Canal alternativo",IF(AND($D105&gt;='Parâmetros'!$B$4,$J105="Sim"),"Combo",IF(AND($D105&gt;='Parâmetros'!$B$3,$E105&gt;='Parâmetros'!$B$7,$I105="Sim"),"Remarcação",IF($D105&lt;'Parâmetros'!$B$3,"Monitorar","Revisar manualmente"))))))))</f>
        <v/>
      </c>
      <c r="N105" s="17" t="n"/>
      <c r="O105" s="41">
        <f>IF($A105="","",IF($N105="Remarcação",'Parâmetros'!$B$8,""))</f>
        <v/>
      </c>
      <c r="P105" s="40" t="n"/>
      <c r="Q105" s="21">
        <f>IF($A105="","",IF($N105="Remarcação",IF(OR($G105="",$P105=""),"",ROUND($G105*(1-$P105),2)),""))</f>
        <v/>
      </c>
      <c r="R105" s="25" t="n"/>
      <c r="S105" s="17" t="n"/>
      <c r="T105" s="26" t="n"/>
      <c r="U105" s="22" t="n"/>
      <c r="V105" s="27">
        <f>IF($A105="","",IF(OR($D105="",$F105="",$G105=""),"",IF($F105=0,"Baixa",IF($D105&gt;='Parâmetros'!$B$6,"Crítica",IF(OR($D105&gt;='Parâmetros'!$B$5,$H105&gt;='Parâmetros'!$B$11),"Alta",IF($D105&gt;='Parâmetros'!$B$3,"Média","Baixa"))))))</f>
        <v/>
      </c>
      <c r="W105" s="28">
        <f>IF($A105="","",IF(COUNTIF($A$2:$A$121,$A105)&gt;1,"SKU duplicado",IF(OR($B105="",$C105="",$D105="",$E105="",$F105="",$G105="",$I105="",$J105="",$K105="",$L105="",$U105=""),"Preencher dados obrigatórios",IF($F105=0,"Sem estoque — revisar linha",IF(AND($D105&gt;='Parâmetros'!$B$3,$I105="Não",$J105="Não",$K105="Não",$L105="Não"),"Sem ação possível cadastrada",IF($N105="","Definir ação",IF(OR(AND($N105="Remarcação",$I105&lt;&gt;"Sim"),AND($N105="Combo",$J105&lt;&gt;"Sim"),AND($N105="Canal alternativo",$K105&lt;&gt;"Sim"),AND($N105="Retirada",$L105&lt;&gt;"Sim")),"Ação escolhida não permitida",IF(AND($N105="Remarcação",$P105=""),"Informar desconto",IF(AND($N105="Remarcação",$P105&gt;$E105),"Desconto supera margem informada",IF(AND(OR($N105="Combo",$N105="Canal alternativo",$N105="Retirada"),$R105=""),"Detalhar oferta/encaminhamento",IF(AND($N105&lt;&gt;"Monitorar",$S105=""),"Informar responsável",IF(AND($N105&lt;&gt;"Monitorar",$T105=""),"Informar prazo",IF(AND(NOT(OR($U105="Liquidado",$U105="Retirado",$U105="Cancelado")),$T105&lt;&gt;"",$T105&lt;TODAY()),"Prazo vencido",IF(AND(NOT(OR($U105="Liquidado",$U105="Retirado",$U105="Cancelado")),$T105&lt;&gt;"",$T105&lt;=TODAY()+'Parâmetros'!$B$9),"Prazo próximo","OK"))))))))))))))</f>
        <v/>
      </c>
      <c r="X105" s="26" t="n"/>
      <c r="Y105" s="25" t="n"/>
    </row>
    <row r="106">
      <c r="A106" s="17" t="n"/>
      <c r="B106" s="17" t="n"/>
      <c r="C106" s="17" t="n"/>
      <c r="D106" s="18" t="n"/>
      <c r="E106" s="40" t="n"/>
      <c r="F106" s="18" t="n"/>
      <c r="G106" s="20" t="n"/>
      <c r="H106" s="21">
        <f>IF(OR($A106="",$F106="",$G106=""),"",ROUND($F106*$G106,2))</f>
        <v/>
      </c>
      <c r="I106" s="22" t="n"/>
      <c r="J106" s="22" t="n"/>
      <c r="K106" s="22" t="n"/>
      <c r="L106" s="22" t="n"/>
      <c r="M106" s="23">
        <f>IF($A106="","",IF(OR($D106="",$E106="",$F106="",$G106=""),"Dados incompletos",IF($F106=0,"Sem estoque",IF(AND($D106&gt;='Parâmetros'!$B$6,$L106="Sim"),"Retirada",IF(AND($D106&gt;='Parâmetros'!$B$5,$K106="Sim"),"Canal alternativo",IF(AND($D106&gt;='Parâmetros'!$B$4,$J106="Sim"),"Combo",IF(AND($D106&gt;='Parâmetros'!$B$3,$E106&gt;='Parâmetros'!$B$7,$I106="Sim"),"Remarcação",IF($D106&lt;'Parâmetros'!$B$3,"Monitorar","Revisar manualmente"))))))))</f>
        <v/>
      </c>
      <c r="N106" s="17" t="n"/>
      <c r="O106" s="41">
        <f>IF($A106="","",IF($N106="Remarcação",'Parâmetros'!$B$8,""))</f>
        <v/>
      </c>
      <c r="P106" s="40" t="n"/>
      <c r="Q106" s="21">
        <f>IF($A106="","",IF($N106="Remarcação",IF(OR($G106="",$P106=""),"",ROUND($G106*(1-$P106),2)),""))</f>
        <v/>
      </c>
      <c r="R106" s="25" t="n"/>
      <c r="S106" s="17" t="n"/>
      <c r="T106" s="26" t="n"/>
      <c r="U106" s="22" t="n"/>
      <c r="V106" s="27">
        <f>IF($A106="","",IF(OR($D106="",$F106="",$G106=""),"",IF($F106=0,"Baixa",IF($D106&gt;='Parâmetros'!$B$6,"Crítica",IF(OR($D106&gt;='Parâmetros'!$B$5,$H106&gt;='Parâmetros'!$B$11),"Alta",IF($D106&gt;='Parâmetros'!$B$3,"Média","Baixa"))))))</f>
        <v/>
      </c>
      <c r="W106" s="28">
        <f>IF($A106="","",IF(COUNTIF($A$2:$A$121,$A106)&gt;1,"SKU duplicado",IF(OR($B106="",$C106="",$D106="",$E106="",$F106="",$G106="",$I106="",$J106="",$K106="",$L106="",$U106=""),"Preencher dados obrigatórios",IF($F106=0,"Sem estoque — revisar linha",IF(AND($D106&gt;='Parâmetros'!$B$3,$I106="Não",$J106="Não",$K106="Não",$L106="Não"),"Sem ação possível cadastrada",IF($N106="","Definir ação",IF(OR(AND($N106="Remarcação",$I106&lt;&gt;"Sim"),AND($N106="Combo",$J106&lt;&gt;"Sim"),AND($N106="Canal alternativo",$K106&lt;&gt;"Sim"),AND($N106="Retirada",$L106&lt;&gt;"Sim")),"Ação escolhida não permitida",IF(AND($N106="Remarcação",$P106=""),"Informar desconto",IF(AND($N106="Remarcação",$P106&gt;$E106),"Desconto supera margem informada",IF(AND(OR($N106="Combo",$N106="Canal alternativo",$N106="Retirada"),$R106=""),"Detalhar oferta/encaminhamento",IF(AND($N106&lt;&gt;"Monitorar",$S106=""),"Informar responsável",IF(AND($N106&lt;&gt;"Monitorar",$T106=""),"Informar prazo",IF(AND(NOT(OR($U106="Liquidado",$U106="Retirado",$U106="Cancelado")),$T106&lt;&gt;"",$T106&lt;TODAY()),"Prazo vencido",IF(AND(NOT(OR($U106="Liquidado",$U106="Retirado",$U106="Cancelado")),$T106&lt;&gt;"",$T106&lt;=TODAY()+'Parâmetros'!$B$9),"Prazo próximo","OK"))))))))))))))</f>
        <v/>
      </c>
      <c r="X106" s="26" t="n"/>
      <c r="Y106" s="25" t="n"/>
    </row>
    <row r="107">
      <c r="A107" s="17" t="n"/>
      <c r="B107" s="17" t="n"/>
      <c r="C107" s="17" t="n"/>
      <c r="D107" s="18" t="n"/>
      <c r="E107" s="40" t="n"/>
      <c r="F107" s="18" t="n"/>
      <c r="G107" s="20" t="n"/>
      <c r="H107" s="21">
        <f>IF(OR($A107="",$F107="",$G107=""),"",ROUND($F107*$G107,2))</f>
        <v/>
      </c>
      <c r="I107" s="22" t="n"/>
      <c r="J107" s="22" t="n"/>
      <c r="K107" s="22" t="n"/>
      <c r="L107" s="22" t="n"/>
      <c r="M107" s="23">
        <f>IF($A107="","",IF(OR($D107="",$E107="",$F107="",$G107=""),"Dados incompletos",IF($F107=0,"Sem estoque",IF(AND($D107&gt;='Parâmetros'!$B$6,$L107="Sim"),"Retirada",IF(AND($D107&gt;='Parâmetros'!$B$5,$K107="Sim"),"Canal alternativo",IF(AND($D107&gt;='Parâmetros'!$B$4,$J107="Sim"),"Combo",IF(AND($D107&gt;='Parâmetros'!$B$3,$E107&gt;='Parâmetros'!$B$7,$I107="Sim"),"Remarcação",IF($D107&lt;'Parâmetros'!$B$3,"Monitorar","Revisar manualmente"))))))))</f>
        <v/>
      </c>
      <c r="N107" s="17" t="n"/>
      <c r="O107" s="41">
        <f>IF($A107="","",IF($N107="Remarcação",'Parâmetros'!$B$8,""))</f>
        <v/>
      </c>
      <c r="P107" s="40" t="n"/>
      <c r="Q107" s="21">
        <f>IF($A107="","",IF($N107="Remarcação",IF(OR($G107="",$P107=""),"",ROUND($G107*(1-$P107),2)),""))</f>
        <v/>
      </c>
      <c r="R107" s="25" t="n"/>
      <c r="S107" s="17" t="n"/>
      <c r="T107" s="26" t="n"/>
      <c r="U107" s="22" t="n"/>
      <c r="V107" s="27">
        <f>IF($A107="","",IF(OR($D107="",$F107="",$G107=""),"",IF($F107=0,"Baixa",IF($D107&gt;='Parâmetros'!$B$6,"Crítica",IF(OR($D107&gt;='Parâmetros'!$B$5,$H107&gt;='Parâmetros'!$B$11),"Alta",IF($D107&gt;='Parâmetros'!$B$3,"Média","Baixa"))))))</f>
        <v/>
      </c>
      <c r="W107" s="28">
        <f>IF($A107="","",IF(COUNTIF($A$2:$A$121,$A107)&gt;1,"SKU duplicado",IF(OR($B107="",$C107="",$D107="",$E107="",$F107="",$G107="",$I107="",$J107="",$K107="",$L107="",$U107=""),"Preencher dados obrigatórios",IF($F107=0,"Sem estoque — revisar linha",IF(AND($D107&gt;='Parâmetros'!$B$3,$I107="Não",$J107="Não",$K107="Não",$L107="Não"),"Sem ação possível cadastrada",IF($N107="","Definir ação",IF(OR(AND($N107="Remarcação",$I107&lt;&gt;"Sim"),AND($N107="Combo",$J107&lt;&gt;"Sim"),AND($N107="Canal alternativo",$K107&lt;&gt;"Sim"),AND($N107="Retirada",$L107&lt;&gt;"Sim")),"Ação escolhida não permitida",IF(AND($N107="Remarcação",$P107=""),"Informar desconto",IF(AND($N107="Remarcação",$P107&gt;$E107),"Desconto supera margem informada",IF(AND(OR($N107="Combo",$N107="Canal alternativo",$N107="Retirada"),$R107=""),"Detalhar oferta/encaminhamento",IF(AND($N107&lt;&gt;"Monitorar",$S107=""),"Informar responsável",IF(AND($N107&lt;&gt;"Monitorar",$T107=""),"Informar prazo",IF(AND(NOT(OR($U107="Liquidado",$U107="Retirado",$U107="Cancelado")),$T107&lt;&gt;"",$T107&lt;TODAY()),"Prazo vencido",IF(AND(NOT(OR($U107="Liquidado",$U107="Retirado",$U107="Cancelado")),$T107&lt;&gt;"",$T107&lt;=TODAY()+'Parâmetros'!$B$9),"Prazo próximo","OK"))))))))))))))</f>
        <v/>
      </c>
      <c r="X107" s="26" t="n"/>
      <c r="Y107" s="25" t="n"/>
    </row>
    <row r="108">
      <c r="A108" s="17" t="n"/>
      <c r="B108" s="17" t="n"/>
      <c r="C108" s="17" t="n"/>
      <c r="D108" s="18" t="n"/>
      <c r="E108" s="40" t="n"/>
      <c r="F108" s="18" t="n"/>
      <c r="G108" s="20" t="n"/>
      <c r="H108" s="21">
        <f>IF(OR($A108="",$F108="",$G108=""),"",ROUND($F108*$G108,2))</f>
        <v/>
      </c>
      <c r="I108" s="22" t="n"/>
      <c r="J108" s="22" t="n"/>
      <c r="K108" s="22" t="n"/>
      <c r="L108" s="22" t="n"/>
      <c r="M108" s="23">
        <f>IF($A108="","",IF(OR($D108="",$E108="",$F108="",$G108=""),"Dados incompletos",IF($F108=0,"Sem estoque",IF(AND($D108&gt;='Parâmetros'!$B$6,$L108="Sim"),"Retirada",IF(AND($D108&gt;='Parâmetros'!$B$5,$K108="Sim"),"Canal alternativo",IF(AND($D108&gt;='Parâmetros'!$B$4,$J108="Sim"),"Combo",IF(AND($D108&gt;='Parâmetros'!$B$3,$E108&gt;='Parâmetros'!$B$7,$I108="Sim"),"Remarcação",IF($D108&lt;'Parâmetros'!$B$3,"Monitorar","Revisar manualmente"))))))))</f>
        <v/>
      </c>
      <c r="N108" s="17" t="n"/>
      <c r="O108" s="41">
        <f>IF($A108="","",IF($N108="Remarcação",'Parâmetros'!$B$8,""))</f>
        <v/>
      </c>
      <c r="P108" s="40" t="n"/>
      <c r="Q108" s="21">
        <f>IF($A108="","",IF($N108="Remarcação",IF(OR($G108="",$P108=""),"",ROUND($G108*(1-$P108),2)),""))</f>
        <v/>
      </c>
      <c r="R108" s="25" t="n"/>
      <c r="S108" s="17" t="n"/>
      <c r="T108" s="26" t="n"/>
      <c r="U108" s="22" t="n"/>
      <c r="V108" s="27">
        <f>IF($A108="","",IF(OR($D108="",$F108="",$G108=""),"",IF($F108=0,"Baixa",IF($D108&gt;='Parâmetros'!$B$6,"Crítica",IF(OR($D108&gt;='Parâmetros'!$B$5,$H108&gt;='Parâmetros'!$B$11),"Alta",IF($D108&gt;='Parâmetros'!$B$3,"Média","Baixa"))))))</f>
        <v/>
      </c>
      <c r="W108" s="28">
        <f>IF($A108="","",IF(COUNTIF($A$2:$A$121,$A108)&gt;1,"SKU duplicado",IF(OR($B108="",$C108="",$D108="",$E108="",$F108="",$G108="",$I108="",$J108="",$K108="",$L108="",$U108=""),"Preencher dados obrigatórios",IF($F108=0,"Sem estoque — revisar linha",IF(AND($D108&gt;='Parâmetros'!$B$3,$I108="Não",$J108="Não",$K108="Não",$L108="Não"),"Sem ação possível cadastrada",IF($N108="","Definir ação",IF(OR(AND($N108="Remarcação",$I108&lt;&gt;"Sim"),AND($N108="Combo",$J108&lt;&gt;"Sim"),AND($N108="Canal alternativo",$K108&lt;&gt;"Sim"),AND($N108="Retirada",$L108&lt;&gt;"Sim")),"Ação escolhida não permitida",IF(AND($N108="Remarcação",$P108=""),"Informar desconto",IF(AND($N108="Remarcação",$P108&gt;$E108),"Desconto supera margem informada",IF(AND(OR($N108="Combo",$N108="Canal alternativo",$N108="Retirada"),$R108=""),"Detalhar oferta/encaminhamento",IF(AND($N108&lt;&gt;"Monitorar",$S108=""),"Informar responsável",IF(AND($N108&lt;&gt;"Monitorar",$T108=""),"Informar prazo",IF(AND(NOT(OR($U108="Liquidado",$U108="Retirado",$U108="Cancelado")),$T108&lt;&gt;"",$T108&lt;TODAY()),"Prazo vencido",IF(AND(NOT(OR($U108="Liquidado",$U108="Retirado",$U108="Cancelado")),$T108&lt;&gt;"",$T108&lt;=TODAY()+'Parâmetros'!$B$9),"Prazo próximo","OK"))))))))))))))</f>
        <v/>
      </c>
      <c r="X108" s="26" t="n"/>
      <c r="Y108" s="25" t="n"/>
    </row>
    <row r="109">
      <c r="A109" s="17" t="n"/>
      <c r="B109" s="17" t="n"/>
      <c r="C109" s="17" t="n"/>
      <c r="D109" s="18" t="n"/>
      <c r="E109" s="40" t="n"/>
      <c r="F109" s="18" t="n"/>
      <c r="G109" s="20" t="n"/>
      <c r="H109" s="21">
        <f>IF(OR($A109="",$F109="",$G109=""),"",ROUND($F109*$G109,2))</f>
        <v/>
      </c>
      <c r="I109" s="22" t="n"/>
      <c r="J109" s="22" t="n"/>
      <c r="K109" s="22" t="n"/>
      <c r="L109" s="22" t="n"/>
      <c r="M109" s="23">
        <f>IF($A109="","",IF(OR($D109="",$E109="",$F109="",$G109=""),"Dados incompletos",IF($F109=0,"Sem estoque",IF(AND($D109&gt;='Parâmetros'!$B$6,$L109="Sim"),"Retirada",IF(AND($D109&gt;='Parâmetros'!$B$5,$K109="Sim"),"Canal alternativo",IF(AND($D109&gt;='Parâmetros'!$B$4,$J109="Sim"),"Combo",IF(AND($D109&gt;='Parâmetros'!$B$3,$E109&gt;='Parâmetros'!$B$7,$I109="Sim"),"Remarcação",IF($D109&lt;'Parâmetros'!$B$3,"Monitorar","Revisar manualmente"))))))))</f>
        <v/>
      </c>
      <c r="N109" s="17" t="n"/>
      <c r="O109" s="41">
        <f>IF($A109="","",IF($N109="Remarcação",'Parâmetros'!$B$8,""))</f>
        <v/>
      </c>
      <c r="P109" s="40" t="n"/>
      <c r="Q109" s="21">
        <f>IF($A109="","",IF($N109="Remarcação",IF(OR($G109="",$P109=""),"",ROUND($G109*(1-$P109),2)),""))</f>
        <v/>
      </c>
      <c r="R109" s="25" t="n"/>
      <c r="S109" s="17" t="n"/>
      <c r="T109" s="26" t="n"/>
      <c r="U109" s="22" t="n"/>
      <c r="V109" s="27">
        <f>IF($A109="","",IF(OR($D109="",$F109="",$G109=""),"",IF($F109=0,"Baixa",IF($D109&gt;='Parâmetros'!$B$6,"Crítica",IF(OR($D109&gt;='Parâmetros'!$B$5,$H109&gt;='Parâmetros'!$B$11),"Alta",IF($D109&gt;='Parâmetros'!$B$3,"Média","Baixa"))))))</f>
        <v/>
      </c>
      <c r="W109" s="28">
        <f>IF($A109="","",IF(COUNTIF($A$2:$A$121,$A109)&gt;1,"SKU duplicado",IF(OR($B109="",$C109="",$D109="",$E109="",$F109="",$G109="",$I109="",$J109="",$K109="",$L109="",$U109=""),"Preencher dados obrigatórios",IF($F109=0,"Sem estoque — revisar linha",IF(AND($D109&gt;='Parâmetros'!$B$3,$I109="Não",$J109="Não",$K109="Não",$L109="Não"),"Sem ação possível cadastrada",IF($N109="","Definir ação",IF(OR(AND($N109="Remarcação",$I109&lt;&gt;"Sim"),AND($N109="Combo",$J109&lt;&gt;"Sim"),AND($N109="Canal alternativo",$K109&lt;&gt;"Sim"),AND($N109="Retirada",$L109&lt;&gt;"Sim")),"Ação escolhida não permitida",IF(AND($N109="Remarcação",$P109=""),"Informar desconto",IF(AND($N109="Remarcação",$P109&gt;$E109),"Desconto supera margem informada",IF(AND(OR($N109="Combo",$N109="Canal alternativo",$N109="Retirada"),$R109=""),"Detalhar oferta/encaminhamento",IF(AND($N109&lt;&gt;"Monitorar",$S109=""),"Informar responsável",IF(AND($N109&lt;&gt;"Monitorar",$T109=""),"Informar prazo",IF(AND(NOT(OR($U109="Liquidado",$U109="Retirado",$U109="Cancelado")),$T109&lt;&gt;"",$T109&lt;TODAY()),"Prazo vencido",IF(AND(NOT(OR($U109="Liquidado",$U109="Retirado",$U109="Cancelado")),$T109&lt;&gt;"",$T109&lt;=TODAY()+'Parâmetros'!$B$9),"Prazo próximo","OK"))))))))))))))</f>
        <v/>
      </c>
      <c r="X109" s="26" t="n"/>
      <c r="Y109" s="25" t="n"/>
    </row>
    <row r="110">
      <c r="A110" s="17" t="n"/>
      <c r="B110" s="17" t="n"/>
      <c r="C110" s="17" t="n"/>
      <c r="D110" s="18" t="n"/>
      <c r="E110" s="40" t="n"/>
      <c r="F110" s="18" t="n"/>
      <c r="G110" s="20" t="n"/>
      <c r="H110" s="21">
        <f>IF(OR($A110="",$F110="",$G110=""),"",ROUND($F110*$G110,2))</f>
        <v/>
      </c>
      <c r="I110" s="22" t="n"/>
      <c r="J110" s="22" t="n"/>
      <c r="K110" s="22" t="n"/>
      <c r="L110" s="22" t="n"/>
      <c r="M110" s="23">
        <f>IF($A110="","",IF(OR($D110="",$E110="",$F110="",$G110=""),"Dados incompletos",IF($F110=0,"Sem estoque",IF(AND($D110&gt;='Parâmetros'!$B$6,$L110="Sim"),"Retirada",IF(AND($D110&gt;='Parâmetros'!$B$5,$K110="Sim"),"Canal alternativo",IF(AND($D110&gt;='Parâmetros'!$B$4,$J110="Sim"),"Combo",IF(AND($D110&gt;='Parâmetros'!$B$3,$E110&gt;='Parâmetros'!$B$7,$I110="Sim"),"Remarcação",IF($D110&lt;'Parâmetros'!$B$3,"Monitorar","Revisar manualmente"))))))))</f>
        <v/>
      </c>
      <c r="N110" s="17" t="n"/>
      <c r="O110" s="41">
        <f>IF($A110="","",IF($N110="Remarcação",'Parâmetros'!$B$8,""))</f>
        <v/>
      </c>
      <c r="P110" s="40" t="n"/>
      <c r="Q110" s="21">
        <f>IF($A110="","",IF($N110="Remarcação",IF(OR($G110="",$P110=""),"",ROUND($G110*(1-$P110),2)),""))</f>
        <v/>
      </c>
      <c r="R110" s="25" t="n"/>
      <c r="S110" s="17" t="n"/>
      <c r="T110" s="26" t="n"/>
      <c r="U110" s="22" t="n"/>
      <c r="V110" s="27">
        <f>IF($A110="","",IF(OR($D110="",$F110="",$G110=""),"",IF($F110=0,"Baixa",IF($D110&gt;='Parâmetros'!$B$6,"Crítica",IF(OR($D110&gt;='Parâmetros'!$B$5,$H110&gt;='Parâmetros'!$B$11),"Alta",IF($D110&gt;='Parâmetros'!$B$3,"Média","Baixa"))))))</f>
        <v/>
      </c>
      <c r="W110" s="28">
        <f>IF($A110="","",IF(COUNTIF($A$2:$A$121,$A110)&gt;1,"SKU duplicado",IF(OR($B110="",$C110="",$D110="",$E110="",$F110="",$G110="",$I110="",$J110="",$K110="",$L110="",$U110=""),"Preencher dados obrigatórios",IF($F110=0,"Sem estoque — revisar linha",IF(AND($D110&gt;='Parâmetros'!$B$3,$I110="Não",$J110="Não",$K110="Não",$L110="Não"),"Sem ação possível cadastrada",IF($N110="","Definir ação",IF(OR(AND($N110="Remarcação",$I110&lt;&gt;"Sim"),AND($N110="Combo",$J110&lt;&gt;"Sim"),AND($N110="Canal alternativo",$K110&lt;&gt;"Sim"),AND($N110="Retirada",$L110&lt;&gt;"Sim")),"Ação escolhida não permitida",IF(AND($N110="Remarcação",$P110=""),"Informar desconto",IF(AND($N110="Remarcação",$P110&gt;$E110),"Desconto supera margem informada",IF(AND(OR($N110="Combo",$N110="Canal alternativo",$N110="Retirada"),$R110=""),"Detalhar oferta/encaminhamento",IF(AND($N110&lt;&gt;"Monitorar",$S110=""),"Informar responsável",IF(AND($N110&lt;&gt;"Monitorar",$T110=""),"Informar prazo",IF(AND(NOT(OR($U110="Liquidado",$U110="Retirado",$U110="Cancelado")),$T110&lt;&gt;"",$T110&lt;TODAY()),"Prazo vencido",IF(AND(NOT(OR($U110="Liquidado",$U110="Retirado",$U110="Cancelado")),$T110&lt;&gt;"",$T110&lt;=TODAY()+'Parâmetros'!$B$9),"Prazo próximo","OK"))))))))))))))</f>
        <v/>
      </c>
      <c r="X110" s="26" t="n"/>
      <c r="Y110" s="25" t="n"/>
    </row>
    <row r="111">
      <c r="A111" s="17" t="n"/>
      <c r="B111" s="17" t="n"/>
      <c r="C111" s="17" t="n"/>
      <c r="D111" s="18" t="n"/>
      <c r="E111" s="40" t="n"/>
      <c r="F111" s="18" t="n"/>
      <c r="G111" s="20" t="n"/>
      <c r="H111" s="21">
        <f>IF(OR($A111="",$F111="",$G111=""),"",ROUND($F111*$G111,2))</f>
        <v/>
      </c>
      <c r="I111" s="22" t="n"/>
      <c r="J111" s="22" t="n"/>
      <c r="K111" s="22" t="n"/>
      <c r="L111" s="22" t="n"/>
      <c r="M111" s="23">
        <f>IF($A111="","",IF(OR($D111="",$E111="",$F111="",$G111=""),"Dados incompletos",IF($F111=0,"Sem estoque",IF(AND($D111&gt;='Parâmetros'!$B$6,$L111="Sim"),"Retirada",IF(AND($D111&gt;='Parâmetros'!$B$5,$K111="Sim"),"Canal alternativo",IF(AND($D111&gt;='Parâmetros'!$B$4,$J111="Sim"),"Combo",IF(AND($D111&gt;='Parâmetros'!$B$3,$E111&gt;='Parâmetros'!$B$7,$I111="Sim"),"Remarcação",IF($D111&lt;'Parâmetros'!$B$3,"Monitorar","Revisar manualmente"))))))))</f>
        <v/>
      </c>
      <c r="N111" s="17" t="n"/>
      <c r="O111" s="41">
        <f>IF($A111="","",IF($N111="Remarcação",'Parâmetros'!$B$8,""))</f>
        <v/>
      </c>
      <c r="P111" s="40" t="n"/>
      <c r="Q111" s="21">
        <f>IF($A111="","",IF($N111="Remarcação",IF(OR($G111="",$P111=""),"",ROUND($G111*(1-$P111),2)),""))</f>
        <v/>
      </c>
      <c r="R111" s="25" t="n"/>
      <c r="S111" s="17" t="n"/>
      <c r="T111" s="26" t="n"/>
      <c r="U111" s="22" t="n"/>
      <c r="V111" s="27">
        <f>IF($A111="","",IF(OR($D111="",$F111="",$G111=""),"",IF($F111=0,"Baixa",IF($D111&gt;='Parâmetros'!$B$6,"Crítica",IF(OR($D111&gt;='Parâmetros'!$B$5,$H111&gt;='Parâmetros'!$B$11),"Alta",IF($D111&gt;='Parâmetros'!$B$3,"Média","Baixa"))))))</f>
        <v/>
      </c>
      <c r="W111" s="28">
        <f>IF($A111="","",IF(COUNTIF($A$2:$A$121,$A111)&gt;1,"SKU duplicado",IF(OR($B111="",$C111="",$D111="",$E111="",$F111="",$G111="",$I111="",$J111="",$K111="",$L111="",$U111=""),"Preencher dados obrigatórios",IF($F111=0,"Sem estoque — revisar linha",IF(AND($D111&gt;='Parâmetros'!$B$3,$I111="Não",$J111="Não",$K111="Não",$L111="Não"),"Sem ação possível cadastrada",IF($N111="","Definir ação",IF(OR(AND($N111="Remarcação",$I111&lt;&gt;"Sim"),AND($N111="Combo",$J111&lt;&gt;"Sim"),AND($N111="Canal alternativo",$K111&lt;&gt;"Sim"),AND($N111="Retirada",$L111&lt;&gt;"Sim")),"Ação escolhida não permitida",IF(AND($N111="Remarcação",$P111=""),"Informar desconto",IF(AND($N111="Remarcação",$P111&gt;$E111),"Desconto supera margem informada",IF(AND(OR($N111="Combo",$N111="Canal alternativo",$N111="Retirada"),$R111=""),"Detalhar oferta/encaminhamento",IF(AND($N111&lt;&gt;"Monitorar",$S111=""),"Informar responsável",IF(AND($N111&lt;&gt;"Monitorar",$T111=""),"Informar prazo",IF(AND(NOT(OR($U111="Liquidado",$U111="Retirado",$U111="Cancelado")),$T111&lt;&gt;"",$T111&lt;TODAY()),"Prazo vencido",IF(AND(NOT(OR($U111="Liquidado",$U111="Retirado",$U111="Cancelado")),$T111&lt;&gt;"",$T111&lt;=TODAY()+'Parâmetros'!$B$9),"Prazo próximo","OK"))))))))))))))</f>
        <v/>
      </c>
      <c r="X111" s="26" t="n"/>
      <c r="Y111" s="25" t="n"/>
    </row>
    <row r="112">
      <c r="A112" s="17" t="n"/>
      <c r="B112" s="17" t="n"/>
      <c r="C112" s="17" t="n"/>
      <c r="D112" s="18" t="n"/>
      <c r="E112" s="40" t="n"/>
      <c r="F112" s="18" t="n"/>
      <c r="G112" s="20" t="n"/>
      <c r="H112" s="21">
        <f>IF(OR($A112="",$F112="",$G112=""),"",ROUND($F112*$G112,2))</f>
        <v/>
      </c>
      <c r="I112" s="22" t="n"/>
      <c r="J112" s="22" t="n"/>
      <c r="K112" s="22" t="n"/>
      <c r="L112" s="22" t="n"/>
      <c r="M112" s="23">
        <f>IF($A112="","",IF(OR($D112="",$E112="",$F112="",$G112=""),"Dados incompletos",IF($F112=0,"Sem estoque",IF(AND($D112&gt;='Parâmetros'!$B$6,$L112="Sim"),"Retirada",IF(AND($D112&gt;='Parâmetros'!$B$5,$K112="Sim"),"Canal alternativo",IF(AND($D112&gt;='Parâmetros'!$B$4,$J112="Sim"),"Combo",IF(AND($D112&gt;='Parâmetros'!$B$3,$E112&gt;='Parâmetros'!$B$7,$I112="Sim"),"Remarcação",IF($D112&lt;'Parâmetros'!$B$3,"Monitorar","Revisar manualmente"))))))))</f>
        <v/>
      </c>
      <c r="N112" s="17" t="n"/>
      <c r="O112" s="41">
        <f>IF($A112="","",IF($N112="Remarcação",'Parâmetros'!$B$8,""))</f>
        <v/>
      </c>
      <c r="P112" s="40" t="n"/>
      <c r="Q112" s="21">
        <f>IF($A112="","",IF($N112="Remarcação",IF(OR($G112="",$P112=""),"",ROUND($G112*(1-$P112),2)),""))</f>
        <v/>
      </c>
      <c r="R112" s="25" t="n"/>
      <c r="S112" s="17" t="n"/>
      <c r="T112" s="26" t="n"/>
      <c r="U112" s="22" t="n"/>
      <c r="V112" s="27">
        <f>IF($A112="","",IF(OR($D112="",$F112="",$G112=""),"",IF($F112=0,"Baixa",IF($D112&gt;='Parâmetros'!$B$6,"Crítica",IF(OR($D112&gt;='Parâmetros'!$B$5,$H112&gt;='Parâmetros'!$B$11),"Alta",IF($D112&gt;='Parâmetros'!$B$3,"Média","Baixa"))))))</f>
        <v/>
      </c>
      <c r="W112" s="28">
        <f>IF($A112="","",IF(COUNTIF($A$2:$A$121,$A112)&gt;1,"SKU duplicado",IF(OR($B112="",$C112="",$D112="",$E112="",$F112="",$G112="",$I112="",$J112="",$K112="",$L112="",$U112=""),"Preencher dados obrigatórios",IF($F112=0,"Sem estoque — revisar linha",IF(AND($D112&gt;='Parâmetros'!$B$3,$I112="Não",$J112="Não",$K112="Não",$L112="Não"),"Sem ação possível cadastrada",IF($N112="","Definir ação",IF(OR(AND($N112="Remarcação",$I112&lt;&gt;"Sim"),AND($N112="Combo",$J112&lt;&gt;"Sim"),AND($N112="Canal alternativo",$K112&lt;&gt;"Sim"),AND($N112="Retirada",$L112&lt;&gt;"Sim")),"Ação escolhida não permitida",IF(AND($N112="Remarcação",$P112=""),"Informar desconto",IF(AND($N112="Remarcação",$P112&gt;$E112),"Desconto supera margem informada",IF(AND(OR($N112="Combo",$N112="Canal alternativo",$N112="Retirada"),$R112=""),"Detalhar oferta/encaminhamento",IF(AND($N112&lt;&gt;"Monitorar",$S112=""),"Informar responsável",IF(AND($N112&lt;&gt;"Monitorar",$T112=""),"Informar prazo",IF(AND(NOT(OR($U112="Liquidado",$U112="Retirado",$U112="Cancelado")),$T112&lt;&gt;"",$T112&lt;TODAY()),"Prazo vencido",IF(AND(NOT(OR($U112="Liquidado",$U112="Retirado",$U112="Cancelado")),$T112&lt;&gt;"",$T112&lt;=TODAY()+'Parâmetros'!$B$9),"Prazo próximo","OK"))))))))))))))</f>
        <v/>
      </c>
      <c r="X112" s="26" t="n"/>
      <c r="Y112" s="25" t="n"/>
    </row>
    <row r="113">
      <c r="A113" s="17" t="n"/>
      <c r="B113" s="17" t="n"/>
      <c r="C113" s="17" t="n"/>
      <c r="D113" s="18" t="n"/>
      <c r="E113" s="40" t="n"/>
      <c r="F113" s="18" t="n"/>
      <c r="G113" s="20" t="n"/>
      <c r="H113" s="21">
        <f>IF(OR($A113="",$F113="",$G113=""),"",ROUND($F113*$G113,2))</f>
        <v/>
      </c>
      <c r="I113" s="22" t="n"/>
      <c r="J113" s="22" t="n"/>
      <c r="K113" s="22" t="n"/>
      <c r="L113" s="22" t="n"/>
      <c r="M113" s="23">
        <f>IF($A113="","",IF(OR($D113="",$E113="",$F113="",$G113=""),"Dados incompletos",IF($F113=0,"Sem estoque",IF(AND($D113&gt;='Parâmetros'!$B$6,$L113="Sim"),"Retirada",IF(AND($D113&gt;='Parâmetros'!$B$5,$K113="Sim"),"Canal alternativo",IF(AND($D113&gt;='Parâmetros'!$B$4,$J113="Sim"),"Combo",IF(AND($D113&gt;='Parâmetros'!$B$3,$E113&gt;='Parâmetros'!$B$7,$I113="Sim"),"Remarcação",IF($D113&lt;'Parâmetros'!$B$3,"Monitorar","Revisar manualmente"))))))))</f>
        <v/>
      </c>
      <c r="N113" s="17" t="n"/>
      <c r="O113" s="41">
        <f>IF($A113="","",IF($N113="Remarcação",'Parâmetros'!$B$8,""))</f>
        <v/>
      </c>
      <c r="P113" s="40" t="n"/>
      <c r="Q113" s="21">
        <f>IF($A113="","",IF($N113="Remarcação",IF(OR($G113="",$P113=""),"",ROUND($G113*(1-$P113),2)),""))</f>
        <v/>
      </c>
      <c r="R113" s="25" t="n"/>
      <c r="S113" s="17" t="n"/>
      <c r="T113" s="26" t="n"/>
      <c r="U113" s="22" t="n"/>
      <c r="V113" s="27">
        <f>IF($A113="","",IF(OR($D113="",$F113="",$G113=""),"",IF($F113=0,"Baixa",IF($D113&gt;='Parâmetros'!$B$6,"Crítica",IF(OR($D113&gt;='Parâmetros'!$B$5,$H113&gt;='Parâmetros'!$B$11),"Alta",IF($D113&gt;='Parâmetros'!$B$3,"Média","Baixa"))))))</f>
        <v/>
      </c>
      <c r="W113" s="28">
        <f>IF($A113="","",IF(COUNTIF($A$2:$A$121,$A113)&gt;1,"SKU duplicado",IF(OR($B113="",$C113="",$D113="",$E113="",$F113="",$G113="",$I113="",$J113="",$K113="",$L113="",$U113=""),"Preencher dados obrigatórios",IF($F113=0,"Sem estoque — revisar linha",IF(AND($D113&gt;='Parâmetros'!$B$3,$I113="Não",$J113="Não",$K113="Não",$L113="Não"),"Sem ação possível cadastrada",IF($N113="","Definir ação",IF(OR(AND($N113="Remarcação",$I113&lt;&gt;"Sim"),AND($N113="Combo",$J113&lt;&gt;"Sim"),AND($N113="Canal alternativo",$K113&lt;&gt;"Sim"),AND($N113="Retirada",$L113&lt;&gt;"Sim")),"Ação escolhida não permitida",IF(AND($N113="Remarcação",$P113=""),"Informar desconto",IF(AND($N113="Remarcação",$P113&gt;$E113),"Desconto supera margem informada",IF(AND(OR($N113="Combo",$N113="Canal alternativo",$N113="Retirada"),$R113=""),"Detalhar oferta/encaminhamento",IF(AND($N113&lt;&gt;"Monitorar",$S113=""),"Informar responsável",IF(AND($N113&lt;&gt;"Monitorar",$T113=""),"Informar prazo",IF(AND(NOT(OR($U113="Liquidado",$U113="Retirado",$U113="Cancelado")),$T113&lt;&gt;"",$T113&lt;TODAY()),"Prazo vencido",IF(AND(NOT(OR($U113="Liquidado",$U113="Retirado",$U113="Cancelado")),$T113&lt;&gt;"",$T113&lt;=TODAY()+'Parâmetros'!$B$9),"Prazo próximo","OK"))))))))))))))</f>
        <v/>
      </c>
      <c r="X113" s="26" t="n"/>
      <c r="Y113" s="25" t="n"/>
    </row>
    <row r="114">
      <c r="A114" s="17" t="n"/>
      <c r="B114" s="17" t="n"/>
      <c r="C114" s="17" t="n"/>
      <c r="D114" s="18" t="n"/>
      <c r="E114" s="40" t="n"/>
      <c r="F114" s="18" t="n"/>
      <c r="G114" s="20" t="n"/>
      <c r="H114" s="21">
        <f>IF(OR($A114="",$F114="",$G114=""),"",ROUND($F114*$G114,2))</f>
        <v/>
      </c>
      <c r="I114" s="22" t="n"/>
      <c r="J114" s="22" t="n"/>
      <c r="K114" s="22" t="n"/>
      <c r="L114" s="22" t="n"/>
      <c r="M114" s="23">
        <f>IF($A114="","",IF(OR($D114="",$E114="",$F114="",$G114=""),"Dados incompletos",IF($F114=0,"Sem estoque",IF(AND($D114&gt;='Parâmetros'!$B$6,$L114="Sim"),"Retirada",IF(AND($D114&gt;='Parâmetros'!$B$5,$K114="Sim"),"Canal alternativo",IF(AND($D114&gt;='Parâmetros'!$B$4,$J114="Sim"),"Combo",IF(AND($D114&gt;='Parâmetros'!$B$3,$E114&gt;='Parâmetros'!$B$7,$I114="Sim"),"Remarcação",IF($D114&lt;'Parâmetros'!$B$3,"Monitorar","Revisar manualmente"))))))))</f>
        <v/>
      </c>
      <c r="N114" s="17" t="n"/>
      <c r="O114" s="41">
        <f>IF($A114="","",IF($N114="Remarcação",'Parâmetros'!$B$8,""))</f>
        <v/>
      </c>
      <c r="P114" s="40" t="n"/>
      <c r="Q114" s="21">
        <f>IF($A114="","",IF($N114="Remarcação",IF(OR($G114="",$P114=""),"",ROUND($G114*(1-$P114),2)),""))</f>
        <v/>
      </c>
      <c r="R114" s="25" t="n"/>
      <c r="S114" s="17" t="n"/>
      <c r="T114" s="26" t="n"/>
      <c r="U114" s="22" t="n"/>
      <c r="V114" s="27">
        <f>IF($A114="","",IF(OR($D114="",$F114="",$G114=""),"",IF($F114=0,"Baixa",IF($D114&gt;='Parâmetros'!$B$6,"Crítica",IF(OR($D114&gt;='Parâmetros'!$B$5,$H114&gt;='Parâmetros'!$B$11),"Alta",IF($D114&gt;='Parâmetros'!$B$3,"Média","Baixa"))))))</f>
        <v/>
      </c>
      <c r="W114" s="28">
        <f>IF($A114="","",IF(COUNTIF($A$2:$A$121,$A114)&gt;1,"SKU duplicado",IF(OR($B114="",$C114="",$D114="",$E114="",$F114="",$G114="",$I114="",$J114="",$K114="",$L114="",$U114=""),"Preencher dados obrigatórios",IF($F114=0,"Sem estoque — revisar linha",IF(AND($D114&gt;='Parâmetros'!$B$3,$I114="Não",$J114="Não",$K114="Não",$L114="Não"),"Sem ação possível cadastrada",IF($N114="","Definir ação",IF(OR(AND($N114="Remarcação",$I114&lt;&gt;"Sim"),AND($N114="Combo",$J114&lt;&gt;"Sim"),AND($N114="Canal alternativo",$K114&lt;&gt;"Sim"),AND($N114="Retirada",$L114&lt;&gt;"Sim")),"Ação escolhida não permitida",IF(AND($N114="Remarcação",$P114=""),"Informar desconto",IF(AND($N114="Remarcação",$P114&gt;$E114),"Desconto supera margem informada",IF(AND(OR($N114="Combo",$N114="Canal alternativo",$N114="Retirada"),$R114=""),"Detalhar oferta/encaminhamento",IF(AND($N114&lt;&gt;"Monitorar",$S114=""),"Informar responsável",IF(AND($N114&lt;&gt;"Monitorar",$T114=""),"Informar prazo",IF(AND(NOT(OR($U114="Liquidado",$U114="Retirado",$U114="Cancelado")),$T114&lt;&gt;"",$T114&lt;TODAY()),"Prazo vencido",IF(AND(NOT(OR($U114="Liquidado",$U114="Retirado",$U114="Cancelado")),$T114&lt;&gt;"",$T114&lt;=TODAY()+'Parâmetros'!$B$9),"Prazo próximo","OK"))))))))))))))</f>
        <v/>
      </c>
      <c r="X114" s="26" t="n"/>
      <c r="Y114" s="25" t="n"/>
    </row>
    <row r="115">
      <c r="A115" s="17" t="n"/>
      <c r="B115" s="17" t="n"/>
      <c r="C115" s="17" t="n"/>
      <c r="D115" s="18" t="n"/>
      <c r="E115" s="40" t="n"/>
      <c r="F115" s="18" t="n"/>
      <c r="G115" s="20" t="n"/>
      <c r="H115" s="21">
        <f>IF(OR($A115="",$F115="",$G115=""),"",ROUND($F115*$G115,2))</f>
        <v/>
      </c>
      <c r="I115" s="22" t="n"/>
      <c r="J115" s="22" t="n"/>
      <c r="K115" s="22" t="n"/>
      <c r="L115" s="22" t="n"/>
      <c r="M115" s="23">
        <f>IF($A115="","",IF(OR($D115="",$E115="",$F115="",$G115=""),"Dados incompletos",IF($F115=0,"Sem estoque",IF(AND($D115&gt;='Parâmetros'!$B$6,$L115="Sim"),"Retirada",IF(AND($D115&gt;='Parâmetros'!$B$5,$K115="Sim"),"Canal alternativo",IF(AND($D115&gt;='Parâmetros'!$B$4,$J115="Sim"),"Combo",IF(AND($D115&gt;='Parâmetros'!$B$3,$E115&gt;='Parâmetros'!$B$7,$I115="Sim"),"Remarcação",IF($D115&lt;'Parâmetros'!$B$3,"Monitorar","Revisar manualmente"))))))))</f>
        <v/>
      </c>
      <c r="N115" s="17" t="n"/>
      <c r="O115" s="41">
        <f>IF($A115="","",IF($N115="Remarcação",'Parâmetros'!$B$8,""))</f>
        <v/>
      </c>
      <c r="P115" s="40" t="n"/>
      <c r="Q115" s="21">
        <f>IF($A115="","",IF($N115="Remarcação",IF(OR($G115="",$P115=""),"",ROUND($G115*(1-$P115),2)),""))</f>
        <v/>
      </c>
      <c r="R115" s="25" t="n"/>
      <c r="S115" s="17" t="n"/>
      <c r="T115" s="26" t="n"/>
      <c r="U115" s="22" t="n"/>
      <c r="V115" s="27">
        <f>IF($A115="","",IF(OR($D115="",$F115="",$G115=""),"",IF($F115=0,"Baixa",IF($D115&gt;='Parâmetros'!$B$6,"Crítica",IF(OR($D115&gt;='Parâmetros'!$B$5,$H115&gt;='Parâmetros'!$B$11),"Alta",IF($D115&gt;='Parâmetros'!$B$3,"Média","Baixa"))))))</f>
        <v/>
      </c>
      <c r="W115" s="28">
        <f>IF($A115="","",IF(COUNTIF($A$2:$A$121,$A115)&gt;1,"SKU duplicado",IF(OR($B115="",$C115="",$D115="",$E115="",$F115="",$G115="",$I115="",$J115="",$K115="",$L115="",$U115=""),"Preencher dados obrigatórios",IF($F115=0,"Sem estoque — revisar linha",IF(AND($D115&gt;='Parâmetros'!$B$3,$I115="Não",$J115="Não",$K115="Não",$L115="Não"),"Sem ação possível cadastrada",IF($N115="","Definir ação",IF(OR(AND($N115="Remarcação",$I115&lt;&gt;"Sim"),AND($N115="Combo",$J115&lt;&gt;"Sim"),AND($N115="Canal alternativo",$K115&lt;&gt;"Sim"),AND($N115="Retirada",$L115&lt;&gt;"Sim")),"Ação escolhida não permitida",IF(AND($N115="Remarcação",$P115=""),"Informar desconto",IF(AND($N115="Remarcação",$P115&gt;$E115),"Desconto supera margem informada",IF(AND(OR($N115="Combo",$N115="Canal alternativo",$N115="Retirada"),$R115=""),"Detalhar oferta/encaminhamento",IF(AND($N115&lt;&gt;"Monitorar",$S115=""),"Informar responsável",IF(AND($N115&lt;&gt;"Monitorar",$T115=""),"Informar prazo",IF(AND(NOT(OR($U115="Liquidado",$U115="Retirado",$U115="Cancelado")),$T115&lt;&gt;"",$T115&lt;TODAY()),"Prazo vencido",IF(AND(NOT(OR($U115="Liquidado",$U115="Retirado",$U115="Cancelado")),$T115&lt;&gt;"",$T115&lt;=TODAY()+'Parâmetros'!$B$9),"Prazo próximo","OK"))))))))))))))</f>
        <v/>
      </c>
      <c r="X115" s="26" t="n"/>
      <c r="Y115" s="25" t="n"/>
    </row>
    <row r="116">
      <c r="A116" s="17" t="n"/>
      <c r="B116" s="17" t="n"/>
      <c r="C116" s="17" t="n"/>
      <c r="D116" s="18" t="n"/>
      <c r="E116" s="40" t="n"/>
      <c r="F116" s="18" t="n"/>
      <c r="G116" s="20" t="n"/>
      <c r="H116" s="21">
        <f>IF(OR($A116="",$F116="",$G116=""),"",ROUND($F116*$G116,2))</f>
        <v/>
      </c>
      <c r="I116" s="22" t="n"/>
      <c r="J116" s="22" t="n"/>
      <c r="K116" s="22" t="n"/>
      <c r="L116" s="22" t="n"/>
      <c r="M116" s="23">
        <f>IF($A116="","",IF(OR($D116="",$E116="",$F116="",$G116=""),"Dados incompletos",IF($F116=0,"Sem estoque",IF(AND($D116&gt;='Parâmetros'!$B$6,$L116="Sim"),"Retirada",IF(AND($D116&gt;='Parâmetros'!$B$5,$K116="Sim"),"Canal alternativo",IF(AND($D116&gt;='Parâmetros'!$B$4,$J116="Sim"),"Combo",IF(AND($D116&gt;='Parâmetros'!$B$3,$E116&gt;='Parâmetros'!$B$7,$I116="Sim"),"Remarcação",IF($D116&lt;'Parâmetros'!$B$3,"Monitorar","Revisar manualmente"))))))))</f>
        <v/>
      </c>
      <c r="N116" s="17" t="n"/>
      <c r="O116" s="41">
        <f>IF($A116="","",IF($N116="Remarcação",'Parâmetros'!$B$8,""))</f>
        <v/>
      </c>
      <c r="P116" s="40" t="n"/>
      <c r="Q116" s="21">
        <f>IF($A116="","",IF($N116="Remarcação",IF(OR($G116="",$P116=""),"",ROUND($G116*(1-$P116),2)),""))</f>
        <v/>
      </c>
      <c r="R116" s="25" t="n"/>
      <c r="S116" s="17" t="n"/>
      <c r="T116" s="26" t="n"/>
      <c r="U116" s="22" t="n"/>
      <c r="V116" s="27">
        <f>IF($A116="","",IF(OR($D116="",$F116="",$G116=""),"",IF($F116=0,"Baixa",IF($D116&gt;='Parâmetros'!$B$6,"Crítica",IF(OR($D116&gt;='Parâmetros'!$B$5,$H116&gt;='Parâmetros'!$B$11),"Alta",IF($D116&gt;='Parâmetros'!$B$3,"Média","Baixa"))))))</f>
        <v/>
      </c>
      <c r="W116" s="28">
        <f>IF($A116="","",IF(COUNTIF($A$2:$A$121,$A116)&gt;1,"SKU duplicado",IF(OR($B116="",$C116="",$D116="",$E116="",$F116="",$G116="",$I116="",$J116="",$K116="",$L116="",$U116=""),"Preencher dados obrigatórios",IF($F116=0,"Sem estoque — revisar linha",IF(AND($D116&gt;='Parâmetros'!$B$3,$I116="Não",$J116="Não",$K116="Não",$L116="Não"),"Sem ação possível cadastrada",IF($N116="","Definir ação",IF(OR(AND($N116="Remarcação",$I116&lt;&gt;"Sim"),AND($N116="Combo",$J116&lt;&gt;"Sim"),AND($N116="Canal alternativo",$K116&lt;&gt;"Sim"),AND($N116="Retirada",$L116&lt;&gt;"Sim")),"Ação escolhida não permitida",IF(AND($N116="Remarcação",$P116=""),"Informar desconto",IF(AND($N116="Remarcação",$P116&gt;$E116),"Desconto supera margem informada",IF(AND(OR($N116="Combo",$N116="Canal alternativo",$N116="Retirada"),$R116=""),"Detalhar oferta/encaminhamento",IF(AND($N116&lt;&gt;"Monitorar",$S116=""),"Informar responsável",IF(AND($N116&lt;&gt;"Monitorar",$T116=""),"Informar prazo",IF(AND(NOT(OR($U116="Liquidado",$U116="Retirado",$U116="Cancelado")),$T116&lt;&gt;"",$T116&lt;TODAY()),"Prazo vencido",IF(AND(NOT(OR($U116="Liquidado",$U116="Retirado",$U116="Cancelado")),$T116&lt;&gt;"",$T116&lt;=TODAY()+'Parâmetros'!$B$9),"Prazo próximo","OK"))))))))))))))</f>
        <v/>
      </c>
      <c r="X116" s="26" t="n"/>
      <c r="Y116" s="25" t="n"/>
    </row>
    <row r="117">
      <c r="A117" s="17" t="n"/>
      <c r="B117" s="17" t="n"/>
      <c r="C117" s="17" t="n"/>
      <c r="D117" s="18" t="n"/>
      <c r="E117" s="40" t="n"/>
      <c r="F117" s="18" t="n"/>
      <c r="G117" s="20" t="n"/>
      <c r="H117" s="21">
        <f>IF(OR($A117="",$F117="",$G117=""),"",ROUND($F117*$G117,2))</f>
        <v/>
      </c>
      <c r="I117" s="22" t="n"/>
      <c r="J117" s="22" t="n"/>
      <c r="K117" s="22" t="n"/>
      <c r="L117" s="22" t="n"/>
      <c r="M117" s="23">
        <f>IF($A117="","",IF(OR($D117="",$E117="",$F117="",$G117=""),"Dados incompletos",IF($F117=0,"Sem estoque",IF(AND($D117&gt;='Parâmetros'!$B$6,$L117="Sim"),"Retirada",IF(AND($D117&gt;='Parâmetros'!$B$5,$K117="Sim"),"Canal alternativo",IF(AND($D117&gt;='Parâmetros'!$B$4,$J117="Sim"),"Combo",IF(AND($D117&gt;='Parâmetros'!$B$3,$E117&gt;='Parâmetros'!$B$7,$I117="Sim"),"Remarcação",IF($D117&lt;'Parâmetros'!$B$3,"Monitorar","Revisar manualmente"))))))))</f>
        <v/>
      </c>
      <c r="N117" s="17" t="n"/>
      <c r="O117" s="41">
        <f>IF($A117="","",IF($N117="Remarcação",'Parâmetros'!$B$8,""))</f>
        <v/>
      </c>
      <c r="P117" s="40" t="n"/>
      <c r="Q117" s="21">
        <f>IF($A117="","",IF($N117="Remarcação",IF(OR($G117="",$P117=""),"",ROUND($G117*(1-$P117),2)),""))</f>
        <v/>
      </c>
      <c r="R117" s="25" t="n"/>
      <c r="S117" s="17" t="n"/>
      <c r="T117" s="26" t="n"/>
      <c r="U117" s="22" t="n"/>
      <c r="V117" s="27">
        <f>IF($A117="","",IF(OR($D117="",$F117="",$G117=""),"",IF($F117=0,"Baixa",IF($D117&gt;='Parâmetros'!$B$6,"Crítica",IF(OR($D117&gt;='Parâmetros'!$B$5,$H117&gt;='Parâmetros'!$B$11),"Alta",IF($D117&gt;='Parâmetros'!$B$3,"Média","Baixa"))))))</f>
        <v/>
      </c>
      <c r="W117" s="28">
        <f>IF($A117="","",IF(COUNTIF($A$2:$A$121,$A117)&gt;1,"SKU duplicado",IF(OR($B117="",$C117="",$D117="",$E117="",$F117="",$G117="",$I117="",$J117="",$K117="",$L117="",$U117=""),"Preencher dados obrigatórios",IF($F117=0,"Sem estoque — revisar linha",IF(AND($D117&gt;='Parâmetros'!$B$3,$I117="Não",$J117="Não",$K117="Não",$L117="Não"),"Sem ação possível cadastrada",IF($N117="","Definir ação",IF(OR(AND($N117="Remarcação",$I117&lt;&gt;"Sim"),AND($N117="Combo",$J117&lt;&gt;"Sim"),AND($N117="Canal alternativo",$K117&lt;&gt;"Sim"),AND($N117="Retirada",$L117&lt;&gt;"Sim")),"Ação escolhida não permitida",IF(AND($N117="Remarcação",$P117=""),"Informar desconto",IF(AND($N117="Remarcação",$P117&gt;$E117),"Desconto supera margem informada",IF(AND(OR($N117="Combo",$N117="Canal alternativo",$N117="Retirada"),$R117=""),"Detalhar oferta/encaminhamento",IF(AND($N117&lt;&gt;"Monitorar",$S117=""),"Informar responsável",IF(AND($N117&lt;&gt;"Monitorar",$T117=""),"Informar prazo",IF(AND(NOT(OR($U117="Liquidado",$U117="Retirado",$U117="Cancelado")),$T117&lt;&gt;"",$T117&lt;TODAY()),"Prazo vencido",IF(AND(NOT(OR($U117="Liquidado",$U117="Retirado",$U117="Cancelado")),$T117&lt;&gt;"",$T117&lt;=TODAY()+'Parâmetros'!$B$9),"Prazo próximo","OK"))))))))))))))</f>
        <v/>
      </c>
      <c r="X117" s="26" t="n"/>
      <c r="Y117" s="25" t="n"/>
    </row>
    <row r="118">
      <c r="A118" s="17" t="n"/>
      <c r="B118" s="17" t="n"/>
      <c r="C118" s="17" t="n"/>
      <c r="D118" s="18" t="n"/>
      <c r="E118" s="40" t="n"/>
      <c r="F118" s="18" t="n"/>
      <c r="G118" s="20" t="n"/>
      <c r="H118" s="21">
        <f>IF(OR($A118="",$F118="",$G118=""),"",ROUND($F118*$G118,2))</f>
        <v/>
      </c>
      <c r="I118" s="22" t="n"/>
      <c r="J118" s="22" t="n"/>
      <c r="K118" s="22" t="n"/>
      <c r="L118" s="22" t="n"/>
      <c r="M118" s="23">
        <f>IF($A118="","",IF(OR($D118="",$E118="",$F118="",$G118=""),"Dados incompletos",IF($F118=0,"Sem estoque",IF(AND($D118&gt;='Parâmetros'!$B$6,$L118="Sim"),"Retirada",IF(AND($D118&gt;='Parâmetros'!$B$5,$K118="Sim"),"Canal alternativo",IF(AND($D118&gt;='Parâmetros'!$B$4,$J118="Sim"),"Combo",IF(AND($D118&gt;='Parâmetros'!$B$3,$E118&gt;='Parâmetros'!$B$7,$I118="Sim"),"Remarcação",IF($D118&lt;'Parâmetros'!$B$3,"Monitorar","Revisar manualmente"))))))))</f>
        <v/>
      </c>
      <c r="N118" s="17" t="n"/>
      <c r="O118" s="41">
        <f>IF($A118="","",IF($N118="Remarcação",'Parâmetros'!$B$8,""))</f>
        <v/>
      </c>
      <c r="P118" s="40" t="n"/>
      <c r="Q118" s="21">
        <f>IF($A118="","",IF($N118="Remarcação",IF(OR($G118="",$P118=""),"",ROUND($G118*(1-$P118),2)),""))</f>
        <v/>
      </c>
      <c r="R118" s="25" t="n"/>
      <c r="S118" s="17" t="n"/>
      <c r="T118" s="26" t="n"/>
      <c r="U118" s="22" t="n"/>
      <c r="V118" s="27">
        <f>IF($A118="","",IF(OR($D118="",$F118="",$G118=""),"",IF($F118=0,"Baixa",IF($D118&gt;='Parâmetros'!$B$6,"Crítica",IF(OR($D118&gt;='Parâmetros'!$B$5,$H118&gt;='Parâmetros'!$B$11),"Alta",IF($D118&gt;='Parâmetros'!$B$3,"Média","Baixa"))))))</f>
        <v/>
      </c>
      <c r="W118" s="28">
        <f>IF($A118="","",IF(COUNTIF($A$2:$A$121,$A118)&gt;1,"SKU duplicado",IF(OR($B118="",$C118="",$D118="",$E118="",$F118="",$G118="",$I118="",$J118="",$K118="",$L118="",$U118=""),"Preencher dados obrigatórios",IF($F118=0,"Sem estoque — revisar linha",IF(AND($D118&gt;='Parâmetros'!$B$3,$I118="Não",$J118="Não",$K118="Não",$L118="Não"),"Sem ação possível cadastrada",IF($N118="","Definir ação",IF(OR(AND($N118="Remarcação",$I118&lt;&gt;"Sim"),AND($N118="Combo",$J118&lt;&gt;"Sim"),AND($N118="Canal alternativo",$K118&lt;&gt;"Sim"),AND($N118="Retirada",$L118&lt;&gt;"Sim")),"Ação escolhida não permitida",IF(AND($N118="Remarcação",$P118=""),"Informar desconto",IF(AND($N118="Remarcação",$P118&gt;$E118),"Desconto supera margem informada",IF(AND(OR($N118="Combo",$N118="Canal alternativo",$N118="Retirada"),$R118=""),"Detalhar oferta/encaminhamento",IF(AND($N118&lt;&gt;"Monitorar",$S118=""),"Informar responsável",IF(AND($N118&lt;&gt;"Monitorar",$T118=""),"Informar prazo",IF(AND(NOT(OR($U118="Liquidado",$U118="Retirado",$U118="Cancelado")),$T118&lt;&gt;"",$T118&lt;TODAY()),"Prazo vencido",IF(AND(NOT(OR($U118="Liquidado",$U118="Retirado",$U118="Cancelado")),$T118&lt;&gt;"",$T118&lt;=TODAY()+'Parâmetros'!$B$9),"Prazo próximo","OK"))))))))))))))</f>
        <v/>
      </c>
      <c r="X118" s="26" t="n"/>
      <c r="Y118" s="25" t="n"/>
    </row>
    <row r="119">
      <c r="A119" s="17" t="n"/>
      <c r="B119" s="17" t="n"/>
      <c r="C119" s="17" t="n"/>
      <c r="D119" s="18" t="n"/>
      <c r="E119" s="40" t="n"/>
      <c r="F119" s="18" t="n"/>
      <c r="G119" s="20" t="n"/>
      <c r="H119" s="21">
        <f>IF(OR($A119="",$F119="",$G119=""),"",ROUND($F119*$G119,2))</f>
        <v/>
      </c>
      <c r="I119" s="22" t="n"/>
      <c r="J119" s="22" t="n"/>
      <c r="K119" s="22" t="n"/>
      <c r="L119" s="22" t="n"/>
      <c r="M119" s="23">
        <f>IF($A119="","",IF(OR($D119="",$E119="",$F119="",$G119=""),"Dados incompletos",IF($F119=0,"Sem estoque",IF(AND($D119&gt;='Parâmetros'!$B$6,$L119="Sim"),"Retirada",IF(AND($D119&gt;='Parâmetros'!$B$5,$K119="Sim"),"Canal alternativo",IF(AND($D119&gt;='Parâmetros'!$B$4,$J119="Sim"),"Combo",IF(AND($D119&gt;='Parâmetros'!$B$3,$E119&gt;='Parâmetros'!$B$7,$I119="Sim"),"Remarcação",IF($D119&lt;'Parâmetros'!$B$3,"Monitorar","Revisar manualmente"))))))))</f>
        <v/>
      </c>
      <c r="N119" s="17" t="n"/>
      <c r="O119" s="41">
        <f>IF($A119="","",IF($N119="Remarcação",'Parâmetros'!$B$8,""))</f>
        <v/>
      </c>
      <c r="P119" s="40" t="n"/>
      <c r="Q119" s="21">
        <f>IF($A119="","",IF($N119="Remarcação",IF(OR($G119="",$P119=""),"",ROUND($G119*(1-$P119),2)),""))</f>
        <v/>
      </c>
      <c r="R119" s="25" t="n"/>
      <c r="S119" s="17" t="n"/>
      <c r="T119" s="26" t="n"/>
      <c r="U119" s="22" t="n"/>
      <c r="V119" s="27">
        <f>IF($A119="","",IF(OR($D119="",$F119="",$G119=""),"",IF($F119=0,"Baixa",IF($D119&gt;='Parâmetros'!$B$6,"Crítica",IF(OR($D119&gt;='Parâmetros'!$B$5,$H119&gt;='Parâmetros'!$B$11),"Alta",IF($D119&gt;='Parâmetros'!$B$3,"Média","Baixa"))))))</f>
        <v/>
      </c>
      <c r="W119" s="28">
        <f>IF($A119="","",IF(COUNTIF($A$2:$A$121,$A119)&gt;1,"SKU duplicado",IF(OR($B119="",$C119="",$D119="",$E119="",$F119="",$G119="",$I119="",$J119="",$K119="",$L119="",$U119=""),"Preencher dados obrigatórios",IF($F119=0,"Sem estoque — revisar linha",IF(AND($D119&gt;='Parâmetros'!$B$3,$I119="Não",$J119="Não",$K119="Não",$L119="Não"),"Sem ação possível cadastrada",IF($N119="","Definir ação",IF(OR(AND($N119="Remarcação",$I119&lt;&gt;"Sim"),AND($N119="Combo",$J119&lt;&gt;"Sim"),AND($N119="Canal alternativo",$K119&lt;&gt;"Sim"),AND($N119="Retirada",$L119&lt;&gt;"Sim")),"Ação escolhida não permitida",IF(AND($N119="Remarcação",$P119=""),"Informar desconto",IF(AND($N119="Remarcação",$P119&gt;$E119),"Desconto supera margem informada",IF(AND(OR($N119="Combo",$N119="Canal alternativo",$N119="Retirada"),$R119=""),"Detalhar oferta/encaminhamento",IF(AND($N119&lt;&gt;"Monitorar",$S119=""),"Informar responsável",IF(AND($N119&lt;&gt;"Monitorar",$T119=""),"Informar prazo",IF(AND(NOT(OR($U119="Liquidado",$U119="Retirado",$U119="Cancelado")),$T119&lt;&gt;"",$T119&lt;TODAY()),"Prazo vencido",IF(AND(NOT(OR($U119="Liquidado",$U119="Retirado",$U119="Cancelado")),$T119&lt;&gt;"",$T119&lt;=TODAY()+'Parâmetros'!$B$9),"Prazo próximo","OK"))))))))))))))</f>
        <v/>
      </c>
      <c r="X119" s="26" t="n"/>
      <c r="Y119" s="25" t="n"/>
    </row>
    <row r="120">
      <c r="A120" s="17" t="n"/>
      <c r="B120" s="17" t="n"/>
      <c r="C120" s="17" t="n"/>
      <c r="D120" s="18" t="n"/>
      <c r="E120" s="40" t="n"/>
      <c r="F120" s="18" t="n"/>
      <c r="G120" s="20" t="n"/>
      <c r="H120" s="21">
        <f>IF(OR($A120="",$F120="",$G120=""),"",ROUND($F120*$G120,2))</f>
        <v/>
      </c>
      <c r="I120" s="22" t="n"/>
      <c r="J120" s="22" t="n"/>
      <c r="K120" s="22" t="n"/>
      <c r="L120" s="22" t="n"/>
      <c r="M120" s="23">
        <f>IF($A120="","",IF(OR($D120="",$E120="",$F120="",$G120=""),"Dados incompletos",IF($F120=0,"Sem estoque",IF(AND($D120&gt;='Parâmetros'!$B$6,$L120="Sim"),"Retirada",IF(AND($D120&gt;='Parâmetros'!$B$5,$K120="Sim"),"Canal alternativo",IF(AND($D120&gt;='Parâmetros'!$B$4,$J120="Sim"),"Combo",IF(AND($D120&gt;='Parâmetros'!$B$3,$E120&gt;='Parâmetros'!$B$7,$I120="Sim"),"Remarcação",IF($D120&lt;'Parâmetros'!$B$3,"Monitorar","Revisar manualmente"))))))))</f>
        <v/>
      </c>
      <c r="N120" s="17" t="n"/>
      <c r="O120" s="41">
        <f>IF($A120="","",IF($N120="Remarcação",'Parâmetros'!$B$8,""))</f>
        <v/>
      </c>
      <c r="P120" s="40" t="n"/>
      <c r="Q120" s="21">
        <f>IF($A120="","",IF($N120="Remarcação",IF(OR($G120="",$P120=""),"",ROUND($G120*(1-$P120),2)),""))</f>
        <v/>
      </c>
      <c r="R120" s="25" t="n"/>
      <c r="S120" s="17" t="n"/>
      <c r="T120" s="26" t="n"/>
      <c r="U120" s="22" t="n"/>
      <c r="V120" s="27">
        <f>IF($A120="","",IF(OR($D120="",$F120="",$G120=""),"",IF($F120=0,"Baixa",IF($D120&gt;='Parâmetros'!$B$6,"Crítica",IF(OR($D120&gt;='Parâmetros'!$B$5,$H120&gt;='Parâmetros'!$B$11),"Alta",IF($D120&gt;='Parâmetros'!$B$3,"Média","Baixa"))))))</f>
        <v/>
      </c>
      <c r="W120" s="28">
        <f>IF($A120="","",IF(COUNTIF($A$2:$A$121,$A120)&gt;1,"SKU duplicado",IF(OR($B120="",$C120="",$D120="",$E120="",$F120="",$G120="",$I120="",$J120="",$K120="",$L120="",$U120=""),"Preencher dados obrigatórios",IF($F120=0,"Sem estoque — revisar linha",IF(AND($D120&gt;='Parâmetros'!$B$3,$I120="Não",$J120="Não",$K120="Não",$L120="Não"),"Sem ação possível cadastrada",IF($N120="","Definir ação",IF(OR(AND($N120="Remarcação",$I120&lt;&gt;"Sim"),AND($N120="Combo",$J120&lt;&gt;"Sim"),AND($N120="Canal alternativo",$K120&lt;&gt;"Sim"),AND($N120="Retirada",$L120&lt;&gt;"Sim")),"Ação escolhida não permitida",IF(AND($N120="Remarcação",$P120=""),"Informar desconto",IF(AND($N120="Remarcação",$P120&gt;$E120),"Desconto supera margem informada",IF(AND(OR($N120="Combo",$N120="Canal alternativo",$N120="Retirada"),$R120=""),"Detalhar oferta/encaminhamento",IF(AND($N120&lt;&gt;"Monitorar",$S120=""),"Informar responsável",IF(AND($N120&lt;&gt;"Monitorar",$T120=""),"Informar prazo",IF(AND(NOT(OR($U120="Liquidado",$U120="Retirado",$U120="Cancelado")),$T120&lt;&gt;"",$T120&lt;TODAY()),"Prazo vencido",IF(AND(NOT(OR($U120="Liquidado",$U120="Retirado",$U120="Cancelado")),$T120&lt;&gt;"",$T120&lt;=TODAY()+'Parâmetros'!$B$9),"Prazo próximo","OK"))))))))))))))</f>
        <v/>
      </c>
      <c r="X120" s="26" t="n"/>
      <c r="Y120" s="25" t="n"/>
    </row>
    <row r="121">
      <c r="A121" s="17" t="n"/>
      <c r="B121" s="17" t="n"/>
      <c r="C121" s="17" t="n"/>
      <c r="D121" s="18" t="n"/>
      <c r="E121" s="40" t="n"/>
      <c r="F121" s="18" t="n"/>
      <c r="G121" s="20" t="n"/>
      <c r="H121" s="21">
        <f>IF(OR($A121="",$F121="",$G121=""),"",ROUND($F121*$G121,2))</f>
        <v/>
      </c>
      <c r="I121" s="22" t="n"/>
      <c r="J121" s="22" t="n"/>
      <c r="K121" s="22" t="n"/>
      <c r="L121" s="22" t="n"/>
      <c r="M121" s="23">
        <f>IF($A121="","",IF(OR($D121="",$E121="",$F121="",$G121=""),"Dados incompletos",IF($F121=0,"Sem estoque",IF(AND($D121&gt;='Parâmetros'!$B$6,$L121="Sim"),"Retirada",IF(AND($D121&gt;='Parâmetros'!$B$5,$K121="Sim"),"Canal alternativo",IF(AND($D121&gt;='Parâmetros'!$B$4,$J121="Sim"),"Combo",IF(AND($D121&gt;='Parâmetros'!$B$3,$E121&gt;='Parâmetros'!$B$7,$I121="Sim"),"Remarcação",IF($D121&lt;'Parâmetros'!$B$3,"Monitorar","Revisar manualmente"))))))))</f>
        <v/>
      </c>
      <c r="N121" s="17" t="n"/>
      <c r="O121" s="41">
        <f>IF($A121="","",IF($N121="Remarcação",'Parâmetros'!$B$8,""))</f>
        <v/>
      </c>
      <c r="P121" s="40" t="n"/>
      <c r="Q121" s="21">
        <f>IF($A121="","",IF($N121="Remarcação",IF(OR($G121="",$P121=""),"",ROUND($G121*(1-$P121),2)),""))</f>
        <v/>
      </c>
      <c r="R121" s="25" t="n"/>
      <c r="S121" s="17" t="n"/>
      <c r="T121" s="26" t="n"/>
      <c r="U121" s="22" t="n"/>
      <c r="V121" s="27">
        <f>IF($A121="","",IF(OR($D121="",$F121="",$G121=""),"",IF($F121=0,"Baixa",IF($D121&gt;='Parâmetros'!$B$6,"Crítica",IF(OR($D121&gt;='Parâmetros'!$B$5,$H121&gt;='Parâmetros'!$B$11),"Alta",IF($D121&gt;='Parâmetros'!$B$3,"Média","Baixa"))))))</f>
        <v/>
      </c>
      <c r="W121" s="28">
        <f>IF($A121="","",IF(COUNTIF($A$2:$A$121,$A121)&gt;1,"SKU duplicado",IF(OR($B121="",$C121="",$D121="",$E121="",$F121="",$G121="",$I121="",$J121="",$K121="",$L121="",$U121=""),"Preencher dados obrigatórios",IF($F121=0,"Sem estoque — revisar linha",IF(AND($D121&gt;='Parâmetros'!$B$3,$I121="Não",$J121="Não",$K121="Não",$L121="Não"),"Sem ação possível cadastrada",IF($N121="","Definir ação",IF(OR(AND($N121="Remarcação",$I121&lt;&gt;"Sim"),AND($N121="Combo",$J121&lt;&gt;"Sim"),AND($N121="Canal alternativo",$K121&lt;&gt;"Sim"),AND($N121="Retirada",$L121&lt;&gt;"Sim")),"Ação escolhida não permitida",IF(AND($N121="Remarcação",$P121=""),"Informar desconto",IF(AND($N121="Remarcação",$P121&gt;$E121),"Desconto supera margem informada",IF(AND(OR($N121="Combo",$N121="Canal alternativo",$N121="Retirada"),$R121=""),"Detalhar oferta/encaminhamento",IF(AND($N121&lt;&gt;"Monitorar",$S121=""),"Informar responsável",IF(AND($N121&lt;&gt;"Monitorar",$T121=""),"Informar prazo",IF(AND(NOT(OR($U121="Liquidado",$U121="Retirado",$U121="Cancelado")),$T121&lt;&gt;"",$T121&lt;TODAY()),"Prazo vencido",IF(AND(NOT(OR($U121="Liquidado",$U121="Retirado",$U121="Cancelado")),$T121&lt;&gt;"",$T121&lt;=TODAY()+'Parâmetros'!$B$9),"Prazo próximo","OK"))))))))))))))</f>
        <v/>
      </c>
      <c r="X121" s="26" t="n"/>
      <c r="Y121" s="25" t="n"/>
    </row>
  </sheetData>
  <conditionalFormatting sqref="A2:A121">
    <cfRule type="expression" priority="1" dxfId="1">
      <formula>AND($A2&lt;&gt;"",COUNTIF($A$2:$A$121,$A2)&gt;1)</formula>
    </cfRule>
  </conditionalFormatting>
  <conditionalFormatting sqref="H2:H121">
    <cfRule type="dataBar" priority="2">
      <dataBar showValue="1">
        <cfvo type="num" val="0"/>
        <cfvo type="max"/>
        <color rgb="004F81BD"/>
      </dataBar>
    </cfRule>
  </conditionalFormatting>
  <conditionalFormatting sqref="N2:N121">
    <cfRule type="expression" priority="3" dxfId="2">
      <formula>AND($A2&lt;&gt;"",$N2&lt;&gt;"",$M2&lt;&gt;"",$M2&lt;&gt;"Revisar manualmente",$M2&lt;&gt;"Dados incompletos",$M2&lt;&gt;"Sem estoque",$N2&lt;&gt;$M2)</formula>
    </cfRule>
  </conditionalFormatting>
  <conditionalFormatting sqref="P2:P121">
    <cfRule type="expression" priority="4" dxfId="1">
      <formula>AND($N2="Remarcação",$P2&lt;&gt;"",$E2&lt;&gt;"",$P2&gt;$E2)</formula>
    </cfRule>
  </conditionalFormatting>
  <conditionalFormatting sqref="T2:T121">
    <cfRule type="expression" priority="5" dxfId="1">
      <formula>AND($T2&lt;&gt;"",$T2&lt;TODAY(),NOT(OR($U2="Liquidado",$U2="Retirado",$U2="Cancelado")))</formula>
    </cfRule>
    <cfRule type="expression" priority="6" dxfId="2">
      <formula>AND($T2&lt;&gt;"",$T2&gt;=TODAY(),$T2&lt;=TODAY()+'Parâmetros'!$B$9,NOT(OR($U2="Liquidado",$U2="Retirado",$U2="Cancelado")))</formula>
    </cfRule>
  </conditionalFormatting>
  <conditionalFormatting sqref="V2:V121">
    <cfRule type="expression" priority="7" dxfId="1">
      <formula>$V2="Crítica"</formula>
    </cfRule>
    <cfRule type="expression" priority="8" dxfId="3">
      <formula>$V2="Alta"</formula>
    </cfRule>
    <cfRule type="expression" priority="9" dxfId="2">
      <formula>$V2="Média"</formula>
    </cfRule>
    <cfRule type="expression" priority="10" dxfId="0">
      <formula>$V2="Baixa"</formula>
    </cfRule>
  </conditionalFormatting>
  <conditionalFormatting sqref="W2:W121">
    <cfRule type="expression" priority="11" dxfId="0">
      <formula>$W2="OK"</formula>
    </cfRule>
    <cfRule type="expression" priority="12" dxfId="2">
      <formula>$W2="Prazo próximo"</formula>
    </cfRule>
    <cfRule type="expression" priority="13" dxfId="1">
      <formula>AND($W2&lt;&gt;"",$W2&lt;&gt;"OK",$W2&lt;&gt;"Prazo próximo")</formula>
    </cfRule>
  </conditionalFormatting>
  <conditionalFormatting sqref="U2:U121">
    <cfRule type="expression" priority="14" dxfId="0">
      <formula>OR($U2="Liquidado",$U2="Retirado",$U2="Cancelado")</formula>
    </cfRule>
  </conditionalFormatting>
  <dataValidations count="11">
    <dataValidation sqref="A2:A121" showDropDown="0" showInputMessage="0" showErrorMessage="1" allowBlank="0" errorTitle="SKU inválido" error="Informe um SKU único. O mesmo SKU não deve ocupar mais de uma linha." type="custom">
      <formula1>OR(A2="",COUNTIF($A$2:$A$121,A2)=1)</formula1>
    </dataValidation>
    <dataValidation sqref="D2:D121" showDropDown="0" showInputMessage="0" showErrorMessage="1" allowBlank="0" errorTitle="Quantidade de dias inválida" error="Informe um número inteiro entre 0 e 3.650." type="whole" operator="between">
      <formula1>0</formula1>
      <formula2>3650</formula2>
    </dataValidation>
    <dataValidation sqref="E2:E121" showDropDown="0" showInputMessage="1" showErrorMessage="1" allowBlank="0" errorTitle="Margem inválida" error="Informe um percentual entre 0% e 100%." promptTitle="Margem bruta" prompt="Digite 35% como 35% ou 0,35." type="decimal" operator="between">
      <formula1>0</formula1>
      <formula2>1</formula2>
    </dataValidation>
    <dataValidation sqref="F2:F121" showDropDown="0" showInputMessage="0" showErrorMessage="1" allowBlank="0" errorTitle="Estoque inválido" error="Informe uma quantidade inteira entre 0 e 1.000.000." type="whole" operator="between">
      <formula1>0</formula1>
      <formula2>1000000</formula2>
    </dataValidation>
    <dataValidation sqref="G2:G121" showDropDown="0" showInputMessage="0" showErrorMessage="1" allowBlank="0" errorTitle="Preço inválido" error="Informe um valor entre zero e R$ 1.000.000,00." type="decimal" operator="between">
      <formula1>0</formula1>
      <formula2>1000000</formula2>
    </dataValidation>
    <dataValidation sqref="I2:L121" showDropDown="0" showInputMessage="0" showErrorMessage="1" allowBlank="0" errorTitle="Resposta inválida" error="Selecione Sim ou Não." type="list">
      <formula1>INDIRECT("'Parâmetros'!$F$2:$F$3")</formula1>
    </dataValidation>
    <dataValidation sqref="N2:N121" showDropDown="0" showInputMessage="0" showErrorMessage="1" allowBlank="0" errorTitle="Ação inválida" error="Selecione uma ação comercial disponível." type="list">
      <formula1>INDIRECT("'Parâmetros'!$D$2:$D$6")</formula1>
    </dataValidation>
    <dataValidation sqref="P2:P121" showDropDown="0" showInputMessage="0" showErrorMessage="1" allowBlank="0" errorTitle="Desconto inválido" error="O desconto deve estar entre 0% e o limite definido na aba Parâmetros." type="custom">
      <formula1>OR(P2="",AND(ISNUMBER(P2),P2&gt;=0,P2&lt;='Parâmetros'!$B$10))</formula1>
    </dataValidation>
    <dataValidation sqref="S2:S121" showDropDown="0" showInputMessage="0" showErrorMessage="1" allowBlank="0" errorTitle="Responsável inválido" error="Selecione uma equipe cadastrada na aba Parâmetros." type="list">
      <formula1>INDIRECT("'Parâmetros'!$G$2:$G$6")</formula1>
    </dataValidation>
    <dataValidation sqref="T2:T121 X2:X121" showDropDown="0" showInputMessage="0" showErrorMessage="1" allowBlank="0" errorTitle="Data inválida" error="Informe uma data entre 01/01/2020 e 31/12/2100." type="date" operator="between">
      <formula1>DATE(2020,1,1)</formula1>
      <formula2>DATE(2100,12,31)</formula2>
    </dataValidation>
    <dataValidation sqref="U2:U121" showDropDown="0" showInputMessage="0" showErrorMessage="1" allowBlank="0" errorTitle="Status inválido" error="Selecione um status cadastrado na aba Parâmetros." type="list">
      <formula1>INDIRECT("'Parâmetros'!$E$2:$E$7")</formula1>
    </dataValidation>
  </dataValidations>
  <pageMargins left="0.75" right="0.75" top="1" bottom="1" header="0.5" footer="0.5"/>
  <pageSetup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4" customWidth="1" min="3" max="3"/>
    <col width="22" customWidth="1" min="4" max="4"/>
    <col width="18" customWidth="1" min="5" max="5"/>
    <col width="14" customWidth="1" min="6" max="6"/>
    <col width="26" customWidth="1" min="7" max="7"/>
  </cols>
  <sheetData>
    <row r="1" ht="28" customHeight="1">
      <c r="A1" s="16" t="inlineStr">
        <is>
          <t>Configurações de decisão</t>
        </is>
      </c>
      <c r="B1" s="16" t="n"/>
      <c r="C1" s="16" t="n"/>
      <c r="D1" s="16" t="inlineStr">
        <is>
          <t>Ações escolhidas</t>
        </is>
      </c>
      <c r="E1" s="16" t="inlineStr">
        <is>
          <t>Status</t>
        </is>
      </c>
      <c r="F1" s="16" t="inlineStr">
        <is>
          <t>Resposta</t>
        </is>
      </c>
      <c r="G1" s="16" t="inlineStr">
        <is>
          <t>Responsáveis</t>
        </is>
      </c>
    </row>
    <row r="2">
      <c r="A2" s="29" t="inlineStr">
        <is>
          <t>Parâmetro</t>
        </is>
      </c>
      <c r="B2" s="29" t="inlineStr">
        <is>
          <t>Valor</t>
        </is>
      </c>
      <c r="D2" s="17" t="inlineStr">
        <is>
          <t>Remarcação</t>
        </is>
      </c>
      <c r="E2" s="17" t="inlineStr">
        <is>
          <t>A definir</t>
        </is>
      </c>
      <c r="F2" s="17" t="inlineStr">
        <is>
          <t>Sim</t>
        </is>
      </c>
      <c r="G2" s="17" t="inlineStr">
        <is>
          <t>Equipe Comercial</t>
        </is>
      </c>
    </row>
    <row r="3">
      <c r="A3" s="30" t="inlineStr">
        <is>
          <t>Dias mínimos para remarcação</t>
        </is>
      </c>
      <c r="B3" s="31" t="n">
        <v>30</v>
      </c>
      <c r="D3" s="17" t="inlineStr">
        <is>
          <t>Combo</t>
        </is>
      </c>
      <c r="E3" s="17" t="inlineStr">
        <is>
          <t>Planejada</t>
        </is>
      </c>
      <c r="F3" s="17" t="inlineStr">
        <is>
          <t>Não</t>
        </is>
      </c>
      <c r="G3" s="17" t="inlineStr">
        <is>
          <t>Equipe Marketplace</t>
        </is>
      </c>
    </row>
    <row r="4">
      <c r="A4" s="32" t="inlineStr">
        <is>
          <t>Dias mínimos para combo</t>
        </is>
      </c>
      <c r="B4" s="31" t="n">
        <v>45</v>
      </c>
      <c r="D4" s="17" t="inlineStr">
        <is>
          <t>Canal alternativo</t>
        </is>
      </c>
      <c r="E4" s="17" t="inlineStr">
        <is>
          <t>Em execução</t>
        </is>
      </c>
      <c r="G4" s="17" t="inlineStr">
        <is>
          <t>Equipe de Conteúdo</t>
        </is>
      </c>
    </row>
    <row r="5">
      <c r="A5" s="30" t="inlineStr">
        <is>
          <t>Dias mínimos para canal alternativo</t>
        </is>
      </c>
      <c r="B5" s="31" t="n">
        <v>60</v>
      </c>
      <c r="D5" s="17" t="inlineStr">
        <is>
          <t>Retirada</t>
        </is>
      </c>
      <c r="E5" s="17" t="inlineStr">
        <is>
          <t>Liquidado</t>
        </is>
      </c>
      <c r="G5" s="17" t="inlineStr">
        <is>
          <t>Equipe de Operações</t>
        </is>
      </c>
    </row>
    <row r="6">
      <c r="A6" s="32" t="inlineStr">
        <is>
          <t>Dias mínimos para retirada</t>
        </is>
      </c>
      <c r="B6" s="31" t="n">
        <v>90</v>
      </c>
      <c r="D6" s="17" t="inlineStr">
        <is>
          <t>Monitorar</t>
        </is>
      </c>
      <c r="E6" s="17" t="inlineStr">
        <is>
          <t>Retirado</t>
        </is>
      </c>
      <c r="G6" s="17" t="inlineStr">
        <is>
          <t>Coordenação de Loja</t>
        </is>
      </c>
    </row>
    <row r="7">
      <c r="A7" s="30" t="inlineStr">
        <is>
          <t>Margem mínima para remarcação</t>
        </is>
      </c>
      <c r="B7" s="42" t="n">
        <v>0.25</v>
      </c>
      <c r="E7" s="17" t="inlineStr">
        <is>
          <t>Cancelado</t>
        </is>
      </c>
    </row>
    <row r="8">
      <c r="A8" s="32" t="inlineStr">
        <is>
          <t>Desconto padrão sugerido</t>
        </is>
      </c>
      <c r="B8" s="42" t="n">
        <v>0.15</v>
      </c>
    </row>
    <row r="9">
      <c r="A9" s="30" t="inlineStr">
        <is>
          <t>Antecedência para alerta de prazo</t>
        </is>
      </c>
      <c r="B9" s="31" t="n">
        <v>7</v>
      </c>
    </row>
    <row r="10">
      <c r="A10" s="32" t="inlineStr">
        <is>
          <t>Desconto máximo permitido</t>
        </is>
      </c>
      <c r="B10" s="42" t="n">
        <v>0.5</v>
      </c>
    </row>
    <row r="11">
      <c r="A11" s="30" t="inlineStr">
        <is>
          <t>Valor em estoque para alta prioridade</t>
        </is>
      </c>
      <c r="B11" s="34" t="n">
        <v>3000</v>
      </c>
    </row>
  </sheetData>
  <autoFilter ref="A2:B11"/>
  <conditionalFormatting sqref="B4">
    <cfRule type="expression" priority="1" dxfId="1">
      <formula>B4&lt;=B3</formula>
    </cfRule>
  </conditionalFormatting>
  <conditionalFormatting sqref="B5">
    <cfRule type="expression" priority="2" dxfId="1">
      <formula>B5&lt;=B4</formula>
    </cfRule>
  </conditionalFormatting>
  <conditionalFormatting sqref="B6">
    <cfRule type="expression" priority="3" dxfId="1">
      <formula>B6&lt;=B5</formula>
    </cfRule>
  </conditionalFormatting>
  <conditionalFormatting sqref="B8">
    <cfRule type="expression" priority="4" dxfId="1">
      <formula>B8&gt;B10</formula>
    </cfRule>
  </conditionalFormatting>
  <dataValidations count="7">
    <dataValidation sqref="B3" showDropDown="0" showInputMessage="0" showErrorMessage="1" allowBlank="0" errorTitle="Valor inválido" error="Informe um número inteiro maior ou igual a zero." type="whole" operator="greaterThanOrEqual">
      <formula1>0</formula1>
    </dataValidation>
    <dataValidation sqref="B4" showDropDown="0" showInputMessage="0" showErrorMessage="1" allowBlank="0" errorTitle="Sequência inválida" error="O limite de combo deve ser maior que o limite de remarcação." type="custom">
      <formula1>AND(ISNUMBER(B4),B4&gt;B3)</formula1>
    </dataValidation>
    <dataValidation sqref="B5" showDropDown="0" showInputMessage="0" showErrorMessage="1" allowBlank="0" errorTitle="Sequência inválida" error="O limite de canal alternativo deve ser maior que o limite de combo." type="custom">
      <formula1>AND(ISNUMBER(B5),B5&gt;B4)</formula1>
    </dataValidation>
    <dataValidation sqref="B6" showDropDown="0" showInputMessage="0" showErrorMessage="1" allowBlank="0" errorTitle="Sequência inválida" error="O limite de retirada deve ser maior que o limite de canal alternativo." type="custom">
      <formula1>AND(ISNUMBER(B6),B6&gt;B5)</formula1>
    </dataValidation>
    <dataValidation sqref="B7 B8 B10" showDropDown="0" showInputMessage="0" showErrorMessage="1" allowBlank="0" errorTitle="Percentual inválido" error="Informe um percentual entre 0% e 100%." type="decimal" operator="between">
      <formula1>0</formula1>
      <formula2>1</formula2>
    </dataValidation>
    <dataValidation sqref="B9" showDropDown="0" showInputMessage="0" showErrorMessage="1" allowBlank="0" errorTitle="Antecedência inválida" error="Informe um número inteiro entre 0 e 60 dias." type="whole" operator="between">
      <formula1>0</formula1>
      <formula2>60</formula2>
    </dataValidation>
    <dataValidation sqref="B11" showDropDown="0" showInputMessage="0" showErrorMessage="1" allowBlank="0" errorTitle="Valor inválido" error="Informe um valor maior ou igual a zero." type="decimal" operator="greaterThanOrEqual">
      <formula1>0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0" customWidth="1" min="2" max="2"/>
  </cols>
  <sheetData>
    <row r="1" ht="30" customHeight="1">
      <c r="A1" s="1" t="inlineStr">
        <is>
          <t>Instruções de uso</t>
        </is>
      </c>
      <c r="B1" s="2" t="n"/>
    </row>
    <row r="2"/>
    <row r="3" ht="38" customHeight="1">
      <c r="A3" s="35" t="inlineStr">
        <is>
          <t>Objetivo</t>
        </is>
      </c>
      <c r="B3" s="36" t="inlineStr">
        <is>
          <t>Definir uma ação comercial por SKU encalhado, registrando preço ou oferta, responsável e prazo.</t>
        </is>
      </c>
    </row>
    <row r="4" ht="38" customHeight="1">
      <c r="A4" s="37" t="inlineStr">
        <is>
          <t>Usuário indicado</t>
        </is>
      </c>
      <c r="B4" s="38" t="inlineStr">
        <is>
          <t>Equipe comercial de ecommerce, loja virtual ou marketplace.</t>
        </is>
      </c>
    </row>
    <row r="5"/>
    <row r="6" ht="38" customHeight="1">
      <c r="A6" s="39" t="inlineStr">
        <is>
          <t>1. Ajuste os parâmetros</t>
        </is>
      </c>
      <c r="B6" s="38" t="inlineStr">
        <is>
          <t>Revise os limites de dias, margem, desconto e valor de prioridade na aba Parâmetros antes de iniciar a análise.</t>
        </is>
      </c>
    </row>
    <row r="7" ht="38" customHeight="1">
      <c r="A7" s="35" t="inlineStr">
        <is>
          <t>2. Cadastre o SKU</t>
        </is>
      </c>
      <c r="B7" s="36" t="inlineStr">
        <is>
          <t>Use uma linha por SKU. Informe produto, categoria, dias sem venda, margem, estoque e preço atual.</t>
        </is>
      </c>
    </row>
    <row r="8" ht="38" customHeight="1">
      <c r="A8" s="37" t="inlineStr">
        <is>
          <t>3. Informe as possibilidades</t>
        </is>
      </c>
      <c r="B8" s="38" t="inlineStr">
        <is>
          <t>Marque Sim ou Não para remarcação, combo, canal alternativo e retirada. Não use uma célula com várias escolhas.</t>
        </is>
      </c>
    </row>
    <row r="9" ht="38" customHeight="1">
      <c r="A9" s="35" t="inlineStr">
        <is>
          <t>4. Revise a recomendação</t>
        </is>
      </c>
      <c r="B9" s="36" t="inlineStr">
        <is>
          <t>A recomendação segue a ordem retirada, canal alternativo, combo e remarcação, conforme os limites definidos.</t>
        </is>
      </c>
    </row>
    <row r="10" ht="38" customHeight="1">
      <c r="A10" s="37" t="inlineStr">
        <is>
          <t>5. Registre a decisão</t>
        </is>
      </c>
      <c r="B10" s="38" t="inlineStr">
        <is>
          <t>Escolha a ação comercial. Em remarcação, informe o desconto aprovado. Em combo, canal alternativo ou retirada, detalhe a oferta ou o encaminhamento.</t>
        </is>
      </c>
    </row>
    <row r="11" ht="38" customHeight="1">
      <c r="A11" s="35" t="inlineStr">
        <is>
          <t>6. Defina a execução</t>
        </is>
      </c>
      <c r="B11" s="36" t="inlineStr">
        <is>
          <t>Informe equipe responsável, prazo de liquidação, status e data da última revisão.</t>
        </is>
      </c>
    </row>
    <row r="12" ht="38" customHeight="1">
      <c r="A12" s="37" t="inlineStr">
        <is>
          <t>7. Trate os alertas</t>
        </is>
      </c>
      <c r="B12" s="38" t="inlineStr">
        <is>
          <t>Filtre a coluna Alerta e resolva primeiro SKU duplicado, dados ausentes, ações não permitidas e prazos vencidos.</t>
        </is>
      </c>
    </row>
    <row r="13"/>
    <row r="14" ht="38" customHeight="1">
      <c r="A14" s="39" t="inlineStr">
        <is>
          <t>Margem bruta %</t>
        </is>
      </c>
      <c r="B14" s="38" t="inlineStr">
        <is>
          <t>Percentual informado pela operação para o preço atual. O arquivo apenas compara o desconto aprovado com essa margem informada.</t>
        </is>
      </c>
    </row>
    <row r="15" ht="38" customHeight="1">
      <c r="A15" s="35" t="inlineStr">
        <is>
          <t>Novo preço</t>
        </is>
      </c>
      <c r="B15" s="36" t="inlineStr">
        <is>
          <t>Calculado somente quando a ação escolhida for Remarcação e houver desconto aprovado.</t>
        </is>
      </c>
    </row>
    <row r="16" ht="38" customHeight="1">
      <c r="A16" s="37" t="inlineStr">
        <is>
          <t>Oferta/encaminhamento</t>
        </is>
      </c>
      <c r="B16" s="38" t="inlineStr">
        <is>
          <t>Texto comercial para combo ou canal alternativo, ou instrução interna para retirada.</t>
        </is>
      </c>
    </row>
    <row r="17" ht="38" customHeight="1">
      <c r="A17" s="35" t="inlineStr">
        <is>
          <t>Monitorar</t>
        </is>
      </c>
      <c r="B17" s="36" t="inlineStr">
        <is>
          <t>Usar quando ainda não houver necessidade de liquidação imediata. Responsável e prazo de liquidação não são exigidos nessa situação.</t>
        </is>
      </c>
    </row>
    <row r="18"/>
    <row r="19" ht="38" customHeight="1">
      <c r="A19" s="39" t="inlineStr">
        <is>
          <t>Escopo do arquivo</t>
        </is>
      </c>
      <c r="B19" s="36" t="inlineStr">
        <is>
          <t>A linha representa o produto e sua ação comercial. O arquivo não controla lote, localização física, data de entrada ou idade do estoque por lote.</t>
        </is>
      </c>
    </row>
    <row r="20"/>
    <row r="21" ht="38" customHeight="1">
      <c r="A21" s="39" t="inlineStr">
        <is>
          <t>Exemplos</t>
        </is>
      </c>
      <c r="B21" s="36" t="inlineStr">
        <is>
          <t>Todos os SKUs, produtos, equipes e canais apresentados são fictícios e servem apenas para demonstrar o funcionamento.</t>
        </is>
      </c>
    </row>
    <row r="22"/>
    <row r="23" ht="38" customHeight="1">
      <c r="A23" s="39" t="inlineStr">
        <is>
          <t>Revisão mínima</t>
        </is>
      </c>
      <c r="B23" s="36" t="inlineStr">
        <is>
          <t>Confirme que não há SKUs duplicados, dados obrigatórios ausentes, ações escolhidas como não permitidas, descontos acima da margem informada ou prazos vencidos sem tratamento.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Equipe Fictícia de Operações</dc:creator>
  <dc:title xmlns:dc="http://purl.org/dc/elements/1.1/">Plano de Ação de Produtos Encalhados</dc:title>
  <dc:subject xmlns:dc="http://purl.org/dc/elements/1.1/">Planejamento comercial por SKU</dc:subject>
  <dcterms:created xmlns:dcterms="http://purl.org/dc/terms/" xmlns:xsi="http://www.w3.org/2001/XMLSchema-instance" xsi:type="dcterms:W3CDTF">2026-09-06T19:04:59Z</dcterms:created>
  <dcterms:modified xmlns:dcterms="http://purl.org/dc/terms/" xmlns:xsi="http://www.w3.org/2001/XMLSchema-instance" xsi:type="dcterms:W3CDTF">2026-09-06T19:05:00+00:00Z</dcterms:modified>
</cp:coreProperties>
</file>