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Quarentena" sheetId="2" state="visible" r:id="rId2"/>
    <sheet xmlns:r="http://schemas.openxmlformats.org/officeDocument/2006/relationships" name="Listas e 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2" hidden="1">'Listas e parâmetros'!$D$3:$I$10</definedName>
    <definedName name="_xlnm._FilterDatabase" localSheetId="3" hidden="1">'Instruções'!$A$3:$B$17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 &quot;un.&quot;"/>
    <numFmt numFmtId="166" formatCode="0.0 &quot;dias&quot;"/>
    <numFmt numFmtId="167" formatCode="0 &quot;dia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22222"/>
      <sz val="11"/>
    </font>
    <font>
      <name val="Calibri"/>
      <b val="1"/>
      <color rgb="0017372E"/>
      <sz val="16"/>
    </font>
    <font>
      <name val="Calibri"/>
      <color rgb="00222222"/>
      <sz val="11"/>
    </font>
    <font>
      <name val="Calibri"/>
      <i val="1"/>
      <color rgb="00595959"/>
      <sz val="11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D9EAF7"/>
      </patternFill>
    </fill>
    <fill>
      <patternFill patternType="solid">
        <fgColor rgb="00F6F0E4"/>
      </patternFill>
    </fill>
    <fill>
      <patternFill patternType="solid">
        <fgColor rgb="00E7E6E6"/>
      </patternFill>
    </fill>
  </fills>
  <borders count="7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Continuous" vertical="center" wrapText="1"/>
    </xf>
    <xf numFmtId="0" fontId="2" fillId="2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 wrapText="1"/>
    </xf>
    <xf numFmtId="164" fontId="5" fillId="7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Continuous" vertical="center" wrapText="1"/>
    </xf>
    <xf numFmtId="164" fontId="5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6" pivotButton="0" quotePrefix="0" xfId="0"/>
    <xf numFmtId="164" fontId="3" fillId="4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8A1F17"/>
        <sz val="11"/>
      </font>
      <fill>
        <patternFill patternType="solid">
          <fgColor rgb="00F4CCCC"/>
        </patternFill>
      </fill>
    </dxf>
    <dxf>
      <font>
        <name val="Calibri"/>
        <b val="1"/>
        <color rgb="00222222"/>
        <sz val="11"/>
      </font>
      <fill>
        <patternFill patternType="solid">
          <fgColor rgb="00FCE5CD"/>
        </patternFill>
      </fill>
    </dxf>
    <dxf>
      <font>
        <name val="Calibri"/>
        <b val="1"/>
        <color rgb="002D6A57"/>
        <sz val="11"/>
      </font>
      <fill>
        <patternFill patternType="solid">
          <fgColor rgb="00D9EAD3"/>
        </patternFill>
      </fill>
    </dxf>
    <dxf>
      <font>
        <name val="Calibri"/>
        <b val="1"/>
        <color rgb="00222222"/>
        <sz val="11"/>
      </font>
      <fill>
        <patternFill patternType="solid">
          <fgColor rgb="00E6B8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bloqueado por motivo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'Resumo'!L3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'Resumo'!$K$4:$K$11</f>
            </numRef>
          </cat>
          <val>
            <numRef>
              <f>'Resumo'!$L$4:$L$11</f>
            </numRef>
          </val>
        </ser>
        <dLbls>
          <showLegendKey val="0"/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válidos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'Resumo'!O3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'Resumo'!$N$4:$N$8</f>
            </numRef>
          </cat>
          <val>
            <numRef>
              <f>'Resumo'!$O$4:$O$8</f>
            </numRef>
          </val>
        </ser>
        <dLbls>
          <showLegendKey val="0"/>
          <showPercent val="1"/>
          <showLeaderLines val="1"/>
        </dLbls>
        <firstSliceAng val="270"/>
        <holeSize val="55"/>
      </doughnutChart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Equipe Fictícia de Operações</author>
  </authors>
  <commentList>
    <comment ref="B3" authorId="0" shapeId="0">
      <text>
        <t>Altere esta data para recalcular aging e situação dos prazos.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Quarentena" displayName="tblQuarentena" ref="A8:W208" headerRowCount="1">
  <autoFilter ref="A8:W208"/>
  <tableColumns count="23">
    <tableColumn id="1" name="ID Quarentena"/>
    <tableColumn id="2" name="Data de entrada"/>
    <tableColumn id="3" name="SKU"/>
    <tableColumn id="4" name="Produto"/>
    <tableColumn id="5" name="Lote"/>
    <tableColumn id="6" name="Quantidade em quarentena (un.)"/>
    <tableColumn id="7" name="Motivo"/>
    <tableColumn id="8" name="Evidência / referência"/>
    <tableColumn id="9" name="Local segregado"/>
    <tableColumn id="10" name="Responsável"/>
    <tableColumn id="11" name="Prazo da decisão"/>
    <tableColumn id="12" name="Prioridade"/>
    <tableColumn id="13" name="Status"/>
    <tableColumn id="14" name="Data da inspeção"/>
    <tableColumn id="15" name="Decisão"/>
    <tableColumn id="16" name="Data da decisão"/>
    <tableColumn id="17" name="Data da conclusão"/>
    <tableColumn id="18" name="Observações"/>
    <tableColumn id="19" name="Saldo bloqueado (un.)"/>
    <tableColumn id="20" name="Aging (dias)"/>
    <tableColumn id="21" name="Situação do prazo"/>
    <tableColumn id="22" name="Checagem do registro"/>
    <tableColumn id="23" name="Chave da fi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O25"/>
  <sheetViews>
    <sheetView showGridLines="0" view="normal" zoomScale="85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8" customWidth="1" min="4" max="4"/>
    <col width="23" customWidth="1" min="5" max="5"/>
    <col width="18" customWidth="1" min="6" max="6"/>
    <col width="23" customWidth="1" min="7" max="7"/>
    <col width="20" customWidth="1" min="8" max="8"/>
    <col hidden="1" width="3" customWidth="1" min="9" max="9"/>
    <col width="3" customWidth="1" min="10" max="10"/>
    <col width="29" customWidth="1" min="11" max="11"/>
    <col width="22" customWidth="1" min="12" max="12"/>
    <col width="3" customWidth="1" min="13" max="13"/>
    <col width="24" customWidth="1" min="14" max="14"/>
    <col width="19" customWidth="1" min="15" max="15"/>
  </cols>
  <sheetData>
    <row r="1" ht="30" customHeight="1">
      <c r="A1" s="1" t="inlineStr">
        <is>
          <t>Dashboard — Quarentena de Estoque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>
      <c r="A3" s="3" t="inlineStr">
        <is>
          <t>Data de referência</t>
        </is>
      </c>
      <c r="B3" s="40" t="n">
        <v>46272</v>
      </c>
      <c r="K3" s="5" t="inlineStr">
        <is>
          <t>Motivo</t>
        </is>
      </c>
      <c r="L3" s="5" t="inlineStr">
        <is>
          <t>Saldo bloqueado (un.)</t>
        </is>
      </c>
      <c r="N3" s="5" t="inlineStr">
        <is>
          <t>Status</t>
        </is>
      </c>
      <c r="O3" s="5" t="inlineStr">
        <is>
          <t>Registros válidos</t>
        </is>
      </c>
    </row>
    <row r="4">
      <c r="K4" s="6">
        <f>'Listas e parâmetros'!D4</f>
        <v/>
      </c>
      <c r="L4" s="41">
        <f>SUMIFS(tblQuarentena[Saldo bloqueado (un.)],tblQuarentena[Motivo],K4)</f>
        <v/>
      </c>
      <c r="N4" s="6">
        <f>'Listas e parâmetros'!F4</f>
        <v/>
      </c>
      <c r="O4" s="8">
        <f>COUNTIFS(tblQuarentena[Checagem do registro],"OK",tblQuarentena[Status],N4)</f>
        <v/>
      </c>
    </row>
    <row r="5">
      <c r="A5" s="9" t="inlineStr">
        <is>
          <t>Saldo bloqueado</t>
        </is>
      </c>
      <c r="B5" s="42">
        <f>SUM(tblQuarentena[Saldo bloqueado (un.)])</f>
        <v/>
      </c>
      <c r="C5" s="9" t="inlineStr">
        <is>
          <t>Registros ativos</t>
        </is>
      </c>
      <c r="D5" s="11">
        <f>COUNTIF(tblQuarentena[Saldo bloqueado (un.)],"&gt;0")</f>
        <v/>
      </c>
      <c r="E5" s="9" t="inlineStr">
        <is>
          <t>Fila de inspeção</t>
        </is>
      </c>
      <c r="F5" s="12">
        <f>COUNTIFS(tblQuarentena[Saldo bloqueado (un.)],"&gt;0",tblQuarentena[Data da inspeção],"")</f>
        <v/>
      </c>
      <c r="G5" s="9" t="inlineStr">
        <is>
          <t>Prazos vencidos</t>
        </is>
      </c>
      <c r="H5" s="12">
        <f>COUNTIF(tblQuarentena[Situação do prazo],"Vencido")</f>
        <v/>
      </c>
      <c r="K5" s="13">
        <f>'Listas e parâmetros'!D5</f>
        <v/>
      </c>
      <c r="L5" s="43">
        <f>SUMIFS(tblQuarentena[Saldo bloqueado (un.)],tblQuarentena[Motivo],K5)</f>
        <v/>
      </c>
      <c r="N5" s="13">
        <f>'Listas e parâmetros'!F5</f>
        <v/>
      </c>
      <c r="O5" s="15">
        <f>COUNTIFS(tblQuarentena[Checagem do registro],"OK",tblQuarentena[Status],N5)</f>
        <v/>
      </c>
    </row>
    <row r="6">
      <c r="K6" s="6">
        <f>'Listas e parâmetros'!D6</f>
        <v/>
      </c>
      <c r="L6" s="41">
        <f>SUMIFS(tblQuarentena[Saldo bloqueado (un.)],tblQuarentena[Motivo],K6)</f>
        <v/>
      </c>
      <c r="N6" s="6">
        <f>'Listas e parâmetros'!F6</f>
        <v/>
      </c>
      <c r="O6" s="8">
        <f>COUNTIFS(tblQuarentena[Checagem do registro],"OK",tblQuarentena[Status],N6)</f>
        <v/>
      </c>
    </row>
    <row r="7">
      <c r="K7" s="13">
        <f>'Listas e parâmetros'!D7</f>
        <v/>
      </c>
      <c r="L7" s="43">
        <f>SUMIFS(tblQuarentena[Saldo bloqueado (un.)],tblQuarentena[Motivo],K7)</f>
        <v/>
      </c>
      <c r="N7" s="13">
        <f>'Listas e parâmetros'!F7</f>
        <v/>
      </c>
      <c r="O7" s="15">
        <f>COUNTIFS(tblQuarentena[Checagem do registro],"OK",tblQuarentena[Status],N7)</f>
        <v/>
      </c>
    </row>
    <row r="8">
      <c r="A8" s="9" t="inlineStr">
        <is>
          <t>Aguardando decisão</t>
        </is>
      </c>
      <c r="B8" s="12">
        <f>COUNTIFS(tblQuarentena[Saldo bloqueado (un.)],"&gt;0",tblQuarentena[Status],"Aguardando decisão")</f>
        <v/>
      </c>
      <c r="C8" s="9" t="inlineStr">
        <is>
          <t>Aguardando execução</t>
        </is>
      </c>
      <c r="D8" s="12">
        <f>COUNTIFS(tblQuarentena[Saldo bloqueado (un.)],"&gt;0",tblQuarentena[Status],"Aguardando execução")</f>
        <v/>
      </c>
      <c r="E8" s="9" t="inlineStr">
        <is>
          <t>Registros com erro</t>
        </is>
      </c>
      <c r="F8" s="12">
        <f>COUNTIFS(tblQuarentena[Checagem do registro],"&lt;&gt;",tblQuarentena[Checagem do registro],"&lt;&gt;OK")</f>
        <v/>
      </c>
      <c r="G8" s="9" t="inlineStr">
        <is>
          <t>Aging médio dos ativos</t>
        </is>
      </c>
      <c r="H8" s="44">
        <f>IFERROR(AVERAGEIFS(tblQuarentena[Aging (dias)],tblQuarentena[Saldo bloqueado (un.)],"&gt;0"),0)</f>
        <v/>
      </c>
      <c r="K8" s="6">
        <f>'Listas e parâmetros'!D8</f>
        <v/>
      </c>
      <c r="L8" s="41">
        <f>SUMIFS(tblQuarentena[Saldo bloqueado (un.)],tblQuarentena[Motivo],K8)</f>
        <v/>
      </c>
      <c r="N8" s="6">
        <f>'Listas e parâmetros'!F8</f>
        <v/>
      </c>
      <c r="O8" s="8">
        <f>COUNTIFS(tblQuarentena[Checagem do registro],"OK",tblQuarentena[Status],N8)</f>
        <v/>
      </c>
    </row>
    <row r="9">
      <c r="K9" s="13">
        <f>'Listas e parâmetros'!D9</f>
        <v/>
      </c>
      <c r="L9" s="43">
        <f>SUMIFS(tblQuarentena[Saldo bloqueado (un.)],tblQuarentena[Motivo],K9)</f>
        <v/>
      </c>
    </row>
    <row r="10">
      <c r="A10" s="9" t="inlineStr">
        <is>
          <t>Maior aging ativo</t>
        </is>
      </c>
      <c r="B10" s="45">
        <f>IFERROR(_xlfn.MAXIFS(tblQuarentena[Aging (dias)],tblQuarentena[Saldo bloqueado (un.)],"&gt;0"),0)</f>
        <v/>
      </c>
      <c r="K10" s="6">
        <f>'Listas e parâmetros'!D10</f>
        <v/>
      </c>
      <c r="L10" s="41">
        <f>SUMIFS(tblQuarentena[Saldo bloqueado (un.)],tblQuarentena[Motivo],K10)</f>
        <v/>
      </c>
    </row>
    <row r="11">
      <c r="K11" s="13" t="inlineStr">
        <is>
          <t>Não classificado/revisar</t>
        </is>
      </c>
      <c r="L11" s="43">
        <f>$B$5-SUM($L$4:$L$10)</f>
        <v/>
      </c>
    </row>
    <row r="12" ht="28" customHeight="1">
      <c r="A12" s="18">
        <f>IF(F8&gt;0,"AÇÃO: existem "&amp;TEXT(F8,"0")&amp;" registro(s) com erro. Corrija antes de decidir.",IF(H5&gt;0,"AÇÃO: existem "&amp;TEXT(H5,"0")&amp;" prazo(s) vencido(s). Priorize a fila abaixo.","Sem alertas críticos na data de referência."))</f>
        <v/>
      </c>
      <c r="B12" s="18" t="n"/>
      <c r="C12" s="18" t="n"/>
      <c r="D12" s="18" t="n"/>
      <c r="E12" s="18" t="n"/>
      <c r="F12" s="18" t="n"/>
      <c r="G12" s="18" t="n"/>
      <c r="H12" s="18" t="n"/>
    </row>
    <row r="13"/>
    <row r="14" ht="24" customHeight="1">
      <c r="A14" s="19" t="inlineStr">
        <is>
          <t>Fila operacional por prazo — registros ainda bloqueados</t>
        </is>
      </c>
      <c r="B14" s="19" t="n"/>
      <c r="C14" s="19" t="n"/>
      <c r="D14" s="19" t="n"/>
      <c r="E14" s="19" t="n"/>
      <c r="F14" s="19" t="n"/>
      <c r="G14" s="19" t="n"/>
      <c r="H14" s="19" t="n"/>
    </row>
    <row r="15" ht="34" customHeight="1">
      <c r="A15" s="5" t="inlineStr">
        <is>
          <t>Posição</t>
        </is>
      </c>
      <c r="B15" s="5" t="inlineStr">
        <is>
          <t>ID Quarentena</t>
        </is>
      </c>
      <c r="C15" s="5" t="inlineStr">
        <is>
          <t>SKU</t>
        </is>
      </c>
      <c r="D15" s="5" t="inlineStr">
        <is>
          <t>Lote</t>
        </is>
      </c>
      <c r="E15" s="5" t="inlineStr">
        <is>
          <t>Motivo</t>
        </is>
      </c>
      <c r="F15" s="5" t="inlineStr">
        <is>
          <t>Prazo da decisão</t>
        </is>
      </c>
      <c r="G15" s="5" t="inlineStr">
        <is>
          <t>Prioridade</t>
        </is>
      </c>
      <c r="H15" s="5" t="inlineStr">
        <is>
          <t>Situação do prazo</t>
        </is>
      </c>
      <c r="I15" s="5" t="inlineStr">
        <is>
          <t>Chave auxiliar</t>
        </is>
      </c>
    </row>
    <row r="16" ht="28" customHeight="1">
      <c r="A16" s="20">
        <f>IF($I16="","",ROWS($A$16:A16))</f>
        <v/>
      </c>
      <c r="B16" s="20">
        <f>IF($I16="","",IFERROR(INDEX(tblQuarentena[ID Quarentena],MATCH($I16,tblQuarentena[Chave da fila],0)),""))</f>
        <v/>
      </c>
      <c r="C16" s="20">
        <f>IF($I16="","",IFERROR(INDEX(tblQuarentena[SKU],MATCH($I16,tblQuarentena[Chave da fila],0)),""))</f>
        <v/>
      </c>
      <c r="D16" s="20">
        <f>IF($I16="","",IFERROR(INDEX(tblQuarentena[Lote],MATCH($I16,tblQuarentena[Chave da fila],0)),""))</f>
        <v/>
      </c>
      <c r="E16" s="6">
        <f>IF($I16="","",IFERROR(INDEX(tblQuarentena[Motivo],MATCH($I16,tblQuarentena[Chave da fila],0)),""))</f>
        <v/>
      </c>
      <c r="F16" s="46">
        <f>IF($I16="","",IFERROR(INDEX(tblQuarentena[Prazo da decisão],MATCH($I16,tblQuarentena[Chave da fila],0)),""))</f>
        <v/>
      </c>
      <c r="G16" s="20">
        <f>IF($I16="","",IFERROR(INDEX(tblQuarentena[Prioridade],MATCH($I16,tblQuarentena[Chave da fila],0)),""))</f>
        <v/>
      </c>
      <c r="H16" s="20">
        <f>IF($I16="","",IFERROR(INDEX(tblQuarentena[Situação do prazo],MATCH($I16,tblQuarentena[Chave da fila],0)),""))</f>
        <v/>
      </c>
      <c r="I16" s="20">
        <f>IFERROR(AGGREGATE(15,6,tblQuarentena[Chave da fila]/(tblQuarentena[Chave da fila]&lt;&gt;""),ROWS($I$16:I16)),"")</f>
        <v/>
      </c>
    </row>
    <row r="17" ht="28" customHeight="1">
      <c r="A17" s="22">
        <f>IF($I17="","",ROWS($A$16:A17))</f>
        <v/>
      </c>
      <c r="B17" s="22">
        <f>IF($I17="","",IFERROR(INDEX(tblQuarentena[ID Quarentena],MATCH($I17,tblQuarentena[Chave da fila],0)),""))</f>
        <v/>
      </c>
      <c r="C17" s="22">
        <f>IF($I17="","",IFERROR(INDEX(tblQuarentena[SKU],MATCH($I17,tblQuarentena[Chave da fila],0)),""))</f>
        <v/>
      </c>
      <c r="D17" s="22">
        <f>IF($I17="","",IFERROR(INDEX(tblQuarentena[Lote],MATCH($I17,tblQuarentena[Chave da fila],0)),""))</f>
        <v/>
      </c>
      <c r="E17" s="13">
        <f>IF($I17="","",IFERROR(INDEX(tblQuarentena[Motivo],MATCH($I17,tblQuarentena[Chave da fila],0)),""))</f>
        <v/>
      </c>
      <c r="F17" s="47">
        <f>IF($I17="","",IFERROR(INDEX(tblQuarentena[Prazo da decisão],MATCH($I17,tblQuarentena[Chave da fila],0)),""))</f>
        <v/>
      </c>
      <c r="G17" s="22">
        <f>IF($I17="","",IFERROR(INDEX(tblQuarentena[Prioridade],MATCH($I17,tblQuarentena[Chave da fila],0)),""))</f>
        <v/>
      </c>
      <c r="H17" s="22">
        <f>IF($I17="","",IFERROR(INDEX(tblQuarentena[Situação do prazo],MATCH($I17,tblQuarentena[Chave da fila],0)),""))</f>
        <v/>
      </c>
      <c r="I17" s="22">
        <f>IFERROR(AGGREGATE(15,6,tblQuarentena[Chave da fila]/(tblQuarentena[Chave da fila]&lt;&gt;""),ROWS($I$16:I17)),"")</f>
        <v/>
      </c>
    </row>
    <row r="18" ht="28" customHeight="1">
      <c r="A18" s="20">
        <f>IF($I18="","",ROWS($A$16:A18))</f>
        <v/>
      </c>
      <c r="B18" s="20">
        <f>IF($I18="","",IFERROR(INDEX(tblQuarentena[ID Quarentena],MATCH($I18,tblQuarentena[Chave da fila],0)),""))</f>
        <v/>
      </c>
      <c r="C18" s="20">
        <f>IF($I18="","",IFERROR(INDEX(tblQuarentena[SKU],MATCH($I18,tblQuarentena[Chave da fila],0)),""))</f>
        <v/>
      </c>
      <c r="D18" s="20">
        <f>IF($I18="","",IFERROR(INDEX(tblQuarentena[Lote],MATCH($I18,tblQuarentena[Chave da fila],0)),""))</f>
        <v/>
      </c>
      <c r="E18" s="6">
        <f>IF($I18="","",IFERROR(INDEX(tblQuarentena[Motivo],MATCH($I18,tblQuarentena[Chave da fila],0)),""))</f>
        <v/>
      </c>
      <c r="F18" s="46">
        <f>IF($I18="","",IFERROR(INDEX(tblQuarentena[Prazo da decisão],MATCH($I18,tblQuarentena[Chave da fila],0)),""))</f>
        <v/>
      </c>
      <c r="G18" s="20">
        <f>IF($I18="","",IFERROR(INDEX(tblQuarentena[Prioridade],MATCH($I18,tblQuarentena[Chave da fila],0)),""))</f>
        <v/>
      </c>
      <c r="H18" s="20">
        <f>IF($I18="","",IFERROR(INDEX(tblQuarentena[Situação do prazo],MATCH($I18,tblQuarentena[Chave da fila],0)),""))</f>
        <v/>
      </c>
      <c r="I18" s="20">
        <f>IFERROR(AGGREGATE(15,6,tblQuarentena[Chave da fila]/(tblQuarentena[Chave da fila]&lt;&gt;""),ROWS($I$16:I18)),"")</f>
        <v/>
      </c>
    </row>
    <row r="19" ht="28" customHeight="1">
      <c r="A19" s="22">
        <f>IF($I19="","",ROWS($A$16:A19))</f>
        <v/>
      </c>
      <c r="B19" s="22">
        <f>IF($I19="","",IFERROR(INDEX(tblQuarentena[ID Quarentena],MATCH($I19,tblQuarentena[Chave da fila],0)),""))</f>
        <v/>
      </c>
      <c r="C19" s="22">
        <f>IF($I19="","",IFERROR(INDEX(tblQuarentena[SKU],MATCH($I19,tblQuarentena[Chave da fila],0)),""))</f>
        <v/>
      </c>
      <c r="D19" s="22">
        <f>IF($I19="","",IFERROR(INDEX(tblQuarentena[Lote],MATCH($I19,tblQuarentena[Chave da fila],0)),""))</f>
        <v/>
      </c>
      <c r="E19" s="13">
        <f>IF($I19="","",IFERROR(INDEX(tblQuarentena[Motivo],MATCH($I19,tblQuarentena[Chave da fila],0)),""))</f>
        <v/>
      </c>
      <c r="F19" s="47">
        <f>IF($I19="","",IFERROR(INDEX(tblQuarentena[Prazo da decisão],MATCH($I19,tblQuarentena[Chave da fila],0)),""))</f>
        <v/>
      </c>
      <c r="G19" s="22">
        <f>IF($I19="","",IFERROR(INDEX(tblQuarentena[Prioridade],MATCH($I19,tblQuarentena[Chave da fila],0)),""))</f>
        <v/>
      </c>
      <c r="H19" s="22">
        <f>IF($I19="","",IFERROR(INDEX(tblQuarentena[Situação do prazo],MATCH($I19,tblQuarentena[Chave da fila],0)),""))</f>
        <v/>
      </c>
      <c r="I19" s="22">
        <f>IFERROR(AGGREGATE(15,6,tblQuarentena[Chave da fila]/(tblQuarentena[Chave da fila]&lt;&gt;""),ROWS($I$16:I19)),"")</f>
        <v/>
      </c>
    </row>
    <row r="20" ht="28" customHeight="1">
      <c r="A20" s="20">
        <f>IF($I20="","",ROWS($A$16:A20))</f>
        <v/>
      </c>
      <c r="B20" s="20">
        <f>IF($I20="","",IFERROR(INDEX(tblQuarentena[ID Quarentena],MATCH($I20,tblQuarentena[Chave da fila],0)),""))</f>
        <v/>
      </c>
      <c r="C20" s="20">
        <f>IF($I20="","",IFERROR(INDEX(tblQuarentena[SKU],MATCH($I20,tblQuarentena[Chave da fila],0)),""))</f>
        <v/>
      </c>
      <c r="D20" s="20">
        <f>IF($I20="","",IFERROR(INDEX(tblQuarentena[Lote],MATCH($I20,tblQuarentena[Chave da fila],0)),""))</f>
        <v/>
      </c>
      <c r="E20" s="6">
        <f>IF($I20="","",IFERROR(INDEX(tblQuarentena[Motivo],MATCH($I20,tblQuarentena[Chave da fila],0)),""))</f>
        <v/>
      </c>
      <c r="F20" s="46">
        <f>IF($I20="","",IFERROR(INDEX(tblQuarentena[Prazo da decisão],MATCH($I20,tblQuarentena[Chave da fila],0)),""))</f>
        <v/>
      </c>
      <c r="G20" s="20">
        <f>IF($I20="","",IFERROR(INDEX(tblQuarentena[Prioridade],MATCH($I20,tblQuarentena[Chave da fila],0)),""))</f>
        <v/>
      </c>
      <c r="H20" s="20">
        <f>IF($I20="","",IFERROR(INDEX(tblQuarentena[Situação do prazo],MATCH($I20,tblQuarentena[Chave da fila],0)),""))</f>
        <v/>
      </c>
      <c r="I20" s="20">
        <f>IFERROR(AGGREGATE(15,6,tblQuarentena[Chave da fila]/(tblQuarentena[Chave da fila]&lt;&gt;""),ROWS($I$16:I20)),"")</f>
        <v/>
      </c>
    </row>
    <row r="21" ht="28" customHeight="1">
      <c r="A21" s="22">
        <f>IF($I21="","",ROWS($A$16:A21))</f>
        <v/>
      </c>
      <c r="B21" s="22">
        <f>IF($I21="","",IFERROR(INDEX(tblQuarentena[ID Quarentena],MATCH($I21,tblQuarentena[Chave da fila],0)),""))</f>
        <v/>
      </c>
      <c r="C21" s="22">
        <f>IF($I21="","",IFERROR(INDEX(tblQuarentena[SKU],MATCH($I21,tblQuarentena[Chave da fila],0)),""))</f>
        <v/>
      </c>
      <c r="D21" s="22">
        <f>IF($I21="","",IFERROR(INDEX(tblQuarentena[Lote],MATCH($I21,tblQuarentena[Chave da fila],0)),""))</f>
        <v/>
      </c>
      <c r="E21" s="13">
        <f>IF($I21="","",IFERROR(INDEX(tblQuarentena[Motivo],MATCH($I21,tblQuarentena[Chave da fila],0)),""))</f>
        <v/>
      </c>
      <c r="F21" s="47">
        <f>IF($I21="","",IFERROR(INDEX(tblQuarentena[Prazo da decisão],MATCH($I21,tblQuarentena[Chave da fila],0)),""))</f>
        <v/>
      </c>
      <c r="G21" s="22">
        <f>IF($I21="","",IFERROR(INDEX(tblQuarentena[Prioridade],MATCH($I21,tblQuarentena[Chave da fila],0)),""))</f>
        <v/>
      </c>
      <c r="H21" s="22">
        <f>IF($I21="","",IFERROR(INDEX(tblQuarentena[Situação do prazo],MATCH($I21,tblQuarentena[Chave da fila],0)),""))</f>
        <v/>
      </c>
      <c r="I21" s="22">
        <f>IFERROR(AGGREGATE(15,6,tblQuarentena[Chave da fila]/(tblQuarentena[Chave da fila]&lt;&gt;""),ROWS($I$16:I21)),"")</f>
        <v/>
      </c>
    </row>
    <row r="22" ht="28" customHeight="1">
      <c r="A22" s="20">
        <f>IF($I22="","",ROWS($A$16:A22))</f>
        <v/>
      </c>
      <c r="B22" s="20">
        <f>IF($I22="","",IFERROR(INDEX(tblQuarentena[ID Quarentena],MATCH($I22,tblQuarentena[Chave da fila],0)),""))</f>
        <v/>
      </c>
      <c r="C22" s="20">
        <f>IF($I22="","",IFERROR(INDEX(tblQuarentena[SKU],MATCH($I22,tblQuarentena[Chave da fila],0)),""))</f>
        <v/>
      </c>
      <c r="D22" s="20">
        <f>IF($I22="","",IFERROR(INDEX(tblQuarentena[Lote],MATCH($I22,tblQuarentena[Chave da fila],0)),""))</f>
        <v/>
      </c>
      <c r="E22" s="6">
        <f>IF($I22="","",IFERROR(INDEX(tblQuarentena[Motivo],MATCH($I22,tblQuarentena[Chave da fila],0)),""))</f>
        <v/>
      </c>
      <c r="F22" s="46">
        <f>IF($I22="","",IFERROR(INDEX(tblQuarentena[Prazo da decisão],MATCH($I22,tblQuarentena[Chave da fila],0)),""))</f>
        <v/>
      </c>
      <c r="G22" s="20">
        <f>IF($I22="","",IFERROR(INDEX(tblQuarentena[Prioridade],MATCH($I22,tblQuarentena[Chave da fila],0)),""))</f>
        <v/>
      </c>
      <c r="H22" s="20">
        <f>IF($I22="","",IFERROR(INDEX(tblQuarentena[Situação do prazo],MATCH($I22,tblQuarentena[Chave da fila],0)),""))</f>
        <v/>
      </c>
      <c r="I22" s="20">
        <f>IFERROR(AGGREGATE(15,6,tblQuarentena[Chave da fila]/(tblQuarentena[Chave da fila]&lt;&gt;""),ROWS($I$16:I22)),"")</f>
        <v/>
      </c>
    </row>
    <row r="23" ht="28" customHeight="1">
      <c r="A23" s="22">
        <f>IF($I23="","",ROWS($A$16:A23))</f>
        <v/>
      </c>
      <c r="B23" s="22">
        <f>IF($I23="","",IFERROR(INDEX(tblQuarentena[ID Quarentena],MATCH($I23,tblQuarentena[Chave da fila],0)),""))</f>
        <v/>
      </c>
      <c r="C23" s="22">
        <f>IF($I23="","",IFERROR(INDEX(tblQuarentena[SKU],MATCH($I23,tblQuarentena[Chave da fila],0)),""))</f>
        <v/>
      </c>
      <c r="D23" s="22">
        <f>IF($I23="","",IFERROR(INDEX(tblQuarentena[Lote],MATCH($I23,tblQuarentena[Chave da fila],0)),""))</f>
        <v/>
      </c>
      <c r="E23" s="13">
        <f>IF($I23="","",IFERROR(INDEX(tblQuarentena[Motivo],MATCH($I23,tblQuarentena[Chave da fila],0)),""))</f>
        <v/>
      </c>
      <c r="F23" s="47">
        <f>IF($I23="","",IFERROR(INDEX(tblQuarentena[Prazo da decisão],MATCH($I23,tblQuarentena[Chave da fila],0)),""))</f>
        <v/>
      </c>
      <c r="G23" s="22">
        <f>IF($I23="","",IFERROR(INDEX(tblQuarentena[Prioridade],MATCH($I23,tblQuarentena[Chave da fila],0)),""))</f>
        <v/>
      </c>
      <c r="H23" s="22">
        <f>IF($I23="","",IFERROR(INDEX(tblQuarentena[Situação do prazo],MATCH($I23,tblQuarentena[Chave da fila],0)),""))</f>
        <v/>
      </c>
      <c r="I23" s="22">
        <f>IFERROR(AGGREGATE(15,6,tblQuarentena[Chave da fila]/(tblQuarentena[Chave da fila]&lt;&gt;""),ROWS($I$16:I23)),"")</f>
        <v/>
      </c>
    </row>
    <row r="24" ht="28" customHeight="1">
      <c r="A24" s="20">
        <f>IF($I24="","",ROWS($A$16:A24))</f>
        <v/>
      </c>
      <c r="B24" s="20">
        <f>IF($I24="","",IFERROR(INDEX(tblQuarentena[ID Quarentena],MATCH($I24,tblQuarentena[Chave da fila],0)),""))</f>
        <v/>
      </c>
      <c r="C24" s="20">
        <f>IF($I24="","",IFERROR(INDEX(tblQuarentena[SKU],MATCH($I24,tblQuarentena[Chave da fila],0)),""))</f>
        <v/>
      </c>
      <c r="D24" s="20">
        <f>IF($I24="","",IFERROR(INDEX(tblQuarentena[Lote],MATCH($I24,tblQuarentena[Chave da fila],0)),""))</f>
        <v/>
      </c>
      <c r="E24" s="6">
        <f>IF($I24="","",IFERROR(INDEX(tblQuarentena[Motivo],MATCH($I24,tblQuarentena[Chave da fila],0)),""))</f>
        <v/>
      </c>
      <c r="F24" s="46">
        <f>IF($I24="","",IFERROR(INDEX(tblQuarentena[Prazo da decisão],MATCH($I24,tblQuarentena[Chave da fila],0)),""))</f>
        <v/>
      </c>
      <c r="G24" s="20">
        <f>IF($I24="","",IFERROR(INDEX(tblQuarentena[Prioridade],MATCH($I24,tblQuarentena[Chave da fila],0)),""))</f>
        <v/>
      </c>
      <c r="H24" s="20">
        <f>IF($I24="","",IFERROR(INDEX(tblQuarentena[Situação do prazo],MATCH($I24,tblQuarentena[Chave da fila],0)),""))</f>
        <v/>
      </c>
      <c r="I24" s="20">
        <f>IFERROR(AGGREGATE(15,6,tblQuarentena[Chave da fila]/(tblQuarentena[Chave da fila]&lt;&gt;""),ROWS($I$16:I24)),"")</f>
        <v/>
      </c>
    </row>
    <row r="25" ht="28" customHeight="1">
      <c r="A25" s="22">
        <f>IF($I25="","",ROWS($A$16:A25))</f>
        <v/>
      </c>
      <c r="B25" s="22">
        <f>IF($I25="","",IFERROR(INDEX(tblQuarentena[ID Quarentena],MATCH($I25,tblQuarentena[Chave da fila],0)),""))</f>
        <v/>
      </c>
      <c r="C25" s="22">
        <f>IF($I25="","",IFERROR(INDEX(tblQuarentena[SKU],MATCH($I25,tblQuarentena[Chave da fila],0)),""))</f>
        <v/>
      </c>
      <c r="D25" s="22">
        <f>IF($I25="","",IFERROR(INDEX(tblQuarentena[Lote],MATCH($I25,tblQuarentena[Chave da fila],0)),""))</f>
        <v/>
      </c>
      <c r="E25" s="13">
        <f>IF($I25="","",IFERROR(INDEX(tblQuarentena[Motivo],MATCH($I25,tblQuarentena[Chave da fila],0)),""))</f>
        <v/>
      </c>
      <c r="F25" s="47">
        <f>IF($I25="","",IFERROR(INDEX(tblQuarentena[Prazo da decisão],MATCH($I25,tblQuarentena[Chave da fila],0)),""))</f>
        <v/>
      </c>
      <c r="G25" s="22">
        <f>IF($I25="","",IFERROR(INDEX(tblQuarentena[Prioridade],MATCH($I25,tblQuarentena[Chave da fila],0)),""))</f>
        <v/>
      </c>
      <c r="H25" s="22">
        <f>IF($I25="","",IFERROR(INDEX(tblQuarentena[Situação do prazo],MATCH($I25,tblQuarentena[Chave da fila],0)),""))</f>
        <v/>
      </c>
      <c r="I25" s="22">
        <f>IFERROR(AGGREGATE(15,6,tblQuarentena[Chave da fila]/(tblQuarentena[Chave da fila]&lt;&gt;""),ROWS($I$16:I25)),"")</f>
        <v/>
      </c>
    </row>
  </sheetData>
  <mergeCells count="1">
    <mergeCell ref="A1:H1"/>
  </mergeCells>
  <conditionalFormatting sqref="H5">
    <cfRule type="expression" priority="1" dxfId="0" stopIfTrue="1">
      <formula>H5&gt;0</formula>
    </cfRule>
  </conditionalFormatting>
  <conditionalFormatting sqref="F8">
    <cfRule type="expression" priority="2" dxfId="0" stopIfTrue="1">
      <formula>F8&gt;0</formula>
    </cfRule>
  </conditionalFormatting>
  <conditionalFormatting sqref="A12:H12">
    <cfRule type="expression" priority="3" dxfId="0" stopIfTrue="1">
      <formula>$F$8&gt;0</formula>
    </cfRule>
    <cfRule type="expression" priority="4" dxfId="1" stopIfTrue="1">
      <formula>AND($F$8=0,$H$5&gt;0)</formula>
    </cfRule>
    <cfRule type="expression" priority="5" dxfId="2" stopIfTrue="1">
      <formula>AND($F$8=0,$H$5=0)</formula>
    </cfRule>
  </conditionalFormatting>
  <conditionalFormatting sqref="A16:H25">
    <cfRule type="expression" priority="6" dxfId="0" stopIfTrue="1">
      <formula>$H16="Vencido"</formula>
    </cfRule>
    <cfRule type="expression" priority="7" dxfId="1" stopIfTrue="1">
      <formula>$H16="Vence em até 2 dias"</formula>
    </cfRule>
  </conditionalFormatting>
  <dataValidations count="1">
    <dataValidation sqref="B3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W208"/>
  <sheetViews>
    <sheetView view="normal" zoomScale="8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28" customWidth="1" min="4" max="4"/>
    <col width="16" customWidth="1" min="5" max="5"/>
    <col width="15" customWidth="1" min="6" max="6"/>
    <col width="25" customWidth="1" min="7" max="7"/>
    <col width="24" customWidth="1" min="8" max="8"/>
    <col width="16" customWidth="1" min="9" max="9"/>
    <col width="22" customWidth="1" min="10" max="10"/>
    <col width="15" customWidth="1" min="11" max="11"/>
    <col width="12" customWidth="1" min="12" max="12"/>
    <col width="21" customWidth="1" min="13" max="13"/>
    <col width="16" customWidth="1" min="14" max="14"/>
    <col width="14" customWidth="1" min="15" max="15"/>
    <col width="15" customWidth="1" min="16" max="16"/>
    <col width="16" customWidth="1" min="17" max="17"/>
    <col width="32" customWidth="1" min="18" max="18"/>
    <col width="17" customWidth="1" min="19" max="19"/>
    <col width="13" customWidth="1" min="20" max="20"/>
    <col width="23" customWidth="1" min="21" max="21"/>
    <col width="38" customWidth="1" min="22" max="22"/>
    <col hidden="1" width="16" customWidth="1" min="23" max="23"/>
  </cols>
  <sheetData>
    <row r="1" ht="30" customHeight="1">
      <c r="A1" s="1" t="inlineStr">
        <is>
          <t>Controle de Quarentena e Liberação de Estoque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8" t="n"/>
      <c r="S1" s="38" t="n"/>
      <c r="T1" s="38" t="n"/>
      <c r="U1" s="38" t="n"/>
      <c r="V1" s="38" t="n"/>
      <c r="W1" s="39" t="n"/>
    </row>
    <row r="2" ht="26" customHeight="1">
      <c r="A2" s="24" t="inlineStr">
        <is>
          <t>Uma linha por SKU e lote segregado. O saldo permanece bloqueado até a conclusão da decisão.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</row>
    <row r="3"/>
    <row r="4">
      <c r="A4" s="3" t="inlineStr">
        <is>
          <t>Preenchimento</t>
        </is>
      </c>
      <c r="B4" s="13" t="inlineStr">
        <is>
          <t>Células amarelas são editáveis; células cinza contêm fórmulas.</t>
        </is>
      </c>
    </row>
    <row r="5">
      <c r="A5" s="3" t="inlineStr">
        <is>
          <t>Regra central</t>
        </is>
      </c>
      <c r="B5" s="13" t="inlineStr">
        <is>
          <t>A decisão não libera o saldo. A baixa ocorre somente com Status igual a Concluído e data da conclusão informada.</t>
        </is>
      </c>
    </row>
    <row r="6">
      <c r="A6" s="3" t="inlineStr">
        <is>
          <t>Data de referência</t>
        </is>
      </c>
      <c r="B6" s="48">
        <f>'Resumo'!B3</f>
        <v/>
      </c>
    </row>
    <row r="7"/>
    <row r="8" ht="52" customHeight="1">
      <c r="A8" s="5" t="inlineStr">
        <is>
          <t>ID Quarentena</t>
        </is>
      </c>
      <c r="B8" s="5" t="inlineStr">
        <is>
          <t>Data de entrada</t>
        </is>
      </c>
      <c r="C8" s="5" t="inlineStr">
        <is>
          <t>SKU</t>
        </is>
      </c>
      <c r="D8" s="5" t="inlineStr">
        <is>
          <t>Produto</t>
        </is>
      </c>
      <c r="E8" s="5" t="inlineStr">
        <is>
          <t>Lote</t>
        </is>
      </c>
      <c r="F8" s="5" t="inlineStr">
        <is>
          <t>Quantidade em quarentena (un.)</t>
        </is>
      </c>
      <c r="G8" s="5" t="inlineStr">
        <is>
          <t>Motivo</t>
        </is>
      </c>
      <c r="H8" s="5" t="inlineStr">
        <is>
          <t>Evidência / referência</t>
        </is>
      </c>
      <c r="I8" s="5" t="inlineStr">
        <is>
          <t>Local segregado</t>
        </is>
      </c>
      <c r="J8" s="5" t="inlineStr">
        <is>
          <t>Responsável</t>
        </is>
      </c>
      <c r="K8" s="5" t="inlineStr">
        <is>
          <t>Prazo da decisão</t>
        </is>
      </c>
      <c r="L8" s="5" t="inlineStr">
        <is>
          <t>Prioridade</t>
        </is>
      </c>
      <c r="M8" s="5" t="inlineStr">
        <is>
          <t>Status</t>
        </is>
      </c>
      <c r="N8" s="5" t="inlineStr">
        <is>
          <t>Data da inspeção</t>
        </is>
      </c>
      <c r="O8" s="5" t="inlineStr">
        <is>
          <t>Decisão</t>
        </is>
      </c>
      <c r="P8" s="5" t="inlineStr">
        <is>
          <t>Data da decisão</t>
        </is>
      </c>
      <c r="Q8" s="5" t="inlineStr">
        <is>
          <t>Data da conclusão</t>
        </is>
      </c>
      <c r="R8" s="5" t="inlineStr">
        <is>
          <t>Observações</t>
        </is>
      </c>
      <c r="S8" s="5" t="inlineStr">
        <is>
          <t>Saldo bloqueado (un.)</t>
        </is>
      </c>
      <c r="T8" s="5" t="inlineStr">
        <is>
          <t>Aging (dias)</t>
        </is>
      </c>
      <c r="U8" s="5" t="inlineStr">
        <is>
          <t>Situação do prazo</t>
        </is>
      </c>
      <c r="V8" s="5" t="inlineStr">
        <is>
          <t>Checagem do registro</t>
        </is>
      </c>
      <c r="W8" s="5" t="inlineStr">
        <is>
          <t>Chave da fila</t>
        </is>
      </c>
    </row>
    <row r="9" ht="34" customHeight="1">
      <c r="A9" s="26" t="inlineStr">
        <is>
          <t>QRT-2026-001</t>
        </is>
      </c>
      <c r="B9" s="49" t="n">
        <v>46259</v>
      </c>
      <c r="C9" s="26" t="inlineStr">
        <is>
          <t>FIC-CAN-500</t>
        </is>
      </c>
      <c r="D9" s="28" t="inlineStr">
        <is>
          <t>Caneca Nebulosa 500 ml</t>
        </is>
      </c>
      <c r="E9" s="26" t="inlineStr">
        <is>
          <t>CAN2608A</t>
        </is>
      </c>
      <c r="F9" s="29" t="n">
        <v>120</v>
      </c>
      <c r="G9" s="28" t="inlineStr">
        <is>
          <t>Inspeção de recebimento</t>
        </is>
      </c>
      <c r="H9" s="28" t="inlineStr">
        <is>
          <t>REC-FIC-8841</t>
        </is>
      </c>
      <c r="I9" s="26" t="inlineStr">
        <is>
          <t>Q-01</t>
        </is>
      </c>
      <c r="J9" s="26" t="inlineStr">
        <is>
          <t>Equipe Qualidade</t>
        </is>
      </c>
      <c r="K9" s="49" t="n">
        <v>46262</v>
      </c>
      <c r="L9" s="26" t="inlineStr">
        <is>
          <t>Alta</t>
        </is>
      </c>
      <c r="M9" s="26" t="inlineStr">
        <is>
          <t>Em inspeção</t>
        </is>
      </c>
      <c r="N9" s="49" t="n">
        <v>46260</v>
      </c>
      <c r="O9" s="26" t="inlineStr">
        <is>
          <t>Pendente</t>
        </is>
      </c>
      <c r="P9" s="49" t="n"/>
      <c r="Q9" s="49" t="n"/>
      <c r="R9" s="28" t="inlineStr">
        <is>
          <t>Amostragem em andamento.</t>
        </is>
      </c>
      <c r="S9" s="30">
        <f>IF($A9="","",IF(OR(NOT(ISNUMBER($F9)),$F9&lt;=0,$M9=""),"",$F9*--($M9&lt;&gt;"Concluído")))</f>
        <v/>
      </c>
      <c r="T9" s="30">
        <f>IF(OR($A9="",NOT(ISNUMBER($B9)),NOT(ISNUMBER('Resumo'!$B$3))),"",MAX(0,IF(AND($M9="Concluído",ISNUMBER($Q9)),$Q9,'Resumo'!$B$3)-$B9))</f>
        <v/>
      </c>
      <c r="U9" s="31">
        <f>IF($A9="","",IF($K9="","Sem prazo",IF($M9="Concluído",IF($Q9="","Revisar",IF($Q9&gt;$K9,"Concluído com atraso","Concluído no prazo")),IF(NOT(ISNUMBER('Resumo'!$B$3)),"Revisar",IF($K9&lt;'Resumo'!$B$3,"Vencido",IF($K9-'Resumo'!$B$3&lt;=2,"Vence em até 2 dias","No prazo"))))))</f>
        <v/>
      </c>
      <c r="V9" s="32">
        <f>IF(COUNTA($A9:$R9)=0,"",IF($A9="","ERRO: informe o ID",IF(COUNTIF($A$9:$A$208,$A9)&gt;1,"ERRO: ID duplicado",IF(OR($B9="",$C9="",$D9="",$E9="",$F9="",$G9="",$H9="",$I9="",$J9="",$K9="",$L9="",$M9="",$O9=""),"ERRO: preencha os campos obrigatórios",IF(OR(COUNTIF('Listas e parâmetros'!$D$4:$D$10,$G9)=0,COUNTIF('Listas e parâmetros'!$I$4:$I$8,$I9)=0,COUNTIF('Listas e parâmetros'!$H$4:$H$6,$J9)=0,COUNTIF('Listas e parâmetros'!$E$4:$E$7,$L9)=0,COUNTIF('Listas e parâmetros'!$F$4:$F$8,$M9)=0,COUNTIF('Listas e parâmetros'!$G$4:$G$7,$O9)=0),"ERRO: valor fora das listas",IF(OR(NOT(ISNUMBER($F9)),$F9&lt;=0),"ERRO: quantidade inválida",IF(OR(NOT(ISNUMBER($B9)),NOT(ISNUMBER($K9))),"ERRO: datas de entrada/prazo inválidas",IF($B9&gt;'Resumo'!$B$3,"ERRO: entrada posterior à data de referência",IF($K9&lt;$B9,"ERRO: prazo anterior à entrada",IF(OR(AND($N9&lt;&gt;"",$N9&gt;'Resumo'!$B$3),AND($P9&lt;&gt;"",$P9&gt;'Resumo'!$B$3),AND($Q9&lt;&gt;"",$Q9&gt;'Resumo'!$B$3)),"ERRO: data posterior à referência",IF(AND($N9&lt;&gt;"",$N9&lt;$B9),"ERRO: inspeção anterior à entrada",IF(AND($M9&lt;&gt;"Em quarentena",$N9=""),"ERRO: informe a data da inspeção",IF(AND($O9="Pendente",$P9&lt;&gt;""),"ERRO: decisão pendente não deve ter data",IF(AND($O9&lt;&gt;"Pendente",$P9=""),"ERRO: informe a data da decisão",IF(AND($P9&lt;&gt;"",$P9&lt;$B9),"ERRO: decisão anterior à entrada",IF(AND($P9&lt;&gt;"",$N9&lt;&gt;"",$P9&lt;$N9),"ERRO: decisão anterior à inspeção",IF(AND($O9="Pendente",OR($M9="Aguardando execução",$M9="Concluído")),"ERRO: status exige decisão final",IF(AND($O9&lt;&gt;"Pendente",NOT(OR($M9="Aguardando execução",$M9="Concluído"))),"ERRO: atualize o status após a decisão",IF(AND($M9="Concluído",$Q9=""),"ERRO: informe a data da conclusão",IF(AND($M9&lt;&gt;"Concluído",$Q9&lt;&gt;""),"ERRO: conclusão só para status concluído",IF(AND($Q9&lt;&gt;"",$P9=""),"ERRO: conclusão sem data de decisão",IF(AND($Q9&lt;&gt;"",$Q9&lt;$P9),"ERRO: conclusão anterior à decisão","OK"))))))))))))))))))))))</f>
        <v/>
      </c>
      <c r="W9" s="31">
        <f>IF(OR($A9="",$S9="",$S9=0,$K9=""),"",$K9+ROW()/1000000)</f>
        <v/>
      </c>
    </row>
    <row r="10" ht="34" customHeight="1">
      <c r="A10" s="26" t="inlineStr">
        <is>
          <t>QRT-2026-002</t>
        </is>
      </c>
      <c r="B10" s="49" t="n">
        <v>46266</v>
      </c>
      <c r="C10" s="26" t="inlineStr">
        <is>
          <t>FIC-FON-S2</t>
        </is>
      </c>
      <c r="D10" s="28" t="inlineStr">
        <is>
          <t>Fone Aurora S2</t>
        </is>
      </c>
      <c r="E10" s="26" t="inlineStr">
        <is>
          <t>FON2607C</t>
        </is>
      </c>
      <c r="F10" s="29" t="n">
        <v>24</v>
      </c>
      <c r="G10" s="28" t="inlineStr">
        <is>
          <t>Devolução de cliente</t>
        </is>
      </c>
      <c r="H10" s="28" t="inlineStr">
        <is>
          <t>DEV-FIC-0221</t>
        </is>
      </c>
      <c r="I10" s="26" t="inlineStr">
        <is>
          <t>Q-02</t>
        </is>
      </c>
      <c r="J10" s="26" t="inlineStr">
        <is>
          <t>Equipe Devoluções</t>
        </is>
      </c>
      <c r="K10" s="49" t="n">
        <v>46270</v>
      </c>
      <c r="L10" s="26" t="inlineStr">
        <is>
          <t>Alta</t>
        </is>
      </c>
      <c r="M10" s="26" t="inlineStr">
        <is>
          <t>Aguardando decisão</t>
        </is>
      </c>
      <c r="N10" s="49" t="n">
        <v>46267</v>
      </c>
      <c r="O10" s="26" t="inlineStr">
        <is>
          <t>Pendente</t>
        </is>
      </c>
      <c r="P10" s="49" t="n"/>
      <c r="Q10" s="49" t="n"/>
      <c r="R10" s="28" t="inlineStr">
        <is>
          <t>Conferir integridade e acessórios.</t>
        </is>
      </c>
      <c r="S10" s="30">
        <f>IF($A10="","",IF(OR(NOT(ISNUMBER($F10)),$F10&lt;=0,$M10=""),"",$F10*--($M10&lt;&gt;"Concluído")))</f>
        <v/>
      </c>
      <c r="T10" s="30">
        <f>IF(OR($A10="",NOT(ISNUMBER($B10)),NOT(ISNUMBER('Resumo'!$B$3))),"",MAX(0,IF(AND($M10="Concluído",ISNUMBER($Q10)),$Q10,'Resumo'!$B$3)-$B10))</f>
        <v/>
      </c>
      <c r="U10" s="31">
        <f>IF($A10="","",IF($K10="","Sem prazo",IF($M10="Concluído",IF($Q10="","Revisar",IF($Q10&gt;$K10,"Concluído com atraso","Concluído no prazo")),IF(NOT(ISNUMBER('Resumo'!$B$3)),"Revisar",IF($K10&lt;'Resumo'!$B$3,"Vencido",IF($K10-'Resumo'!$B$3&lt;=2,"Vence em até 2 dias","No prazo"))))))</f>
        <v/>
      </c>
      <c r="V10" s="32">
        <f>IF(COUNTA($A10:$R10)=0,"",IF($A10="","ERRO: informe o ID",IF(COUNTIF($A$9:$A$208,$A10)&gt;1,"ERRO: ID duplicado",IF(OR($B10="",$C10="",$D10="",$E10="",$F10="",$G10="",$H10="",$I10="",$J10="",$K10="",$L10="",$M10="",$O10=""),"ERRO: preencha os campos obrigatórios",IF(OR(COUNTIF('Listas e parâmetros'!$D$4:$D$10,$G10)=0,COUNTIF('Listas e parâmetros'!$I$4:$I$8,$I10)=0,COUNTIF('Listas e parâmetros'!$H$4:$H$6,$J10)=0,COUNTIF('Listas e parâmetros'!$E$4:$E$7,$L10)=0,COUNTIF('Listas e parâmetros'!$F$4:$F$8,$M10)=0,COUNTIF('Listas e parâmetros'!$G$4:$G$7,$O10)=0),"ERRO: valor fora das listas",IF(OR(NOT(ISNUMBER($F10)),$F10&lt;=0),"ERRO: quantidade inválida",IF(OR(NOT(ISNUMBER($B10)),NOT(ISNUMBER($K10))),"ERRO: datas de entrada/prazo inválidas",IF($B10&gt;'Resumo'!$B$3,"ERRO: entrada posterior à data de referência",IF($K10&lt;$B10,"ERRO: prazo anterior à entrada",IF(OR(AND($N10&lt;&gt;"",$N10&gt;'Resumo'!$B$3),AND($P10&lt;&gt;"",$P10&gt;'Resumo'!$B$3),AND($Q10&lt;&gt;"",$Q10&gt;'Resumo'!$B$3)),"ERRO: data posterior à referência",IF(AND($N10&lt;&gt;"",$N10&lt;$B10),"ERRO: inspeção anterior à entrada",IF(AND($M10&lt;&gt;"Em quarentena",$N10=""),"ERRO: informe a data da inspeção",IF(AND($O10="Pendente",$P10&lt;&gt;""),"ERRO: decisão pendente não deve ter data",IF(AND($O10&lt;&gt;"Pendente",$P10=""),"ERRO: informe a data da decisão",IF(AND($P10&lt;&gt;"",$P10&lt;$B10),"ERRO: decisão anterior à entrada",IF(AND($P10&lt;&gt;"",$N10&lt;&gt;"",$P10&lt;$N10),"ERRO: decisão anterior à inspeção",IF(AND($O10="Pendente",OR($M10="Aguardando execução",$M10="Concluído")),"ERRO: status exige decisão final",IF(AND($O10&lt;&gt;"Pendente",NOT(OR($M10="Aguardando execução",$M10="Concluído"))),"ERRO: atualize o status após a decisão",IF(AND($M10="Concluído",$Q10=""),"ERRO: informe a data da conclusão",IF(AND($M10&lt;&gt;"Concluído",$Q10&lt;&gt;""),"ERRO: conclusão só para status concluído",IF(AND($Q10&lt;&gt;"",$P10=""),"ERRO: conclusão sem data de decisão",IF(AND($Q10&lt;&gt;"",$Q10&lt;$P10),"ERRO: conclusão anterior à decisão","OK"))))))))))))))))))))))</f>
        <v/>
      </c>
      <c r="W10" s="31">
        <f>IF(OR($A10="",$S10="",$S10=0,$K10=""),"",$K10+ROW()/1000000)</f>
        <v/>
      </c>
    </row>
    <row r="11" ht="34" customHeight="1">
      <c r="A11" s="26" t="inlineStr">
        <is>
          <t>QRT-2026-003</t>
        </is>
      </c>
      <c r="B11" s="49" t="n">
        <v>46268</v>
      </c>
      <c r="C11" s="26" t="inlineStr">
        <is>
          <t>FIC-LUM-MN</t>
        </is>
      </c>
      <c r="D11" s="28" t="inlineStr">
        <is>
          <t>Luminária Prisma Mini</t>
        </is>
      </c>
      <c r="E11" s="26" t="inlineStr">
        <is>
          <t>LUM2609A</t>
        </is>
      </c>
      <c r="F11" s="29" t="n">
        <v>60</v>
      </c>
      <c r="G11" s="28" t="inlineStr">
        <is>
          <t>Suspeita de qualidade</t>
        </is>
      </c>
      <c r="H11" s="28" t="inlineStr">
        <is>
          <t>INS-FIC-3102</t>
        </is>
      </c>
      <c r="I11" s="26" t="inlineStr">
        <is>
          <t>Q-03</t>
        </is>
      </c>
      <c r="J11" s="26" t="inlineStr">
        <is>
          <t>Equipe Qualidade</t>
        </is>
      </c>
      <c r="K11" s="49" t="n">
        <v>46275</v>
      </c>
      <c r="L11" s="26" t="inlineStr">
        <is>
          <t>Crítica</t>
        </is>
      </c>
      <c r="M11" s="26" t="inlineStr">
        <is>
          <t>Em quarentena</t>
        </is>
      </c>
      <c r="N11" s="49" t="n"/>
      <c r="O11" s="26" t="inlineStr">
        <is>
          <t>Pendente</t>
        </is>
      </c>
      <c r="P11" s="49" t="n"/>
      <c r="Q11" s="49" t="n"/>
      <c r="R11" s="28" t="inlineStr">
        <is>
          <t>Aguardar inspeção visual.</t>
        </is>
      </c>
      <c r="S11" s="30">
        <f>IF($A11="","",IF(OR(NOT(ISNUMBER($F11)),$F11&lt;=0,$M11=""),"",$F11*--($M11&lt;&gt;"Concluído")))</f>
        <v/>
      </c>
      <c r="T11" s="30">
        <f>IF(OR($A11="",NOT(ISNUMBER($B11)),NOT(ISNUMBER('Resumo'!$B$3))),"",MAX(0,IF(AND($M11="Concluído",ISNUMBER($Q11)),$Q11,'Resumo'!$B$3)-$B11))</f>
        <v/>
      </c>
      <c r="U11" s="31">
        <f>IF($A11="","",IF($K11="","Sem prazo",IF($M11="Concluído",IF($Q11="","Revisar",IF($Q11&gt;$K11,"Concluído com atraso","Concluído no prazo")),IF(NOT(ISNUMBER('Resumo'!$B$3)),"Revisar",IF($K11&lt;'Resumo'!$B$3,"Vencido",IF($K11-'Resumo'!$B$3&lt;=2,"Vence em até 2 dias","No prazo"))))))</f>
        <v/>
      </c>
      <c r="V11" s="32">
        <f>IF(COUNTA($A11:$R11)=0,"",IF($A11="","ERRO: informe o ID",IF(COUNTIF($A$9:$A$208,$A11)&gt;1,"ERRO: ID duplicado",IF(OR($B11="",$C11="",$D11="",$E11="",$F11="",$G11="",$H11="",$I11="",$J11="",$K11="",$L11="",$M11="",$O11=""),"ERRO: preencha os campos obrigatórios",IF(OR(COUNTIF('Listas e parâmetros'!$D$4:$D$10,$G11)=0,COUNTIF('Listas e parâmetros'!$I$4:$I$8,$I11)=0,COUNTIF('Listas e parâmetros'!$H$4:$H$6,$J11)=0,COUNTIF('Listas e parâmetros'!$E$4:$E$7,$L11)=0,COUNTIF('Listas e parâmetros'!$F$4:$F$8,$M11)=0,COUNTIF('Listas e parâmetros'!$G$4:$G$7,$O11)=0),"ERRO: valor fora das listas",IF(OR(NOT(ISNUMBER($F11)),$F11&lt;=0),"ERRO: quantidade inválida",IF(OR(NOT(ISNUMBER($B11)),NOT(ISNUMBER($K11))),"ERRO: datas de entrada/prazo inválidas",IF($B11&gt;'Resumo'!$B$3,"ERRO: entrada posterior à data de referência",IF($K11&lt;$B11,"ERRO: prazo anterior à entrada",IF(OR(AND($N11&lt;&gt;"",$N11&gt;'Resumo'!$B$3),AND($P11&lt;&gt;"",$P11&gt;'Resumo'!$B$3),AND($Q11&lt;&gt;"",$Q11&gt;'Resumo'!$B$3)),"ERRO: data posterior à referência",IF(AND($N11&lt;&gt;"",$N11&lt;$B11),"ERRO: inspeção anterior à entrada",IF(AND($M11&lt;&gt;"Em quarentena",$N11=""),"ERRO: informe a data da inspeção",IF(AND($O11="Pendente",$P11&lt;&gt;""),"ERRO: decisão pendente não deve ter data",IF(AND($O11&lt;&gt;"Pendente",$P11=""),"ERRO: informe a data da decisão",IF(AND($P11&lt;&gt;"",$P11&lt;$B11),"ERRO: decisão anterior à entrada",IF(AND($P11&lt;&gt;"",$N11&lt;&gt;"",$P11&lt;$N11),"ERRO: decisão anterior à inspeção",IF(AND($O11="Pendente",OR($M11="Aguardando execução",$M11="Concluído")),"ERRO: status exige decisão final",IF(AND($O11&lt;&gt;"Pendente",NOT(OR($M11="Aguardando execução",$M11="Concluído"))),"ERRO: atualize o status após a decisão",IF(AND($M11="Concluído",$Q11=""),"ERRO: informe a data da conclusão",IF(AND($M11&lt;&gt;"Concluído",$Q11&lt;&gt;""),"ERRO: conclusão só para status concluído",IF(AND($Q11&lt;&gt;"",$P11=""),"ERRO: conclusão sem data de decisão",IF(AND($Q11&lt;&gt;"",$Q11&lt;$P11),"ERRO: conclusão anterior à decisão","OK"))))))))))))))))))))))</f>
        <v/>
      </c>
      <c r="W11" s="31">
        <f>IF(OR($A11="",$S11="",$S11=0,$K11=""),"",$K11+ROW()/1000000)</f>
        <v/>
      </c>
    </row>
    <row r="12" ht="34" customHeight="1">
      <c r="A12" s="26" t="inlineStr">
        <is>
          <t>QRT-2026-004</t>
        </is>
      </c>
      <c r="B12" s="49" t="n">
        <v>46254</v>
      </c>
      <c r="C12" s="26" t="inlineStr">
        <is>
          <t>FIC-ORG-12</t>
        </is>
      </c>
      <c r="D12" s="28" t="inlineStr">
        <is>
          <t>Organizador Vértice 12 L</t>
        </is>
      </c>
      <c r="E12" s="26" t="inlineStr">
        <is>
          <t>ORG2606B</t>
        </is>
      </c>
      <c r="F12" s="29" t="n">
        <v>15</v>
      </c>
      <c r="G12" s="28" t="inlineStr">
        <is>
          <t>Embalagem comprometida</t>
        </is>
      </c>
      <c r="H12" s="28" t="inlineStr">
        <is>
          <t>IMG-FIC-1042</t>
        </is>
      </c>
      <c r="I12" s="26" t="inlineStr">
        <is>
          <t>Q-04</t>
        </is>
      </c>
      <c r="J12" s="26" t="inlineStr">
        <is>
          <t>Equipe Recebimento</t>
        </is>
      </c>
      <c r="K12" s="49" t="n">
        <v>46258</v>
      </c>
      <c r="L12" s="26" t="inlineStr">
        <is>
          <t>Alta</t>
        </is>
      </c>
      <c r="M12" s="26" t="inlineStr">
        <is>
          <t>Aguardando execução</t>
        </is>
      </c>
      <c r="N12" s="49" t="n">
        <v>46255</v>
      </c>
      <c r="O12" s="26" t="inlineStr">
        <is>
          <t>Retrabalhar</t>
        </is>
      </c>
      <c r="P12" s="49" t="n">
        <v>46257</v>
      </c>
      <c r="Q12" s="49" t="n"/>
      <c r="R12" s="28" t="inlineStr">
        <is>
          <t>Separado para troca de embalagem.</t>
        </is>
      </c>
      <c r="S12" s="30">
        <f>IF($A12="","",IF(OR(NOT(ISNUMBER($F12)),$F12&lt;=0,$M12=""),"",$F12*--($M12&lt;&gt;"Concluído")))</f>
        <v/>
      </c>
      <c r="T12" s="30">
        <f>IF(OR($A12="",NOT(ISNUMBER($B12)),NOT(ISNUMBER('Resumo'!$B$3))),"",MAX(0,IF(AND($M12="Concluído",ISNUMBER($Q12)),$Q12,'Resumo'!$B$3)-$B12))</f>
        <v/>
      </c>
      <c r="U12" s="31">
        <f>IF($A12="","",IF($K12="","Sem prazo",IF($M12="Concluído",IF($Q12="","Revisar",IF($Q12&gt;$K12,"Concluído com atraso","Concluído no prazo")),IF(NOT(ISNUMBER('Resumo'!$B$3)),"Revisar",IF($K12&lt;'Resumo'!$B$3,"Vencido",IF($K12-'Resumo'!$B$3&lt;=2,"Vence em até 2 dias","No prazo"))))))</f>
        <v/>
      </c>
      <c r="V12" s="32">
        <f>IF(COUNTA($A12:$R12)=0,"",IF($A12="","ERRO: informe o ID",IF(COUNTIF($A$9:$A$208,$A12)&gt;1,"ERRO: ID duplicado",IF(OR($B12="",$C12="",$D12="",$E12="",$F12="",$G12="",$H12="",$I12="",$J12="",$K12="",$L12="",$M12="",$O12=""),"ERRO: preencha os campos obrigatórios",IF(OR(COUNTIF('Listas e parâmetros'!$D$4:$D$10,$G12)=0,COUNTIF('Listas e parâmetros'!$I$4:$I$8,$I12)=0,COUNTIF('Listas e parâmetros'!$H$4:$H$6,$J12)=0,COUNTIF('Listas e parâmetros'!$E$4:$E$7,$L12)=0,COUNTIF('Listas e parâmetros'!$F$4:$F$8,$M12)=0,COUNTIF('Listas e parâmetros'!$G$4:$G$7,$O12)=0),"ERRO: valor fora das listas",IF(OR(NOT(ISNUMBER($F12)),$F12&lt;=0),"ERRO: quantidade inválida",IF(OR(NOT(ISNUMBER($B12)),NOT(ISNUMBER($K12))),"ERRO: datas de entrada/prazo inválidas",IF($B12&gt;'Resumo'!$B$3,"ERRO: entrada posterior à data de referência",IF($K12&lt;$B12,"ERRO: prazo anterior à entrada",IF(OR(AND($N12&lt;&gt;"",$N12&gt;'Resumo'!$B$3),AND($P12&lt;&gt;"",$P12&gt;'Resumo'!$B$3),AND($Q12&lt;&gt;"",$Q12&gt;'Resumo'!$B$3)),"ERRO: data posterior à referência",IF(AND($N12&lt;&gt;"",$N12&lt;$B12),"ERRO: inspeção anterior à entrada",IF(AND($M12&lt;&gt;"Em quarentena",$N12=""),"ERRO: informe a data da inspeção",IF(AND($O12="Pendente",$P12&lt;&gt;""),"ERRO: decisão pendente não deve ter data",IF(AND($O12&lt;&gt;"Pendente",$P12=""),"ERRO: informe a data da decisão",IF(AND($P12&lt;&gt;"",$P12&lt;$B12),"ERRO: decisão anterior à entrada",IF(AND($P12&lt;&gt;"",$N12&lt;&gt;"",$P12&lt;$N12),"ERRO: decisão anterior à inspeção",IF(AND($O12="Pendente",OR($M12="Aguardando execução",$M12="Concluído")),"ERRO: status exige decisão final",IF(AND($O12&lt;&gt;"Pendente",NOT(OR($M12="Aguardando execução",$M12="Concluído"))),"ERRO: atualize o status após a decisão",IF(AND($M12="Concluído",$Q12=""),"ERRO: informe a data da conclusão",IF(AND($M12&lt;&gt;"Concluído",$Q12&lt;&gt;""),"ERRO: conclusão só para status concluído",IF(AND($Q12&lt;&gt;"",$P12=""),"ERRO: conclusão sem data de decisão",IF(AND($Q12&lt;&gt;"",$Q12&lt;$P12),"ERRO: conclusão anterior à decisão","OK"))))))))))))))))))))))</f>
        <v/>
      </c>
      <c r="W12" s="31">
        <f>IF(OR($A12="",$S12="",$S12=0,$K12=""),"",$K12+ROW()/1000000)</f>
        <v/>
      </c>
    </row>
    <row r="13" ht="34" customHeight="1">
      <c r="A13" s="26" t="inlineStr">
        <is>
          <t>QRT-2026-005</t>
        </is>
      </c>
      <c r="B13" s="49" t="n">
        <v>46252</v>
      </c>
      <c r="C13" s="26" t="inlineStr">
        <is>
          <t>FIC-GAR-750</t>
        </is>
      </c>
      <c r="D13" s="28" t="inlineStr">
        <is>
          <t>Garrafa Brisa 750 ml</t>
        </is>
      </c>
      <c r="E13" s="26" t="inlineStr">
        <is>
          <t>GAR2608D</t>
        </is>
      </c>
      <c r="F13" s="29" t="n">
        <v>80</v>
      </c>
      <c r="G13" s="28" t="inlineStr">
        <is>
          <t>Divergência de lote</t>
        </is>
      </c>
      <c r="H13" s="28" t="inlineStr">
        <is>
          <t>ETQ-FIC-0177</t>
        </is>
      </c>
      <c r="I13" s="26" t="inlineStr">
        <is>
          <t>Q-01</t>
        </is>
      </c>
      <c r="J13" s="26" t="inlineStr">
        <is>
          <t>Equipe Qualidade</t>
        </is>
      </c>
      <c r="K13" s="49" t="n">
        <v>46256</v>
      </c>
      <c r="L13" s="26" t="inlineStr">
        <is>
          <t>Média</t>
        </is>
      </c>
      <c r="M13" s="26" t="inlineStr">
        <is>
          <t>Concluído</t>
        </is>
      </c>
      <c r="N13" s="49" t="n">
        <v>46253</v>
      </c>
      <c r="O13" s="26" t="inlineStr">
        <is>
          <t>Liberar</t>
        </is>
      </c>
      <c r="P13" s="49" t="n">
        <v>46255</v>
      </c>
      <c r="Q13" s="49" t="n">
        <v>46255</v>
      </c>
      <c r="R13" s="28" t="inlineStr">
        <is>
          <t>Identificação validada.</t>
        </is>
      </c>
      <c r="S13" s="30">
        <f>IF($A13="","",IF(OR(NOT(ISNUMBER($F13)),$F13&lt;=0,$M13=""),"",$F13*--($M13&lt;&gt;"Concluído")))</f>
        <v/>
      </c>
      <c r="T13" s="30">
        <f>IF(OR($A13="",NOT(ISNUMBER($B13)),NOT(ISNUMBER('Resumo'!$B$3))),"",MAX(0,IF(AND($M13="Concluído",ISNUMBER($Q13)),$Q13,'Resumo'!$B$3)-$B13))</f>
        <v/>
      </c>
      <c r="U13" s="31">
        <f>IF($A13="","",IF($K13="","Sem prazo",IF($M13="Concluído",IF($Q13="","Revisar",IF($Q13&gt;$K13,"Concluído com atraso","Concluído no prazo")),IF(NOT(ISNUMBER('Resumo'!$B$3)),"Revisar",IF($K13&lt;'Resumo'!$B$3,"Vencido",IF($K13-'Resumo'!$B$3&lt;=2,"Vence em até 2 dias","No prazo"))))))</f>
        <v/>
      </c>
      <c r="V13" s="32">
        <f>IF(COUNTA($A13:$R13)=0,"",IF($A13="","ERRO: informe o ID",IF(COUNTIF($A$9:$A$208,$A13)&gt;1,"ERRO: ID duplicado",IF(OR($B13="",$C13="",$D13="",$E13="",$F13="",$G13="",$H13="",$I13="",$J13="",$K13="",$L13="",$M13="",$O13=""),"ERRO: preencha os campos obrigatórios",IF(OR(COUNTIF('Listas e parâmetros'!$D$4:$D$10,$G13)=0,COUNTIF('Listas e parâmetros'!$I$4:$I$8,$I13)=0,COUNTIF('Listas e parâmetros'!$H$4:$H$6,$J13)=0,COUNTIF('Listas e parâmetros'!$E$4:$E$7,$L13)=0,COUNTIF('Listas e parâmetros'!$F$4:$F$8,$M13)=0,COUNTIF('Listas e parâmetros'!$G$4:$G$7,$O13)=0),"ERRO: valor fora das listas",IF(OR(NOT(ISNUMBER($F13)),$F13&lt;=0),"ERRO: quantidade inválida",IF(OR(NOT(ISNUMBER($B13)),NOT(ISNUMBER($K13))),"ERRO: datas de entrada/prazo inválidas",IF($B13&gt;'Resumo'!$B$3,"ERRO: entrada posterior à data de referência",IF($K13&lt;$B13,"ERRO: prazo anterior à entrada",IF(OR(AND($N13&lt;&gt;"",$N13&gt;'Resumo'!$B$3),AND($P13&lt;&gt;"",$P13&gt;'Resumo'!$B$3),AND($Q13&lt;&gt;"",$Q13&gt;'Resumo'!$B$3)),"ERRO: data posterior à referência",IF(AND($N13&lt;&gt;"",$N13&lt;$B13),"ERRO: inspeção anterior à entrada",IF(AND($M13&lt;&gt;"Em quarentena",$N13=""),"ERRO: informe a data da inspeção",IF(AND($O13="Pendente",$P13&lt;&gt;""),"ERRO: decisão pendente não deve ter data",IF(AND($O13&lt;&gt;"Pendente",$P13=""),"ERRO: informe a data da decisão",IF(AND($P13&lt;&gt;"",$P13&lt;$B13),"ERRO: decisão anterior à entrada",IF(AND($P13&lt;&gt;"",$N13&lt;&gt;"",$P13&lt;$N13),"ERRO: decisão anterior à inspeção",IF(AND($O13="Pendente",OR($M13="Aguardando execução",$M13="Concluído")),"ERRO: status exige decisão final",IF(AND($O13&lt;&gt;"Pendente",NOT(OR($M13="Aguardando execução",$M13="Concluído"))),"ERRO: atualize o status após a decisão",IF(AND($M13="Concluído",$Q13=""),"ERRO: informe a data da conclusão",IF(AND($M13&lt;&gt;"Concluído",$Q13&lt;&gt;""),"ERRO: conclusão só para status concluído",IF(AND($Q13&lt;&gt;"",$P13=""),"ERRO: conclusão sem data de decisão",IF(AND($Q13&lt;&gt;"",$Q13&lt;$P13),"ERRO: conclusão anterior à decisão","OK"))))))))))))))))))))))</f>
        <v/>
      </c>
      <c r="W13" s="31">
        <f>IF(OR($A13="",$S13="",$S13=0,$K13=""),"",$K13+ROW()/1000000)</f>
        <v/>
      </c>
    </row>
    <row r="14" ht="34" customHeight="1">
      <c r="A14" s="26" t="inlineStr">
        <is>
          <t>QRT-2026-006</t>
        </is>
      </c>
      <c r="B14" s="49" t="n">
        <v>46264</v>
      </c>
      <c r="C14" s="26" t="inlineStr">
        <is>
          <t>FIC-TEC-ORB</t>
        </is>
      </c>
      <c r="D14" s="28" t="inlineStr">
        <is>
          <t>Kit Teclado Órbita</t>
        </is>
      </c>
      <c r="E14" s="26" t="inlineStr">
        <is>
          <t>TEC2605F</t>
        </is>
      </c>
      <c r="F14" s="29" t="n">
        <v>10</v>
      </c>
      <c r="G14" s="28" t="inlineStr">
        <is>
          <t>Avaria observada</t>
        </is>
      </c>
      <c r="H14" s="28" t="inlineStr">
        <is>
          <t>IMG-FIC-1058</t>
        </is>
      </c>
      <c r="I14" s="26" t="inlineStr">
        <is>
          <t>Q-05</t>
        </is>
      </c>
      <c r="J14" s="26" t="inlineStr">
        <is>
          <t>Equipe Qualidade</t>
        </is>
      </c>
      <c r="K14" s="49" t="n">
        <v>46268</v>
      </c>
      <c r="L14" s="26" t="inlineStr">
        <is>
          <t>Alta</t>
        </is>
      </c>
      <c r="M14" s="26" t="inlineStr">
        <is>
          <t>Concluído</t>
        </is>
      </c>
      <c r="N14" s="49" t="n">
        <v>46265</v>
      </c>
      <c r="O14" s="26" t="inlineStr">
        <is>
          <t>Descartar</t>
        </is>
      </c>
      <c r="P14" s="49" t="n">
        <v>46266</v>
      </c>
      <c r="Q14" s="49" t="n">
        <v>46267</v>
      </c>
      <c r="R14" s="28" t="inlineStr">
        <is>
          <t>Decisão executada após inspeção.</t>
        </is>
      </c>
      <c r="S14" s="30">
        <f>IF($A14="","",IF(OR(NOT(ISNUMBER($F14)),$F14&lt;=0,$M14=""),"",$F14*--($M14&lt;&gt;"Concluído")))</f>
        <v/>
      </c>
      <c r="T14" s="30">
        <f>IF(OR($A14="",NOT(ISNUMBER($B14)),NOT(ISNUMBER('Resumo'!$B$3))),"",MAX(0,IF(AND($M14="Concluído",ISNUMBER($Q14)),$Q14,'Resumo'!$B$3)-$B14))</f>
        <v/>
      </c>
      <c r="U14" s="31">
        <f>IF($A14="","",IF($K14="","Sem prazo",IF($M14="Concluído",IF($Q14="","Revisar",IF($Q14&gt;$K14,"Concluído com atraso","Concluído no prazo")),IF(NOT(ISNUMBER('Resumo'!$B$3)),"Revisar",IF($K14&lt;'Resumo'!$B$3,"Vencido",IF($K14-'Resumo'!$B$3&lt;=2,"Vence em até 2 dias","No prazo"))))))</f>
        <v/>
      </c>
      <c r="V14" s="32">
        <f>IF(COUNTA($A14:$R14)=0,"",IF($A14="","ERRO: informe o ID",IF(COUNTIF($A$9:$A$208,$A14)&gt;1,"ERRO: ID duplicado",IF(OR($B14="",$C14="",$D14="",$E14="",$F14="",$G14="",$H14="",$I14="",$J14="",$K14="",$L14="",$M14="",$O14=""),"ERRO: preencha os campos obrigatórios",IF(OR(COUNTIF('Listas e parâmetros'!$D$4:$D$10,$G14)=0,COUNTIF('Listas e parâmetros'!$I$4:$I$8,$I14)=0,COUNTIF('Listas e parâmetros'!$H$4:$H$6,$J14)=0,COUNTIF('Listas e parâmetros'!$E$4:$E$7,$L14)=0,COUNTIF('Listas e parâmetros'!$F$4:$F$8,$M14)=0,COUNTIF('Listas e parâmetros'!$G$4:$G$7,$O14)=0),"ERRO: valor fora das listas",IF(OR(NOT(ISNUMBER($F14)),$F14&lt;=0),"ERRO: quantidade inválida",IF(OR(NOT(ISNUMBER($B14)),NOT(ISNUMBER($K14))),"ERRO: datas de entrada/prazo inválidas",IF($B14&gt;'Resumo'!$B$3,"ERRO: entrada posterior à data de referência",IF($K14&lt;$B14,"ERRO: prazo anterior à entrada",IF(OR(AND($N14&lt;&gt;"",$N14&gt;'Resumo'!$B$3),AND($P14&lt;&gt;"",$P14&gt;'Resumo'!$B$3),AND($Q14&lt;&gt;"",$Q14&gt;'Resumo'!$B$3)),"ERRO: data posterior à referência",IF(AND($N14&lt;&gt;"",$N14&lt;$B14),"ERRO: inspeção anterior à entrada",IF(AND($M14&lt;&gt;"Em quarentena",$N14=""),"ERRO: informe a data da inspeção",IF(AND($O14="Pendente",$P14&lt;&gt;""),"ERRO: decisão pendente não deve ter data",IF(AND($O14&lt;&gt;"Pendente",$P14=""),"ERRO: informe a data da decisão",IF(AND($P14&lt;&gt;"",$P14&lt;$B14),"ERRO: decisão anterior à entrada",IF(AND($P14&lt;&gt;"",$N14&lt;&gt;"",$P14&lt;$N14),"ERRO: decisão anterior à inspeção",IF(AND($O14="Pendente",OR($M14="Aguardando execução",$M14="Concluído")),"ERRO: status exige decisão final",IF(AND($O14&lt;&gt;"Pendente",NOT(OR($M14="Aguardando execução",$M14="Concluído"))),"ERRO: atualize o status após a decisão",IF(AND($M14="Concluído",$Q14=""),"ERRO: informe a data da conclusão",IF(AND($M14&lt;&gt;"Concluído",$Q14&lt;&gt;""),"ERRO: conclusão só para status concluído",IF(AND($Q14&lt;&gt;"",$P14=""),"ERRO: conclusão sem data de decisão",IF(AND($Q14&lt;&gt;"",$Q14&lt;$P14),"ERRO: conclusão anterior à decisão","OK"))))))))))))))))))))))</f>
        <v/>
      </c>
      <c r="W14" s="31">
        <f>IF(OR($A14="",$S14="",$S14=0,$K14=""),"",$K14+ROW()/1000000)</f>
        <v/>
      </c>
    </row>
    <row r="15" ht="34" customHeight="1">
      <c r="A15" s="26" t="inlineStr">
        <is>
          <t>QRT-2026-007</t>
        </is>
      </c>
      <c r="B15" s="49" t="n">
        <v>46271</v>
      </c>
      <c r="C15" s="26" t="inlineStr">
        <is>
          <t>FIC-CAP-M</t>
        </is>
      </c>
      <c r="D15" s="28" t="inlineStr">
        <is>
          <t>Capa Nuvem M</t>
        </is>
      </c>
      <c r="E15" s="26" t="inlineStr">
        <is>
          <t>CAP2609B</t>
        </is>
      </c>
      <c r="F15" s="29" t="n">
        <v>200</v>
      </c>
      <c r="G15" s="28" t="inlineStr">
        <is>
          <t>Inspeção de recebimento</t>
        </is>
      </c>
      <c r="H15" s="28" t="inlineStr">
        <is>
          <t>REC-FIC-8893</t>
        </is>
      </c>
      <c r="I15" s="26" t="inlineStr">
        <is>
          <t>Q-02</t>
        </is>
      </c>
      <c r="J15" s="26" t="inlineStr">
        <is>
          <t>Equipe Recebimento</t>
        </is>
      </c>
      <c r="K15" s="49" t="n">
        <v>46274</v>
      </c>
      <c r="L15" s="26" t="inlineStr">
        <is>
          <t>Média</t>
        </is>
      </c>
      <c r="M15" s="26" t="inlineStr">
        <is>
          <t>Em quarentena</t>
        </is>
      </c>
      <c r="N15" s="49" t="n"/>
      <c r="O15" s="26" t="inlineStr">
        <is>
          <t>Pendente</t>
        </is>
      </c>
      <c r="P15" s="49" t="n"/>
      <c r="Q15" s="49" t="n"/>
      <c r="R15" s="28" t="inlineStr">
        <is>
          <t>Recebimento segregado.</t>
        </is>
      </c>
      <c r="S15" s="30">
        <f>IF($A15="","",IF(OR(NOT(ISNUMBER($F15)),$F15&lt;=0,$M15=""),"",$F15*--($M15&lt;&gt;"Concluído")))</f>
        <v/>
      </c>
      <c r="T15" s="30">
        <f>IF(OR($A15="",NOT(ISNUMBER($B15)),NOT(ISNUMBER('Resumo'!$B$3))),"",MAX(0,IF(AND($M15="Concluído",ISNUMBER($Q15)),$Q15,'Resumo'!$B$3)-$B15))</f>
        <v/>
      </c>
      <c r="U15" s="31">
        <f>IF($A15="","",IF($K15="","Sem prazo",IF($M15="Concluído",IF($Q15="","Revisar",IF($Q15&gt;$K15,"Concluído com atraso","Concluído no prazo")),IF(NOT(ISNUMBER('Resumo'!$B$3)),"Revisar",IF($K15&lt;'Resumo'!$B$3,"Vencido",IF($K15-'Resumo'!$B$3&lt;=2,"Vence em até 2 dias","No prazo"))))))</f>
        <v/>
      </c>
      <c r="V15" s="32">
        <f>IF(COUNTA($A15:$R15)=0,"",IF($A15="","ERRO: informe o ID",IF(COUNTIF($A$9:$A$208,$A15)&gt;1,"ERRO: ID duplicado",IF(OR($B15="",$C15="",$D15="",$E15="",$F15="",$G15="",$H15="",$I15="",$J15="",$K15="",$L15="",$M15="",$O15=""),"ERRO: preencha os campos obrigatórios",IF(OR(COUNTIF('Listas e parâmetros'!$D$4:$D$10,$G15)=0,COUNTIF('Listas e parâmetros'!$I$4:$I$8,$I15)=0,COUNTIF('Listas e parâmetros'!$H$4:$H$6,$J15)=0,COUNTIF('Listas e parâmetros'!$E$4:$E$7,$L15)=0,COUNTIF('Listas e parâmetros'!$F$4:$F$8,$M15)=0,COUNTIF('Listas e parâmetros'!$G$4:$G$7,$O15)=0),"ERRO: valor fora das listas",IF(OR(NOT(ISNUMBER($F15)),$F15&lt;=0),"ERRO: quantidade inválida",IF(OR(NOT(ISNUMBER($B15)),NOT(ISNUMBER($K15))),"ERRO: datas de entrada/prazo inválidas",IF($B15&gt;'Resumo'!$B$3,"ERRO: entrada posterior à data de referência",IF($K15&lt;$B15,"ERRO: prazo anterior à entrada",IF(OR(AND($N15&lt;&gt;"",$N15&gt;'Resumo'!$B$3),AND($P15&lt;&gt;"",$P15&gt;'Resumo'!$B$3),AND($Q15&lt;&gt;"",$Q15&gt;'Resumo'!$B$3)),"ERRO: data posterior à referência",IF(AND($N15&lt;&gt;"",$N15&lt;$B15),"ERRO: inspeção anterior à entrada",IF(AND($M15&lt;&gt;"Em quarentena",$N15=""),"ERRO: informe a data da inspeção",IF(AND($O15="Pendente",$P15&lt;&gt;""),"ERRO: decisão pendente não deve ter data",IF(AND($O15&lt;&gt;"Pendente",$P15=""),"ERRO: informe a data da decisão",IF(AND($P15&lt;&gt;"",$P15&lt;$B15),"ERRO: decisão anterior à entrada",IF(AND($P15&lt;&gt;"",$N15&lt;&gt;"",$P15&lt;$N15),"ERRO: decisão anterior à inspeção",IF(AND($O15="Pendente",OR($M15="Aguardando execução",$M15="Concluído")),"ERRO: status exige decisão final",IF(AND($O15&lt;&gt;"Pendente",NOT(OR($M15="Aguardando execução",$M15="Concluído"))),"ERRO: atualize o status após a decisão",IF(AND($M15="Concluído",$Q15=""),"ERRO: informe a data da conclusão",IF(AND($M15&lt;&gt;"Concluído",$Q15&lt;&gt;""),"ERRO: conclusão só para status concluído",IF(AND($Q15&lt;&gt;"",$P15=""),"ERRO: conclusão sem data de decisão",IF(AND($Q15&lt;&gt;"",$Q15&lt;$P15),"ERRO: conclusão anterior à decisão","OK"))))))))))))))))))))))</f>
        <v/>
      </c>
      <c r="W15" s="31">
        <f>IF(OR($A15="",$S15="",$S15=0,$K15=""),"",$K15+ROW()/1000000)</f>
        <v/>
      </c>
    </row>
    <row r="16" ht="34" customHeight="1">
      <c r="A16" s="26" t="inlineStr">
        <is>
          <t>QRT-2026-008</t>
        </is>
      </c>
      <c r="B16" s="49" t="n">
        <v>46262</v>
      </c>
      <c r="C16" s="26" t="inlineStr">
        <is>
          <t>FIC-CAB-USC</t>
        </is>
      </c>
      <c r="D16" s="28" t="inlineStr">
        <is>
          <t>Cabo Cometa USB-C</t>
        </is>
      </c>
      <c r="E16" s="26" t="inlineStr">
        <is>
          <t>CAB2608E</t>
        </is>
      </c>
      <c r="F16" s="29" t="n">
        <v>35</v>
      </c>
      <c r="G16" s="28" t="inlineStr">
        <is>
          <t>Produto sem identificação</t>
        </is>
      </c>
      <c r="H16" s="28" t="inlineStr">
        <is>
          <t>ETQ-FIC-0194</t>
        </is>
      </c>
      <c r="I16" s="26" t="inlineStr">
        <is>
          <t>Q-03</t>
        </is>
      </c>
      <c r="J16" s="26" t="inlineStr">
        <is>
          <t>Equipe Qualidade</t>
        </is>
      </c>
      <c r="K16" s="49" t="n">
        <v>46269</v>
      </c>
      <c r="L16" s="26" t="inlineStr">
        <is>
          <t>Alta</t>
        </is>
      </c>
      <c r="M16" s="26" t="inlineStr">
        <is>
          <t>Aguardando decisão</t>
        </is>
      </c>
      <c r="N16" s="49" t="n">
        <v>46264</v>
      </c>
      <c r="O16" s="26" t="inlineStr">
        <is>
          <t>Pendente</t>
        </is>
      </c>
      <c r="P16" s="49" t="n"/>
      <c r="Q16" s="49" t="n"/>
      <c r="R16" s="28" t="inlineStr">
        <is>
          <t>Conferir etiqueta externa.</t>
        </is>
      </c>
      <c r="S16" s="30">
        <f>IF($A16="","",IF(OR(NOT(ISNUMBER($F16)),$F16&lt;=0,$M16=""),"",$F16*--($M16&lt;&gt;"Concluído")))</f>
        <v/>
      </c>
      <c r="T16" s="30">
        <f>IF(OR($A16="",NOT(ISNUMBER($B16)),NOT(ISNUMBER('Resumo'!$B$3))),"",MAX(0,IF(AND($M16="Concluído",ISNUMBER($Q16)),$Q16,'Resumo'!$B$3)-$B16))</f>
        <v/>
      </c>
      <c r="U16" s="31">
        <f>IF($A16="","",IF($K16="","Sem prazo",IF($M16="Concluído",IF($Q16="","Revisar",IF($Q16&gt;$K16,"Concluído com atraso","Concluído no prazo")),IF(NOT(ISNUMBER('Resumo'!$B$3)),"Revisar",IF($K16&lt;'Resumo'!$B$3,"Vencido",IF($K16-'Resumo'!$B$3&lt;=2,"Vence em até 2 dias","No prazo"))))))</f>
        <v/>
      </c>
      <c r="V16" s="32">
        <f>IF(COUNTA($A16:$R16)=0,"",IF($A16="","ERRO: informe o ID",IF(COUNTIF($A$9:$A$208,$A16)&gt;1,"ERRO: ID duplicado",IF(OR($B16="",$C16="",$D16="",$E16="",$F16="",$G16="",$H16="",$I16="",$J16="",$K16="",$L16="",$M16="",$O16=""),"ERRO: preencha os campos obrigatórios",IF(OR(COUNTIF('Listas e parâmetros'!$D$4:$D$10,$G16)=0,COUNTIF('Listas e parâmetros'!$I$4:$I$8,$I16)=0,COUNTIF('Listas e parâmetros'!$H$4:$H$6,$J16)=0,COUNTIF('Listas e parâmetros'!$E$4:$E$7,$L16)=0,COUNTIF('Listas e parâmetros'!$F$4:$F$8,$M16)=0,COUNTIF('Listas e parâmetros'!$G$4:$G$7,$O16)=0),"ERRO: valor fora das listas",IF(OR(NOT(ISNUMBER($F16)),$F16&lt;=0),"ERRO: quantidade inválida",IF(OR(NOT(ISNUMBER($B16)),NOT(ISNUMBER($K16))),"ERRO: datas de entrada/prazo inválidas",IF($B16&gt;'Resumo'!$B$3,"ERRO: entrada posterior à data de referência",IF($K16&lt;$B16,"ERRO: prazo anterior à entrada",IF(OR(AND($N16&lt;&gt;"",$N16&gt;'Resumo'!$B$3),AND($P16&lt;&gt;"",$P16&gt;'Resumo'!$B$3),AND($Q16&lt;&gt;"",$Q16&gt;'Resumo'!$B$3)),"ERRO: data posterior à referência",IF(AND($N16&lt;&gt;"",$N16&lt;$B16),"ERRO: inspeção anterior à entrada",IF(AND($M16&lt;&gt;"Em quarentena",$N16=""),"ERRO: informe a data da inspeção",IF(AND($O16="Pendente",$P16&lt;&gt;""),"ERRO: decisão pendente não deve ter data",IF(AND($O16&lt;&gt;"Pendente",$P16=""),"ERRO: informe a data da decisão",IF(AND($P16&lt;&gt;"",$P16&lt;$B16),"ERRO: decisão anterior à entrada",IF(AND($P16&lt;&gt;"",$N16&lt;&gt;"",$P16&lt;$N16),"ERRO: decisão anterior à inspeção",IF(AND($O16="Pendente",OR($M16="Aguardando execução",$M16="Concluído")),"ERRO: status exige decisão final",IF(AND($O16&lt;&gt;"Pendente",NOT(OR($M16="Aguardando execução",$M16="Concluído"))),"ERRO: atualize o status após a decisão",IF(AND($M16="Concluído",$Q16=""),"ERRO: informe a data da conclusão",IF(AND($M16&lt;&gt;"Concluído",$Q16&lt;&gt;""),"ERRO: conclusão só para status concluído",IF(AND($Q16&lt;&gt;"",$P16=""),"ERRO: conclusão sem data de decisão",IF(AND($Q16&lt;&gt;"",$Q16&lt;$P16),"ERRO: conclusão anterior à decisão","OK"))))))))))))))))))))))</f>
        <v/>
      </c>
      <c r="W16" s="31">
        <f>IF(OR($A16="",$S16="",$S16=0,$K16=""),"",$K16+ROW()/1000000)</f>
        <v/>
      </c>
    </row>
    <row r="17" ht="34" customHeight="1">
      <c r="A17" s="26" t="inlineStr">
        <is>
          <t>QRT-2026-009</t>
        </is>
      </c>
      <c r="B17" s="49" t="n">
        <v>46267</v>
      </c>
      <c r="C17" s="26" t="inlineStr">
        <is>
          <t>FIC-MOC-20</t>
        </is>
      </c>
      <c r="D17" s="28" t="inlineStr">
        <is>
          <t>Mochila Horizonte 20 L</t>
        </is>
      </c>
      <c r="E17" s="26" t="inlineStr">
        <is>
          <t>MOC2607A</t>
        </is>
      </c>
      <c r="F17" s="29" t="n">
        <v>48</v>
      </c>
      <c r="G17" s="28" t="inlineStr">
        <is>
          <t>Devolução de cliente</t>
        </is>
      </c>
      <c r="H17" s="28" t="inlineStr">
        <is>
          <t>DEV-FIC-0240</t>
        </is>
      </c>
      <c r="I17" s="26" t="inlineStr">
        <is>
          <t>Q-04</t>
        </is>
      </c>
      <c r="J17" s="26" t="inlineStr">
        <is>
          <t>Equipe Devoluções</t>
        </is>
      </c>
      <c r="K17" s="49" t="n">
        <v>46273</v>
      </c>
      <c r="L17" s="26" t="inlineStr">
        <is>
          <t>Média</t>
        </is>
      </c>
      <c r="M17" s="26" t="inlineStr">
        <is>
          <t>Em inspeção</t>
        </is>
      </c>
      <c r="N17" s="49" t="n">
        <v>46269</v>
      </c>
      <c r="O17" s="26" t="inlineStr">
        <is>
          <t>Pendente</t>
        </is>
      </c>
      <c r="P17" s="49" t="n"/>
      <c r="Q17" s="49" t="n"/>
      <c r="R17" s="28" t="inlineStr">
        <is>
          <t>Teste funcional em andamento.</t>
        </is>
      </c>
      <c r="S17" s="30">
        <f>IF($A17="","",IF(OR(NOT(ISNUMBER($F17)),$F17&lt;=0,$M17=""),"",$F17*--($M17&lt;&gt;"Concluído")))</f>
        <v/>
      </c>
      <c r="T17" s="30">
        <f>IF(OR($A17="",NOT(ISNUMBER($B17)),NOT(ISNUMBER('Resumo'!$B$3))),"",MAX(0,IF(AND($M17="Concluído",ISNUMBER($Q17)),$Q17,'Resumo'!$B$3)-$B17))</f>
        <v/>
      </c>
      <c r="U17" s="31">
        <f>IF($A17="","",IF($K17="","Sem prazo",IF($M17="Concluído",IF($Q17="","Revisar",IF($Q17&gt;$K17,"Concluído com atraso","Concluído no prazo")),IF(NOT(ISNUMBER('Resumo'!$B$3)),"Revisar",IF($K17&lt;'Resumo'!$B$3,"Vencido",IF($K17-'Resumo'!$B$3&lt;=2,"Vence em até 2 dias","No prazo"))))))</f>
        <v/>
      </c>
      <c r="V17" s="32">
        <f>IF(COUNTA($A17:$R17)=0,"",IF($A17="","ERRO: informe o ID",IF(COUNTIF($A$9:$A$208,$A17)&gt;1,"ERRO: ID duplicado",IF(OR($B17="",$C17="",$D17="",$E17="",$F17="",$G17="",$H17="",$I17="",$J17="",$K17="",$L17="",$M17="",$O17=""),"ERRO: preencha os campos obrigatórios",IF(OR(COUNTIF('Listas e parâmetros'!$D$4:$D$10,$G17)=0,COUNTIF('Listas e parâmetros'!$I$4:$I$8,$I17)=0,COUNTIF('Listas e parâmetros'!$H$4:$H$6,$J17)=0,COUNTIF('Listas e parâmetros'!$E$4:$E$7,$L17)=0,COUNTIF('Listas e parâmetros'!$F$4:$F$8,$M17)=0,COUNTIF('Listas e parâmetros'!$G$4:$G$7,$O17)=0),"ERRO: valor fora das listas",IF(OR(NOT(ISNUMBER($F17)),$F17&lt;=0),"ERRO: quantidade inválida",IF(OR(NOT(ISNUMBER($B17)),NOT(ISNUMBER($K17))),"ERRO: datas de entrada/prazo inválidas",IF($B17&gt;'Resumo'!$B$3,"ERRO: entrada posterior à data de referência",IF($K17&lt;$B17,"ERRO: prazo anterior à entrada",IF(OR(AND($N17&lt;&gt;"",$N17&gt;'Resumo'!$B$3),AND($P17&lt;&gt;"",$P17&gt;'Resumo'!$B$3),AND($Q17&lt;&gt;"",$Q17&gt;'Resumo'!$B$3)),"ERRO: data posterior à referência",IF(AND($N17&lt;&gt;"",$N17&lt;$B17),"ERRO: inspeção anterior à entrada",IF(AND($M17&lt;&gt;"Em quarentena",$N17=""),"ERRO: informe a data da inspeção",IF(AND($O17="Pendente",$P17&lt;&gt;""),"ERRO: decisão pendente não deve ter data",IF(AND($O17&lt;&gt;"Pendente",$P17=""),"ERRO: informe a data da decisão",IF(AND($P17&lt;&gt;"",$P17&lt;$B17),"ERRO: decisão anterior à entrada",IF(AND($P17&lt;&gt;"",$N17&lt;&gt;"",$P17&lt;$N17),"ERRO: decisão anterior à inspeção",IF(AND($O17="Pendente",OR($M17="Aguardando execução",$M17="Concluído")),"ERRO: status exige decisão final",IF(AND($O17&lt;&gt;"Pendente",NOT(OR($M17="Aguardando execução",$M17="Concluído"))),"ERRO: atualize o status após a decisão",IF(AND($M17="Concluído",$Q17=""),"ERRO: informe a data da conclusão",IF(AND($M17&lt;&gt;"Concluído",$Q17&lt;&gt;""),"ERRO: conclusão só para status concluído",IF(AND($Q17&lt;&gt;"",$P17=""),"ERRO: conclusão sem data de decisão",IF(AND($Q17&lt;&gt;"",$Q17&lt;$P17),"ERRO: conclusão anterior à decisão","OK"))))))))))))))))))))))</f>
        <v/>
      </c>
      <c r="W17" s="31">
        <f>IF(OR($A17="",$S17="",$S17=0,$K17=""),"",$K17+ROW()/1000000)</f>
        <v/>
      </c>
    </row>
    <row r="18" ht="34" customHeight="1">
      <c r="A18" s="26" t="inlineStr">
        <is>
          <t>QRT-2026-010</t>
        </is>
      </c>
      <c r="B18" s="49" t="n">
        <v>46249</v>
      </c>
      <c r="C18" s="26" t="inlineStr">
        <is>
          <t>FIC-MOU-M1</t>
        </is>
      </c>
      <c r="D18" s="28" t="inlineStr">
        <is>
          <t>Mouse Pulsar M1</t>
        </is>
      </c>
      <c r="E18" s="26" t="inlineStr">
        <is>
          <t>MOU2608C</t>
        </is>
      </c>
      <c r="F18" s="29" t="n">
        <v>12</v>
      </c>
      <c r="G18" s="28" t="inlineStr">
        <is>
          <t>Suspeita de qualidade</t>
        </is>
      </c>
      <c r="H18" s="28" t="inlineStr">
        <is>
          <t>INS-FIC-3079</t>
        </is>
      </c>
      <c r="I18" s="26" t="inlineStr">
        <is>
          <t>Q-05</t>
        </is>
      </c>
      <c r="J18" s="26" t="inlineStr">
        <is>
          <t>Equipe Qualidade</t>
        </is>
      </c>
      <c r="K18" s="49" t="n">
        <v>46253</v>
      </c>
      <c r="L18" s="26" t="inlineStr">
        <is>
          <t>Alta</t>
        </is>
      </c>
      <c r="M18" s="26" t="inlineStr">
        <is>
          <t>Concluído</t>
        </is>
      </c>
      <c r="N18" s="49" t="n">
        <v>46251</v>
      </c>
      <c r="O18" s="26" t="inlineStr">
        <is>
          <t>Retrabalhar</t>
        </is>
      </c>
      <c r="P18" s="49" t="n">
        <v>46254</v>
      </c>
      <c r="Q18" s="49" t="n">
        <v>46260</v>
      </c>
      <c r="R18" s="28" t="inlineStr">
        <is>
          <t>Retrabalho concluído.</t>
        </is>
      </c>
      <c r="S18" s="30">
        <f>IF($A18="","",IF(OR(NOT(ISNUMBER($F18)),$F18&lt;=0,$M18=""),"",$F18*--($M18&lt;&gt;"Concluído")))</f>
        <v/>
      </c>
      <c r="T18" s="30">
        <f>IF(OR($A18="",NOT(ISNUMBER($B18)),NOT(ISNUMBER('Resumo'!$B$3))),"",MAX(0,IF(AND($M18="Concluído",ISNUMBER($Q18)),$Q18,'Resumo'!$B$3)-$B18))</f>
        <v/>
      </c>
      <c r="U18" s="31">
        <f>IF($A18="","",IF($K18="","Sem prazo",IF($M18="Concluído",IF($Q18="","Revisar",IF($Q18&gt;$K18,"Concluído com atraso","Concluído no prazo")),IF(NOT(ISNUMBER('Resumo'!$B$3)),"Revisar",IF($K18&lt;'Resumo'!$B$3,"Vencido",IF($K18-'Resumo'!$B$3&lt;=2,"Vence em até 2 dias","No prazo"))))))</f>
        <v/>
      </c>
      <c r="V18" s="32">
        <f>IF(COUNTA($A18:$R18)=0,"",IF($A18="","ERRO: informe o ID",IF(COUNTIF($A$9:$A$208,$A18)&gt;1,"ERRO: ID duplicado",IF(OR($B18="",$C18="",$D18="",$E18="",$F18="",$G18="",$H18="",$I18="",$J18="",$K18="",$L18="",$M18="",$O18=""),"ERRO: preencha os campos obrigatórios",IF(OR(COUNTIF('Listas e parâmetros'!$D$4:$D$10,$G18)=0,COUNTIF('Listas e parâmetros'!$I$4:$I$8,$I18)=0,COUNTIF('Listas e parâmetros'!$H$4:$H$6,$J18)=0,COUNTIF('Listas e parâmetros'!$E$4:$E$7,$L18)=0,COUNTIF('Listas e parâmetros'!$F$4:$F$8,$M18)=0,COUNTIF('Listas e parâmetros'!$G$4:$G$7,$O18)=0),"ERRO: valor fora das listas",IF(OR(NOT(ISNUMBER($F18)),$F18&lt;=0),"ERRO: quantidade inválida",IF(OR(NOT(ISNUMBER($B18)),NOT(ISNUMBER($K18))),"ERRO: datas de entrada/prazo inválidas",IF($B18&gt;'Resumo'!$B$3,"ERRO: entrada posterior à data de referência",IF($K18&lt;$B18,"ERRO: prazo anterior à entrada",IF(OR(AND($N18&lt;&gt;"",$N18&gt;'Resumo'!$B$3),AND($P18&lt;&gt;"",$P18&gt;'Resumo'!$B$3),AND($Q18&lt;&gt;"",$Q18&gt;'Resumo'!$B$3)),"ERRO: data posterior à referência",IF(AND($N18&lt;&gt;"",$N18&lt;$B18),"ERRO: inspeção anterior à entrada",IF(AND($M18&lt;&gt;"Em quarentena",$N18=""),"ERRO: informe a data da inspeção",IF(AND($O18="Pendente",$P18&lt;&gt;""),"ERRO: decisão pendente não deve ter data",IF(AND($O18&lt;&gt;"Pendente",$P18=""),"ERRO: informe a data da decisão",IF(AND($P18&lt;&gt;"",$P18&lt;$B18),"ERRO: decisão anterior à entrada",IF(AND($P18&lt;&gt;"",$N18&lt;&gt;"",$P18&lt;$N18),"ERRO: decisão anterior à inspeção",IF(AND($O18="Pendente",OR($M18="Aguardando execução",$M18="Concluído")),"ERRO: status exige decisão final",IF(AND($O18&lt;&gt;"Pendente",NOT(OR($M18="Aguardando execução",$M18="Concluído"))),"ERRO: atualize o status após a decisão",IF(AND($M18="Concluído",$Q18=""),"ERRO: informe a data da conclusão",IF(AND($M18&lt;&gt;"Concluído",$Q18&lt;&gt;""),"ERRO: conclusão só para status concluído",IF(AND($Q18&lt;&gt;"",$P18=""),"ERRO: conclusão sem data de decisão",IF(AND($Q18&lt;&gt;"",$Q18&lt;$P18),"ERRO: conclusão anterior à decisão","OK"))))))))))))))))))))))</f>
        <v/>
      </c>
      <c r="W18" s="31">
        <f>IF(OR($A18="",$S18="",$S18=0,$K18=""),"",$K18+ROW()/1000000)</f>
        <v/>
      </c>
    </row>
    <row r="19" ht="26" customHeight="1">
      <c r="A19" s="26" t="n"/>
      <c r="B19" s="49" t="n"/>
      <c r="C19" s="26" t="n"/>
      <c r="D19" s="28" t="n"/>
      <c r="E19" s="26" t="n"/>
      <c r="F19" s="29" t="n"/>
      <c r="G19" s="28" t="n"/>
      <c r="H19" s="28" t="n"/>
      <c r="I19" s="26" t="n"/>
      <c r="J19" s="26" t="n"/>
      <c r="K19" s="49" t="n"/>
      <c r="L19" s="26" t="n"/>
      <c r="M19" s="26" t="n"/>
      <c r="N19" s="49" t="n"/>
      <c r="O19" s="26" t="n"/>
      <c r="P19" s="49" t="n"/>
      <c r="Q19" s="49" t="n"/>
      <c r="R19" s="28" t="n"/>
      <c r="S19" s="30">
        <f>IF($A19="","",IF(OR(NOT(ISNUMBER($F19)),$F19&lt;=0,$M19=""),"",$F19*--($M19&lt;&gt;"Concluído")))</f>
        <v/>
      </c>
      <c r="T19" s="30">
        <f>IF(OR($A19="",NOT(ISNUMBER($B19)),NOT(ISNUMBER('Resumo'!$B$3))),"",MAX(0,IF(AND($M19="Concluído",ISNUMBER($Q19)),$Q19,'Resumo'!$B$3)-$B19))</f>
        <v/>
      </c>
      <c r="U19" s="31">
        <f>IF($A19="","",IF($K19="","Sem prazo",IF($M19="Concluído",IF($Q19="","Revisar",IF($Q19&gt;$K19,"Concluído com atraso","Concluído no prazo")),IF(NOT(ISNUMBER('Resumo'!$B$3)),"Revisar",IF($K19&lt;'Resumo'!$B$3,"Vencido",IF($K19-'Resumo'!$B$3&lt;=2,"Vence em até 2 dias","No prazo"))))))</f>
        <v/>
      </c>
      <c r="V19" s="32">
        <f>IF(COUNTA($A19:$R19)=0,"",IF($A19="","ERRO: informe o ID",IF(COUNTIF($A$9:$A$208,$A19)&gt;1,"ERRO: ID duplicado",IF(OR($B19="",$C19="",$D19="",$E19="",$F19="",$G19="",$H19="",$I19="",$J19="",$K19="",$L19="",$M19="",$O19=""),"ERRO: preencha os campos obrigatórios",IF(OR(COUNTIF('Listas e parâmetros'!$D$4:$D$10,$G19)=0,COUNTIF('Listas e parâmetros'!$I$4:$I$8,$I19)=0,COUNTIF('Listas e parâmetros'!$H$4:$H$6,$J19)=0,COUNTIF('Listas e parâmetros'!$E$4:$E$7,$L19)=0,COUNTIF('Listas e parâmetros'!$F$4:$F$8,$M19)=0,COUNTIF('Listas e parâmetros'!$G$4:$G$7,$O19)=0),"ERRO: valor fora das listas",IF(OR(NOT(ISNUMBER($F19)),$F19&lt;=0),"ERRO: quantidade inválida",IF(OR(NOT(ISNUMBER($B19)),NOT(ISNUMBER($K19))),"ERRO: datas de entrada/prazo inválidas",IF($B19&gt;'Resumo'!$B$3,"ERRO: entrada posterior à data de referência",IF($K19&lt;$B19,"ERRO: prazo anterior à entrada",IF(OR(AND($N19&lt;&gt;"",$N19&gt;'Resumo'!$B$3),AND($P19&lt;&gt;"",$P19&gt;'Resumo'!$B$3),AND($Q19&lt;&gt;"",$Q19&gt;'Resumo'!$B$3)),"ERRO: data posterior à referência",IF(AND($N19&lt;&gt;"",$N19&lt;$B19),"ERRO: inspeção anterior à entrada",IF(AND($M19&lt;&gt;"Em quarentena",$N19=""),"ERRO: informe a data da inspeção",IF(AND($O19="Pendente",$P19&lt;&gt;""),"ERRO: decisão pendente não deve ter data",IF(AND($O19&lt;&gt;"Pendente",$P19=""),"ERRO: informe a data da decisão",IF(AND($P19&lt;&gt;"",$P19&lt;$B19),"ERRO: decisão anterior à entrada",IF(AND($P19&lt;&gt;"",$N19&lt;&gt;"",$P19&lt;$N19),"ERRO: decisão anterior à inspeção",IF(AND($O19="Pendente",OR($M19="Aguardando execução",$M19="Concluído")),"ERRO: status exige decisão final",IF(AND($O19&lt;&gt;"Pendente",NOT(OR($M19="Aguardando execução",$M19="Concluído"))),"ERRO: atualize o status após a decisão",IF(AND($M19="Concluído",$Q19=""),"ERRO: informe a data da conclusão",IF(AND($M19&lt;&gt;"Concluído",$Q19&lt;&gt;""),"ERRO: conclusão só para status concluído",IF(AND($Q19&lt;&gt;"",$P19=""),"ERRO: conclusão sem data de decisão",IF(AND($Q19&lt;&gt;"",$Q19&lt;$P19),"ERRO: conclusão anterior à decisão","OK"))))))))))))))))))))))</f>
        <v/>
      </c>
      <c r="W19" s="31">
        <f>IF(OR($A19="",$S19="",$S19=0,$K19=""),"",$K19+ROW()/1000000)</f>
        <v/>
      </c>
    </row>
    <row r="20" ht="26" customHeight="1">
      <c r="A20" s="26" t="n"/>
      <c r="B20" s="49" t="n"/>
      <c r="C20" s="26" t="n"/>
      <c r="D20" s="28" t="n"/>
      <c r="E20" s="26" t="n"/>
      <c r="F20" s="29" t="n"/>
      <c r="G20" s="28" t="n"/>
      <c r="H20" s="28" t="n"/>
      <c r="I20" s="26" t="n"/>
      <c r="J20" s="26" t="n"/>
      <c r="K20" s="49" t="n"/>
      <c r="L20" s="26" t="n"/>
      <c r="M20" s="26" t="n"/>
      <c r="N20" s="49" t="n"/>
      <c r="O20" s="26" t="n"/>
      <c r="P20" s="49" t="n"/>
      <c r="Q20" s="49" t="n"/>
      <c r="R20" s="28" t="n"/>
      <c r="S20" s="30">
        <f>IF($A20="","",IF(OR(NOT(ISNUMBER($F20)),$F20&lt;=0,$M20=""),"",$F20*--($M20&lt;&gt;"Concluído")))</f>
        <v/>
      </c>
      <c r="T20" s="30">
        <f>IF(OR($A20="",NOT(ISNUMBER($B20)),NOT(ISNUMBER('Resumo'!$B$3))),"",MAX(0,IF(AND($M20="Concluído",ISNUMBER($Q20)),$Q20,'Resumo'!$B$3)-$B20))</f>
        <v/>
      </c>
      <c r="U20" s="31">
        <f>IF($A20="","",IF($K20="","Sem prazo",IF($M20="Concluído",IF($Q20="","Revisar",IF($Q20&gt;$K20,"Concluído com atraso","Concluído no prazo")),IF(NOT(ISNUMBER('Resumo'!$B$3)),"Revisar",IF($K20&lt;'Resumo'!$B$3,"Vencido",IF($K20-'Resumo'!$B$3&lt;=2,"Vence em até 2 dias","No prazo"))))))</f>
        <v/>
      </c>
      <c r="V20" s="32">
        <f>IF(COUNTA($A20:$R20)=0,"",IF($A20="","ERRO: informe o ID",IF(COUNTIF($A$9:$A$208,$A20)&gt;1,"ERRO: ID duplicado",IF(OR($B20="",$C20="",$D20="",$E20="",$F20="",$G20="",$H20="",$I20="",$J20="",$K20="",$L20="",$M20="",$O20=""),"ERRO: preencha os campos obrigatórios",IF(OR(COUNTIF('Listas e parâmetros'!$D$4:$D$10,$G20)=0,COUNTIF('Listas e parâmetros'!$I$4:$I$8,$I20)=0,COUNTIF('Listas e parâmetros'!$H$4:$H$6,$J20)=0,COUNTIF('Listas e parâmetros'!$E$4:$E$7,$L20)=0,COUNTIF('Listas e parâmetros'!$F$4:$F$8,$M20)=0,COUNTIF('Listas e parâmetros'!$G$4:$G$7,$O20)=0),"ERRO: valor fora das listas",IF(OR(NOT(ISNUMBER($F20)),$F20&lt;=0),"ERRO: quantidade inválida",IF(OR(NOT(ISNUMBER($B20)),NOT(ISNUMBER($K20))),"ERRO: datas de entrada/prazo inválidas",IF($B20&gt;'Resumo'!$B$3,"ERRO: entrada posterior à data de referência",IF($K20&lt;$B20,"ERRO: prazo anterior à entrada",IF(OR(AND($N20&lt;&gt;"",$N20&gt;'Resumo'!$B$3),AND($P20&lt;&gt;"",$P20&gt;'Resumo'!$B$3),AND($Q20&lt;&gt;"",$Q20&gt;'Resumo'!$B$3)),"ERRO: data posterior à referência",IF(AND($N20&lt;&gt;"",$N20&lt;$B20),"ERRO: inspeção anterior à entrada",IF(AND($M20&lt;&gt;"Em quarentena",$N20=""),"ERRO: informe a data da inspeção",IF(AND($O20="Pendente",$P20&lt;&gt;""),"ERRO: decisão pendente não deve ter data",IF(AND($O20&lt;&gt;"Pendente",$P20=""),"ERRO: informe a data da decisão",IF(AND($P20&lt;&gt;"",$P20&lt;$B20),"ERRO: decisão anterior à entrada",IF(AND($P20&lt;&gt;"",$N20&lt;&gt;"",$P20&lt;$N20),"ERRO: decisão anterior à inspeção",IF(AND($O20="Pendente",OR($M20="Aguardando execução",$M20="Concluído")),"ERRO: status exige decisão final",IF(AND($O20&lt;&gt;"Pendente",NOT(OR($M20="Aguardando execução",$M20="Concluído"))),"ERRO: atualize o status após a decisão",IF(AND($M20="Concluído",$Q20=""),"ERRO: informe a data da conclusão",IF(AND($M20&lt;&gt;"Concluído",$Q20&lt;&gt;""),"ERRO: conclusão só para status concluído",IF(AND($Q20&lt;&gt;"",$P20=""),"ERRO: conclusão sem data de decisão",IF(AND($Q20&lt;&gt;"",$Q20&lt;$P20),"ERRO: conclusão anterior à decisão","OK"))))))))))))))))))))))</f>
        <v/>
      </c>
      <c r="W20" s="31">
        <f>IF(OR($A20="",$S20="",$S20=0,$K20=""),"",$K20+ROW()/1000000)</f>
        <v/>
      </c>
    </row>
    <row r="21" ht="26" customHeight="1">
      <c r="A21" s="26" t="n"/>
      <c r="B21" s="49" t="n"/>
      <c r="C21" s="26" t="n"/>
      <c r="D21" s="28" t="n"/>
      <c r="E21" s="26" t="n"/>
      <c r="F21" s="29" t="n"/>
      <c r="G21" s="28" t="n"/>
      <c r="H21" s="28" t="n"/>
      <c r="I21" s="26" t="n"/>
      <c r="J21" s="26" t="n"/>
      <c r="K21" s="49" t="n"/>
      <c r="L21" s="26" t="n"/>
      <c r="M21" s="26" t="n"/>
      <c r="N21" s="49" t="n"/>
      <c r="O21" s="26" t="n"/>
      <c r="P21" s="49" t="n"/>
      <c r="Q21" s="49" t="n"/>
      <c r="R21" s="28" t="n"/>
      <c r="S21" s="30">
        <f>IF($A21="","",IF(OR(NOT(ISNUMBER($F21)),$F21&lt;=0,$M21=""),"",$F21*--($M21&lt;&gt;"Concluído")))</f>
        <v/>
      </c>
      <c r="T21" s="30">
        <f>IF(OR($A21="",NOT(ISNUMBER($B21)),NOT(ISNUMBER('Resumo'!$B$3))),"",MAX(0,IF(AND($M21="Concluído",ISNUMBER($Q21)),$Q21,'Resumo'!$B$3)-$B21))</f>
        <v/>
      </c>
      <c r="U21" s="31">
        <f>IF($A21="","",IF($K21="","Sem prazo",IF($M21="Concluído",IF($Q21="","Revisar",IF($Q21&gt;$K21,"Concluído com atraso","Concluído no prazo")),IF(NOT(ISNUMBER('Resumo'!$B$3)),"Revisar",IF($K21&lt;'Resumo'!$B$3,"Vencido",IF($K21-'Resumo'!$B$3&lt;=2,"Vence em até 2 dias","No prazo"))))))</f>
        <v/>
      </c>
      <c r="V21" s="32">
        <f>IF(COUNTA($A21:$R21)=0,"",IF($A21="","ERRO: informe o ID",IF(COUNTIF($A$9:$A$208,$A21)&gt;1,"ERRO: ID duplicado",IF(OR($B21="",$C21="",$D21="",$E21="",$F21="",$G21="",$H21="",$I21="",$J21="",$K21="",$L21="",$M21="",$O21=""),"ERRO: preencha os campos obrigatórios",IF(OR(COUNTIF('Listas e parâmetros'!$D$4:$D$10,$G21)=0,COUNTIF('Listas e parâmetros'!$I$4:$I$8,$I21)=0,COUNTIF('Listas e parâmetros'!$H$4:$H$6,$J21)=0,COUNTIF('Listas e parâmetros'!$E$4:$E$7,$L21)=0,COUNTIF('Listas e parâmetros'!$F$4:$F$8,$M21)=0,COUNTIF('Listas e parâmetros'!$G$4:$G$7,$O21)=0),"ERRO: valor fora das listas",IF(OR(NOT(ISNUMBER($F21)),$F21&lt;=0),"ERRO: quantidade inválida",IF(OR(NOT(ISNUMBER($B21)),NOT(ISNUMBER($K21))),"ERRO: datas de entrada/prazo inválidas",IF($B21&gt;'Resumo'!$B$3,"ERRO: entrada posterior à data de referência",IF($K21&lt;$B21,"ERRO: prazo anterior à entrada",IF(OR(AND($N21&lt;&gt;"",$N21&gt;'Resumo'!$B$3),AND($P21&lt;&gt;"",$P21&gt;'Resumo'!$B$3),AND($Q21&lt;&gt;"",$Q21&gt;'Resumo'!$B$3)),"ERRO: data posterior à referência",IF(AND($N21&lt;&gt;"",$N21&lt;$B21),"ERRO: inspeção anterior à entrada",IF(AND($M21&lt;&gt;"Em quarentena",$N21=""),"ERRO: informe a data da inspeção",IF(AND($O21="Pendente",$P21&lt;&gt;""),"ERRO: decisão pendente não deve ter data",IF(AND($O21&lt;&gt;"Pendente",$P21=""),"ERRO: informe a data da decisão",IF(AND($P21&lt;&gt;"",$P21&lt;$B21),"ERRO: decisão anterior à entrada",IF(AND($P21&lt;&gt;"",$N21&lt;&gt;"",$P21&lt;$N21),"ERRO: decisão anterior à inspeção",IF(AND($O21="Pendente",OR($M21="Aguardando execução",$M21="Concluído")),"ERRO: status exige decisão final",IF(AND($O21&lt;&gt;"Pendente",NOT(OR($M21="Aguardando execução",$M21="Concluído"))),"ERRO: atualize o status após a decisão",IF(AND($M21="Concluído",$Q21=""),"ERRO: informe a data da conclusão",IF(AND($M21&lt;&gt;"Concluído",$Q21&lt;&gt;""),"ERRO: conclusão só para status concluído",IF(AND($Q21&lt;&gt;"",$P21=""),"ERRO: conclusão sem data de decisão",IF(AND($Q21&lt;&gt;"",$Q21&lt;$P21),"ERRO: conclusão anterior à decisão","OK"))))))))))))))))))))))</f>
        <v/>
      </c>
      <c r="W21" s="31">
        <f>IF(OR($A21="",$S21="",$S21=0,$K21=""),"",$K21+ROW()/1000000)</f>
        <v/>
      </c>
    </row>
    <row r="22" ht="26" customHeight="1">
      <c r="A22" s="26" t="n"/>
      <c r="B22" s="49" t="n"/>
      <c r="C22" s="26" t="n"/>
      <c r="D22" s="28" t="n"/>
      <c r="E22" s="26" t="n"/>
      <c r="F22" s="29" t="n"/>
      <c r="G22" s="28" t="n"/>
      <c r="H22" s="28" t="n"/>
      <c r="I22" s="26" t="n"/>
      <c r="J22" s="26" t="n"/>
      <c r="K22" s="49" t="n"/>
      <c r="L22" s="26" t="n"/>
      <c r="M22" s="26" t="n"/>
      <c r="N22" s="49" t="n"/>
      <c r="O22" s="26" t="n"/>
      <c r="P22" s="49" t="n"/>
      <c r="Q22" s="49" t="n"/>
      <c r="R22" s="28" t="n"/>
      <c r="S22" s="30">
        <f>IF($A22="","",IF(OR(NOT(ISNUMBER($F22)),$F22&lt;=0,$M22=""),"",$F22*--($M22&lt;&gt;"Concluído")))</f>
        <v/>
      </c>
      <c r="T22" s="30">
        <f>IF(OR($A22="",NOT(ISNUMBER($B22)),NOT(ISNUMBER('Resumo'!$B$3))),"",MAX(0,IF(AND($M22="Concluído",ISNUMBER($Q22)),$Q22,'Resumo'!$B$3)-$B22))</f>
        <v/>
      </c>
      <c r="U22" s="31">
        <f>IF($A22="","",IF($K22="","Sem prazo",IF($M22="Concluído",IF($Q22="","Revisar",IF($Q22&gt;$K22,"Concluído com atraso","Concluído no prazo")),IF(NOT(ISNUMBER('Resumo'!$B$3)),"Revisar",IF($K22&lt;'Resumo'!$B$3,"Vencido",IF($K22-'Resumo'!$B$3&lt;=2,"Vence em até 2 dias","No prazo"))))))</f>
        <v/>
      </c>
      <c r="V22" s="32">
        <f>IF(COUNTA($A22:$R22)=0,"",IF($A22="","ERRO: informe o ID",IF(COUNTIF($A$9:$A$208,$A22)&gt;1,"ERRO: ID duplicado",IF(OR($B22="",$C22="",$D22="",$E22="",$F22="",$G22="",$H22="",$I22="",$J22="",$K22="",$L22="",$M22="",$O22=""),"ERRO: preencha os campos obrigatórios",IF(OR(COUNTIF('Listas e parâmetros'!$D$4:$D$10,$G22)=0,COUNTIF('Listas e parâmetros'!$I$4:$I$8,$I22)=0,COUNTIF('Listas e parâmetros'!$H$4:$H$6,$J22)=0,COUNTIF('Listas e parâmetros'!$E$4:$E$7,$L22)=0,COUNTIF('Listas e parâmetros'!$F$4:$F$8,$M22)=0,COUNTIF('Listas e parâmetros'!$G$4:$G$7,$O22)=0),"ERRO: valor fora das listas",IF(OR(NOT(ISNUMBER($F22)),$F22&lt;=0),"ERRO: quantidade inválida",IF(OR(NOT(ISNUMBER($B22)),NOT(ISNUMBER($K22))),"ERRO: datas de entrada/prazo inválidas",IF($B22&gt;'Resumo'!$B$3,"ERRO: entrada posterior à data de referência",IF($K22&lt;$B22,"ERRO: prazo anterior à entrada",IF(OR(AND($N22&lt;&gt;"",$N22&gt;'Resumo'!$B$3),AND($P22&lt;&gt;"",$P22&gt;'Resumo'!$B$3),AND($Q22&lt;&gt;"",$Q22&gt;'Resumo'!$B$3)),"ERRO: data posterior à referência",IF(AND($N22&lt;&gt;"",$N22&lt;$B22),"ERRO: inspeção anterior à entrada",IF(AND($M22&lt;&gt;"Em quarentena",$N22=""),"ERRO: informe a data da inspeção",IF(AND($O22="Pendente",$P22&lt;&gt;""),"ERRO: decisão pendente não deve ter data",IF(AND($O22&lt;&gt;"Pendente",$P22=""),"ERRO: informe a data da decisão",IF(AND($P22&lt;&gt;"",$P22&lt;$B22),"ERRO: decisão anterior à entrada",IF(AND($P22&lt;&gt;"",$N22&lt;&gt;"",$P22&lt;$N22),"ERRO: decisão anterior à inspeção",IF(AND($O22="Pendente",OR($M22="Aguardando execução",$M22="Concluído")),"ERRO: status exige decisão final",IF(AND($O22&lt;&gt;"Pendente",NOT(OR($M22="Aguardando execução",$M22="Concluído"))),"ERRO: atualize o status após a decisão",IF(AND($M22="Concluído",$Q22=""),"ERRO: informe a data da conclusão",IF(AND($M22&lt;&gt;"Concluído",$Q22&lt;&gt;""),"ERRO: conclusão só para status concluído",IF(AND($Q22&lt;&gt;"",$P22=""),"ERRO: conclusão sem data de decisão",IF(AND($Q22&lt;&gt;"",$Q22&lt;$P22),"ERRO: conclusão anterior à decisão","OK"))))))))))))))))))))))</f>
        <v/>
      </c>
      <c r="W22" s="31">
        <f>IF(OR($A22="",$S22="",$S22=0,$K22=""),"",$K22+ROW()/1000000)</f>
        <v/>
      </c>
    </row>
    <row r="23" ht="26" customHeight="1">
      <c r="A23" s="26" t="n"/>
      <c r="B23" s="49" t="n"/>
      <c r="C23" s="26" t="n"/>
      <c r="D23" s="28" t="n"/>
      <c r="E23" s="26" t="n"/>
      <c r="F23" s="29" t="n"/>
      <c r="G23" s="28" t="n"/>
      <c r="H23" s="28" t="n"/>
      <c r="I23" s="26" t="n"/>
      <c r="J23" s="26" t="n"/>
      <c r="K23" s="49" t="n"/>
      <c r="L23" s="26" t="n"/>
      <c r="M23" s="26" t="n"/>
      <c r="N23" s="49" t="n"/>
      <c r="O23" s="26" t="n"/>
      <c r="P23" s="49" t="n"/>
      <c r="Q23" s="49" t="n"/>
      <c r="R23" s="28" t="n"/>
      <c r="S23" s="30">
        <f>IF($A23="","",IF(OR(NOT(ISNUMBER($F23)),$F23&lt;=0,$M23=""),"",$F23*--($M23&lt;&gt;"Concluído")))</f>
        <v/>
      </c>
      <c r="T23" s="30">
        <f>IF(OR($A23="",NOT(ISNUMBER($B23)),NOT(ISNUMBER('Resumo'!$B$3))),"",MAX(0,IF(AND($M23="Concluído",ISNUMBER($Q23)),$Q23,'Resumo'!$B$3)-$B23))</f>
        <v/>
      </c>
      <c r="U23" s="31">
        <f>IF($A23="","",IF($K23="","Sem prazo",IF($M23="Concluído",IF($Q23="","Revisar",IF($Q23&gt;$K23,"Concluído com atraso","Concluído no prazo")),IF(NOT(ISNUMBER('Resumo'!$B$3)),"Revisar",IF($K23&lt;'Resumo'!$B$3,"Vencido",IF($K23-'Resumo'!$B$3&lt;=2,"Vence em até 2 dias","No prazo"))))))</f>
        <v/>
      </c>
      <c r="V23" s="32">
        <f>IF(COUNTA($A23:$R23)=0,"",IF($A23="","ERRO: informe o ID",IF(COUNTIF($A$9:$A$208,$A23)&gt;1,"ERRO: ID duplicado",IF(OR($B23="",$C23="",$D23="",$E23="",$F23="",$G23="",$H23="",$I23="",$J23="",$K23="",$L23="",$M23="",$O23=""),"ERRO: preencha os campos obrigatórios",IF(OR(COUNTIF('Listas e parâmetros'!$D$4:$D$10,$G23)=0,COUNTIF('Listas e parâmetros'!$I$4:$I$8,$I23)=0,COUNTIF('Listas e parâmetros'!$H$4:$H$6,$J23)=0,COUNTIF('Listas e parâmetros'!$E$4:$E$7,$L23)=0,COUNTIF('Listas e parâmetros'!$F$4:$F$8,$M23)=0,COUNTIF('Listas e parâmetros'!$G$4:$G$7,$O23)=0),"ERRO: valor fora das listas",IF(OR(NOT(ISNUMBER($F23)),$F23&lt;=0),"ERRO: quantidade inválida",IF(OR(NOT(ISNUMBER($B23)),NOT(ISNUMBER($K23))),"ERRO: datas de entrada/prazo inválidas",IF($B23&gt;'Resumo'!$B$3,"ERRO: entrada posterior à data de referência",IF($K23&lt;$B23,"ERRO: prazo anterior à entrada",IF(OR(AND($N23&lt;&gt;"",$N23&gt;'Resumo'!$B$3),AND($P23&lt;&gt;"",$P23&gt;'Resumo'!$B$3),AND($Q23&lt;&gt;"",$Q23&gt;'Resumo'!$B$3)),"ERRO: data posterior à referência",IF(AND($N23&lt;&gt;"",$N23&lt;$B23),"ERRO: inspeção anterior à entrada",IF(AND($M23&lt;&gt;"Em quarentena",$N23=""),"ERRO: informe a data da inspeção",IF(AND($O23="Pendente",$P23&lt;&gt;""),"ERRO: decisão pendente não deve ter data",IF(AND($O23&lt;&gt;"Pendente",$P23=""),"ERRO: informe a data da decisão",IF(AND($P23&lt;&gt;"",$P23&lt;$B23),"ERRO: decisão anterior à entrada",IF(AND($P23&lt;&gt;"",$N23&lt;&gt;"",$P23&lt;$N23),"ERRO: decisão anterior à inspeção",IF(AND($O23="Pendente",OR($M23="Aguardando execução",$M23="Concluído")),"ERRO: status exige decisão final",IF(AND($O23&lt;&gt;"Pendente",NOT(OR($M23="Aguardando execução",$M23="Concluído"))),"ERRO: atualize o status após a decisão",IF(AND($M23="Concluído",$Q23=""),"ERRO: informe a data da conclusão",IF(AND($M23&lt;&gt;"Concluído",$Q23&lt;&gt;""),"ERRO: conclusão só para status concluído",IF(AND($Q23&lt;&gt;"",$P23=""),"ERRO: conclusão sem data de decisão",IF(AND($Q23&lt;&gt;"",$Q23&lt;$P23),"ERRO: conclusão anterior à decisão","OK"))))))))))))))))))))))</f>
        <v/>
      </c>
      <c r="W23" s="31">
        <f>IF(OR($A23="",$S23="",$S23=0,$K23=""),"",$K23+ROW()/1000000)</f>
        <v/>
      </c>
    </row>
    <row r="24" ht="26" customHeight="1">
      <c r="A24" s="26" t="n"/>
      <c r="B24" s="49" t="n"/>
      <c r="C24" s="26" t="n"/>
      <c r="D24" s="28" t="n"/>
      <c r="E24" s="26" t="n"/>
      <c r="F24" s="29" t="n"/>
      <c r="G24" s="28" t="n"/>
      <c r="H24" s="28" t="n"/>
      <c r="I24" s="26" t="n"/>
      <c r="J24" s="26" t="n"/>
      <c r="K24" s="49" t="n"/>
      <c r="L24" s="26" t="n"/>
      <c r="M24" s="26" t="n"/>
      <c r="N24" s="49" t="n"/>
      <c r="O24" s="26" t="n"/>
      <c r="P24" s="49" t="n"/>
      <c r="Q24" s="49" t="n"/>
      <c r="R24" s="28" t="n"/>
      <c r="S24" s="30">
        <f>IF($A24="","",IF(OR(NOT(ISNUMBER($F24)),$F24&lt;=0,$M24=""),"",$F24*--($M24&lt;&gt;"Concluído")))</f>
        <v/>
      </c>
      <c r="T24" s="30">
        <f>IF(OR($A24="",NOT(ISNUMBER($B24)),NOT(ISNUMBER('Resumo'!$B$3))),"",MAX(0,IF(AND($M24="Concluído",ISNUMBER($Q24)),$Q24,'Resumo'!$B$3)-$B24))</f>
        <v/>
      </c>
      <c r="U24" s="31">
        <f>IF($A24="","",IF($K24="","Sem prazo",IF($M24="Concluído",IF($Q24="","Revisar",IF($Q24&gt;$K24,"Concluído com atraso","Concluído no prazo")),IF(NOT(ISNUMBER('Resumo'!$B$3)),"Revisar",IF($K24&lt;'Resumo'!$B$3,"Vencido",IF($K24-'Resumo'!$B$3&lt;=2,"Vence em até 2 dias","No prazo"))))))</f>
        <v/>
      </c>
      <c r="V24" s="32">
        <f>IF(COUNTA($A24:$R24)=0,"",IF($A24="","ERRO: informe o ID",IF(COUNTIF($A$9:$A$208,$A24)&gt;1,"ERRO: ID duplicado",IF(OR($B24="",$C24="",$D24="",$E24="",$F24="",$G24="",$H24="",$I24="",$J24="",$K24="",$L24="",$M24="",$O24=""),"ERRO: preencha os campos obrigatórios",IF(OR(COUNTIF('Listas e parâmetros'!$D$4:$D$10,$G24)=0,COUNTIF('Listas e parâmetros'!$I$4:$I$8,$I24)=0,COUNTIF('Listas e parâmetros'!$H$4:$H$6,$J24)=0,COUNTIF('Listas e parâmetros'!$E$4:$E$7,$L24)=0,COUNTIF('Listas e parâmetros'!$F$4:$F$8,$M24)=0,COUNTIF('Listas e parâmetros'!$G$4:$G$7,$O24)=0),"ERRO: valor fora das listas",IF(OR(NOT(ISNUMBER($F24)),$F24&lt;=0),"ERRO: quantidade inválida",IF(OR(NOT(ISNUMBER($B24)),NOT(ISNUMBER($K24))),"ERRO: datas de entrada/prazo inválidas",IF($B24&gt;'Resumo'!$B$3,"ERRO: entrada posterior à data de referência",IF($K24&lt;$B24,"ERRO: prazo anterior à entrada",IF(OR(AND($N24&lt;&gt;"",$N24&gt;'Resumo'!$B$3),AND($P24&lt;&gt;"",$P24&gt;'Resumo'!$B$3),AND($Q24&lt;&gt;"",$Q24&gt;'Resumo'!$B$3)),"ERRO: data posterior à referência",IF(AND($N24&lt;&gt;"",$N24&lt;$B24),"ERRO: inspeção anterior à entrada",IF(AND($M24&lt;&gt;"Em quarentena",$N24=""),"ERRO: informe a data da inspeção",IF(AND($O24="Pendente",$P24&lt;&gt;""),"ERRO: decisão pendente não deve ter data",IF(AND($O24&lt;&gt;"Pendente",$P24=""),"ERRO: informe a data da decisão",IF(AND($P24&lt;&gt;"",$P24&lt;$B24),"ERRO: decisão anterior à entrada",IF(AND($P24&lt;&gt;"",$N24&lt;&gt;"",$P24&lt;$N24),"ERRO: decisão anterior à inspeção",IF(AND($O24="Pendente",OR($M24="Aguardando execução",$M24="Concluído")),"ERRO: status exige decisão final",IF(AND($O24&lt;&gt;"Pendente",NOT(OR($M24="Aguardando execução",$M24="Concluído"))),"ERRO: atualize o status após a decisão",IF(AND($M24="Concluído",$Q24=""),"ERRO: informe a data da conclusão",IF(AND($M24&lt;&gt;"Concluído",$Q24&lt;&gt;""),"ERRO: conclusão só para status concluído",IF(AND($Q24&lt;&gt;"",$P24=""),"ERRO: conclusão sem data de decisão",IF(AND($Q24&lt;&gt;"",$Q24&lt;$P24),"ERRO: conclusão anterior à decisão","OK"))))))))))))))))))))))</f>
        <v/>
      </c>
      <c r="W24" s="31">
        <f>IF(OR($A24="",$S24="",$S24=0,$K24=""),"",$K24+ROW()/1000000)</f>
        <v/>
      </c>
    </row>
    <row r="25" ht="26" customHeight="1">
      <c r="A25" s="26" t="n"/>
      <c r="B25" s="49" t="n"/>
      <c r="C25" s="26" t="n"/>
      <c r="D25" s="28" t="n"/>
      <c r="E25" s="26" t="n"/>
      <c r="F25" s="29" t="n"/>
      <c r="G25" s="28" t="n"/>
      <c r="H25" s="28" t="n"/>
      <c r="I25" s="26" t="n"/>
      <c r="J25" s="26" t="n"/>
      <c r="K25" s="49" t="n"/>
      <c r="L25" s="26" t="n"/>
      <c r="M25" s="26" t="n"/>
      <c r="N25" s="49" t="n"/>
      <c r="O25" s="26" t="n"/>
      <c r="P25" s="49" t="n"/>
      <c r="Q25" s="49" t="n"/>
      <c r="R25" s="28" t="n"/>
      <c r="S25" s="30">
        <f>IF($A25="","",IF(OR(NOT(ISNUMBER($F25)),$F25&lt;=0,$M25=""),"",$F25*--($M25&lt;&gt;"Concluído")))</f>
        <v/>
      </c>
      <c r="T25" s="30">
        <f>IF(OR($A25="",NOT(ISNUMBER($B25)),NOT(ISNUMBER('Resumo'!$B$3))),"",MAX(0,IF(AND($M25="Concluído",ISNUMBER($Q25)),$Q25,'Resumo'!$B$3)-$B25))</f>
        <v/>
      </c>
      <c r="U25" s="31">
        <f>IF($A25="","",IF($K25="","Sem prazo",IF($M25="Concluído",IF($Q25="","Revisar",IF($Q25&gt;$K25,"Concluído com atraso","Concluído no prazo")),IF(NOT(ISNUMBER('Resumo'!$B$3)),"Revisar",IF($K25&lt;'Resumo'!$B$3,"Vencido",IF($K25-'Resumo'!$B$3&lt;=2,"Vence em até 2 dias","No prazo"))))))</f>
        <v/>
      </c>
      <c r="V25" s="32">
        <f>IF(COUNTA($A25:$R25)=0,"",IF($A25="","ERRO: informe o ID",IF(COUNTIF($A$9:$A$208,$A25)&gt;1,"ERRO: ID duplicado",IF(OR($B25="",$C25="",$D25="",$E25="",$F25="",$G25="",$H25="",$I25="",$J25="",$K25="",$L25="",$M25="",$O25=""),"ERRO: preencha os campos obrigatórios",IF(OR(COUNTIF('Listas e parâmetros'!$D$4:$D$10,$G25)=0,COUNTIF('Listas e parâmetros'!$I$4:$I$8,$I25)=0,COUNTIF('Listas e parâmetros'!$H$4:$H$6,$J25)=0,COUNTIF('Listas e parâmetros'!$E$4:$E$7,$L25)=0,COUNTIF('Listas e parâmetros'!$F$4:$F$8,$M25)=0,COUNTIF('Listas e parâmetros'!$G$4:$G$7,$O25)=0),"ERRO: valor fora das listas",IF(OR(NOT(ISNUMBER($F25)),$F25&lt;=0),"ERRO: quantidade inválida",IF(OR(NOT(ISNUMBER($B25)),NOT(ISNUMBER($K25))),"ERRO: datas de entrada/prazo inválidas",IF($B25&gt;'Resumo'!$B$3,"ERRO: entrada posterior à data de referência",IF($K25&lt;$B25,"ERRO: prazo anterior à entrada",IF(OR(AND($N25&lt;&gt;"",$N25&gt;'Resumo'!$B$3),AND($P25&lt;&gt;"",$P25&gt;'Resumo'!$B$3),AND($Q25&lt;&gt;"",$Q25&gt;'Resumo'!$B$3)),"ERRO: data posterior à referência",IF(AND($N25&lt;&gt;"",$N25&lt;$B25),"ERRO: inspeção anterior à entrada",IF(AND($M25&lt;&gt;"Em quarentena",$N25=""),"ERRO: informe a data da inspeção",IF(AND($O25="Pendente",$P25&lt;&gt;""),"ERRO: decisão pendente não deve ter data",IF(AND($O25&lt;&gt;"Pendente",$P25=""),"ERRO: informe a data da decisão",IF(AND($P25&lt;&gt;"",$P25&lt;$B25),"ERRO: decisão anterior à entrada",IF(AND($P25&lt;&gt;"",$N25&lt;&gt;"",$P25&lt;$N25),"ERRO: decisão anterior à inspeção",IF(AND($O25="Pendente",OR($M25="Aguardando execução",$M25="Concluído")),"ERRO: status exige decisão final",IF(AND($O25&lt;&gt;"Pendente",NOT(OR($M25="Aguardando execução",$M25="Concluído"))),"ERRO: atualize o status após a decisão",IF(AND($M25="Concluído",$Q25=""),"ERRO: informe a data da conclusão",IF(AND($M25&lt;&gt;"Concluído",$Q25&lt;&gt;""),"ERRO: conclusão só para status concluído",IF(AND($Q25&lt;&gt;"",$P25=""),"ERRO: conclusão sem data de decisão",IF(AND($Q25&lt;&gt;"",$Q25&lt;$P25),"ERRO: conclusão anterior à decisão","OK"))))))))))))))))))))))</f>
        <v/>
      </c>
      <c r="W25" s="31">
        <f>IF(OR($A25="",$S25="",$S25=0,$K25=""),"",$K25+ROW()/1000000)</f>
        <v/>
      </c>
    </row>
    <row r="26" ht="26" customHeight="1">
      <c r="A26" s="26" t="n"/>
      <c r="B26" s="49" t="n"/>
      <c r="C26" s="26" t="n"/>
      <c r="D26" s="28" t="n"/>
      <c r="E26" s="26" t="n"/>
      <c r="F26" s="29" t="n"/>
      <c r="G26" s="28" t="n"/>
      <c r="H26" s="28" t="n"/>
      <c r="I26" s="26" t="n"/>
      <c r="J26" s="26" t="n"/>
      <c r="K26" s="49" t="n"/>
      <c r="L26" s="26" t="n"/>
      <c r="M26" s="26" t="n"/>
      <c r="N26" s="49" t="n"/>
      <c r="O26" s="26" t="n"/>
      <c r="P26" s="49" t="n"/>
      <c r="Q26" s="49" t="n"/>
      <c r="R26" s="28" t="n"/>
      <c r="S26" s="30">
        <f>IF($A26="","",IF(OR(NOT(ISNUMBER($F26)),$F26&lt;=0,$M26=""),"",$F26*--($M26&lt;&gt;"Concluído")))</f>
        <v/>
      </c>
      <c r="T26" s="30">
        <f>IF(OR($A26="",NOT(ISNUMBER($B26)),NOT(ISNUMBER('Resumo'!$B$3))),"",MAX(0,IF(AND($M26="Concluído",ISNUMBER($Q26)),$Q26,'Resumo'!$B$3)-$B26))</f>
        <v/>
      </c>
      <c r="U26" s="31">
        <f>IF($A26="","",IF($K26="","Sem prazo",IF($M26="Concluído",IF($Q26="","Revisar",IF($Q26&gt;$K26,"Concluído com atraso","Concluído no prazo")),IF(NOT(ISNUMBER('Resumo'!$B$3)),"Revisar",IF($K26&lt;'Resumo'!$B$3,"Vencido",IF($K26-'Resumo'!$B$3&lt;=2,"Vence em até 2 dias","No prazo"))))))</f>
        <v/>
      </c>
      <c r="V26" s="32">
        <f>IF(COUNTA($A26:$R26)=0,"",IF($A26="","ERRO: informe o ID",IF(COUNTIF($A$9:$A$208,$A26)&gt;1,"ERRO: ID duplicado",IF(OR($B26="",$C26="",$D26="",$E26="",$F26="",$G26="",$H26="",$I26="",$J26="",$K26="",$L26="",$M26="",$O26=""),"ERRO: preencha os campos obrigatórios",IF(OR(COUNTIF('Listas e parâmetros'!$D$4:$D$10,$G26)=0,COUNTIF('Listas e parâmetros'!$I$4:$I$8,$I26)=0,COUNTIF('Listas e parâmetros'!$H$4:$H$6,$J26)=0,COUNTIF('Listas e parâmetros'!$E$4:$E$7,$L26)=0,COUNTIF('Listas e parâmetros'!$F$4:$F$8,$M26)=0,COUNTIF('Listas e parâmetros'!$G$4:$G$7,$O26)=0),"ERRO: valor fora das listas",IF(OR(NOT(ISNUMBER($F26)),$F26&lt;=0),"ERRO: quantidade inválida",IF(OR(NOT(ISNUMBER($B26)),NOT(ISNUMBER($K26))),"ERRO: datas de entrada/prazo inválidas",IF($B26&gt;'Resumo'!$B$3,"ERRO: entrada posterior à data de referência",IF($K26&lt;$B26,"ERRO: prazo anterior à entrada",IF(OR(AND($N26&lt;&gt;"",$N26&gt;'Resumo'!$B$3),AND($P26&lt;&gt;"",$P26&gt;'Resumo'!$B$3),AND($Q26&lt;&gt;"",$Q26&gt;'Resumo'!$B$3)),"ERRO: data posterior à referência",IF(AND($N26&lt;&gt;"",$N26&lt;$B26),"ERRO: inspeção anterior à entrada",IF(AND($M26&lt;&gt;"Em quarentena",$N26=""),"ERRO: informe a data da inspeção",IF(AND($O26="Pendente",$P26&lt;&gt;""),"ERRO: decisão pendente não deve ter data",IF(AND($O26&lt;&gt;"Pendente",$P26=""),"ERRO: informe a data da decisão",IF(AND($P26&lt;&gt;"",$P26&lt;$B26),"ERRO: decisão anterior à entrada",IF(AND($P26&lt;&gt;"",$N26&lt;&gt;"",$P26&lt;$N26),"ERRO: decisão anterior à inspeção",IF(AND($O26="Pendente",OR($M26="Aguardando execução",$M26="Concluído")),"ERRO: status exige decisão final",IF(AND($O26&lt;&gt;"Pendente",NOT(OR($M26="Aguardando execução",$M26="Concluído"))),"ERRO: atualize o status após a decisão",IF(AND($M26="Concluído",$Q26=""),"ERRO: informe a data da conclusão",IF(AND($M26&lt;&gt;"Concluído",$Q26&lt;&gt;""),"ERRO: conclusão só para status concluído",IF(AND($Q26&lt;&gt;"",$P26=""),"ERRO: conclusão sem data de decisão",IF(AND($Q26&lt;&gt;"",$Q26&lt;$P26),"ERRO: conclusão anterior à decisão","OK"))))))))))))))))))))))</f>
        <v/>
      </c>
      <c r="W26" s="31">
        <f>IF(OR($A26="",$S26="",$S26=0,$K26=""),"",$K26+ROW()/1000000)</f>
        <v/>
      </c>
    </row>
    <row r="27" ht="26" customHeight="1">
      <c r="A27" s="26" t="n"/>
      <c r="B27" s="49" t="n"/>
      <c r="C27" s="26" t="n"/>
      <c r="D27" s="28" t="n"/>
      <c r="E27" s="26" t="n"/>
      <c r="F27" s="29" t="n"/>
      <c r="G27" s="28" t="n"/>
      <c r="H27" s="28" t="n"/>
      <c r="I27" s="26" t="n"/>
      <c r="J27" s="26" t="n"/>
      <c r="K27" s="49" t="n"/>
      <c r="L27" s="26" t="n"/>
      <c r="M27" s="26" t="n"/>
      <c r="N27" s="49" t="n"/>
      <c r="O27" s="26" t="n"/>
      <c r="P27" s="49" t="n"/>
      <c r="Q27" s="49" t="n"/>
      <c r="R27" s="28" t="n"/>
      <c r="S27" s="30">
        <f>IF($A27="","",IF(OR(NOT(ISNUMBER($F27)),$F27&lt;=0,$M27=""),"",$F27*--($M27&lt;&gt;"Concluído")))</f>
        <v/>
      </c>
      <c r="T27" s="30">
        <f>IF(OR($A27="",NOT(ISNUMBER($B27)),NOT(ISNUMBER('Resumo'!$B$3))),"",MAX(0,IF(AND($M27="Concluído",ISNUMBER($Q27)),$Q27,'Resumo'!$B$3)-$B27))</f>
        <v/>
      </c>
      <c r="U27" s="31">
        <f>IF($A27="","",IF($K27="","Sem prazo",IF($M27="Concluído",IF($Q27="","Revisar",IF($Q27&gt;$K27,"Concluído com atraso","Concluído no prazo")),IF(NOT(ISNUMBER('Resumo'!$B$3)),"Revisar",IF($K27&lt;'Resumo'!$B$3,"Vencido",IF($K27-'Resumo'!$B$3&lt;=2,"Vence em até 2 dias","No prazo"))))))</f>
        <v/>
      </c>
      <c r="V27" s="32">
        <f>IF(COUNTA($A27:$R27)=0,"",IF($A27="","ERRO: informe o ID",IF(COUNTIF($A$9:$A$208,$A27)&gt;1,"ERRO: ID duplicado",IF(OR($B27="",$C27="",$D27="",$E27="",$F27="",$G27="",$H27="",$I27="",$J27="",$K27="",$L27="",$M27="",$O27=""),"ERRO: preencha os campos obrigatórios",IF(OR(COUNTIF('Listas e parâmetros'!$D$4:$D$10,$G27)=0,COUNTIF('Listas e parâmetros'!$I$4:$I$8,$I27)=0,COUNTIF('Listas e parâmetros'!$H$4:$H$6,$J27)=0,COUNTIF('Listas e parâmetros'!$E$4:$E$7,$L27)=0,COUNTIF('Listas e parâmetros'!$F$4:$F$8,$M27)=0,COUNTIF('Listas e parâmetros'!$G$4:$G$7,$O27)=0),"ERRO: valor fora das listas",IF(OR(NOT(ISNUMBER($F27)),$F27&lt;=0),"ERRO: quantidade inválida",IF(OR(NOT(ISNUMBER($B27)),NOT(ISNUMBER($K27))),"ERRO: datas de entrada/prazo inválidas",IF($B27&gt;'Resumo'!$B$3,"ERRO: entrada posterior à data de referência",IF($K27&lt;$B27,"ERRO: prazo anterior à entrada",IF(OR(AND($N27&lt;&gt;"",$N27&gt;'Resumo'!$B$3),AND($P27&lt;&gt;"",$P27&gt;'Resumo'!$B$3),AND($Q27&lt;&gt;"",$Q27&gt;'Resumo'!$B$3)),"ERRO: data posterior à referência",IF(AND($N27&lt;&gt;"",$N27&lt;$B27),"ERRO: inspeção anterior à entrada",IF(AND($M27&lt;&gt;"Em quarentena",$N27=""),"ERRO: informe a data da inspeção",IF(AND($O27="Pendente",$P27&lt;&gt;""),"ERRO: decisão pendente não deve ter data",IF(AND($O27&lt;&gt;"Pendente",$P27=""),"ERRO: informe a data da decisão",IF(AND($P27&lt;&gt;"",$P27&lt;$B27),"ERRO: decisão anterior à entrada",IF(AND($P27&lt;&gt;"",$N27&lt;&gt;"",$P27&lt;$N27),"ERRO: decisão anterior à inspeção",IF(AND($O27="Pendente",OR($M27="Aguardando execução",$M27="Concluído")),"ERRO: status exige decisão final",IF(AND($O27&lt;&gt;"Pendente",NOT(OR($M27="Aguardando execução",$M27="Concluído"))),"ERRO: atualize o status após a decisão",IF(AND($M27="Concluído",$Q27=""),"ERRO: informe a data da conclusão",IF(AND($M27&lt;&gt;"Concluído",$Q27&lt;&gt;""),"ERRO: conclusão só para status concluído",IF(AND($Q27&lt;&gt;"",$P27=""),"ERRO: conclusão sem data de decisão",IF(AND($Q27&lt;&gt;"",$Q27&lt;$P27),"ERRO: conclusão anterior à decisão","OK"))))))))))))))))))))))</f>
        <v/>
      </c>
      <c r="W27" s="31">
        <f>IF(OR($A27="",$S27="",$S27=0,$K27=""),"",$K27+ROW()/1000000)</f>
        <v/>
      </c>
    </row>
    <row r="28" ht="26" customHeight="1">
      <c r="A28" s="26" t="n"/>
      <c r="B28" s="49" t="n"/>
      <c r="C28" s="26" t="n"/>
      <c r="D28" s="28" t="n"/>
      <c r="E28" s="26" t="n"/>
      <c r="F28" s="29" t="n"/>
      <c r="G28" s="28" t="n"/>
      <c r="H28" s="28" t="n"/>
      <c r="I28" s="26" t="n"/>
      <c r="J28" s="26" t="n"/>
      <c r="K28" s="49" t="n"/>
      <c r="L28" s="26" t="n"/>
      <c r="M28" s="26" t="n"/>
      <c r="N28" s="49" t="n"/>
      <c r="O28" s="26" t="n"/>
      <c r="P28" s="49" t="n"/>
      <c r="Q28" s="49" t="n"/>
      <c r="R28" s="28" t="n"/>
      <c r="S28" s="30">
        <f>IF($A28="","",IF(OR(NOT(ISNUMBER($F28)),$F28&lt;=0,$M28=""),"",$F28*--($M28&lt;&gt;"Concluído")))</f>
        <v/>
      </c>
      <c r="T28" s="30">
        <f>IF(OR($A28="",NOT(ISNUMBER($B28)),NOT(ISNUMBER('Resumo'!$B$3))),"",MAX(0,IF(AND($M28="Concluído",ISNUMBER($Q28)),$Q28,'Resumo'!$B$3)-$B28))</f>
        <v/>
      </c>
      <c r="U28" s="31">
        <f>IF($A28="","",IF($K28="","Sem prazo",IF($M28="Concluído",IF($Q28="","Revisar",IF($Q28&gt;$K28,"Concluído com atraso","Concluído no prazo")),IF(NOT(ISNUMBER('Resumo'!$B$3)),"Revisar",IF($K28&lt;'Resumo'!$B$3,"Vencido",IF($K28-'Resumo'!$B$3&lt;=2,"Vence em até 2 dias","No prazo"))))))</f>
        <v/>
      </c>
      <c r="V28" s="32">
        <f>IF(COUNTA($A28:$R28)=0,"",IF($A28="","ERRO: informe o ID",IF(COUNTIF($A$9:$A$208,$A28)&gt;1,"ERRO: ID duplicado",IF(OR($B28="",$C28="",$D28="",$E28="",$F28="",$G28="",$H28="",$I28="",$J28="",$K28="",$L28="",$M28="",$O28=""),"ERRO: preencha os campos obrigatórios",IF(OR(COUNTIF('Listas e parâmetros'!$D$4:$D$10,$G28)=0,COUNTIF('Listas e parâmetros'!$I$4:$I$8,$I28)=0,COUNTIF('Listas e parâmetros'!$H$4:$H$6,$J28)=0,COUNTIF('Listas e parâmetros'!$E$4:$E$7,$L28)=0,COUNTIF('Listas e parâmetros'!$F$4:$F$8,$M28)=0,COUNTIF('Listas e parâmetros'!$G$4:$G$7,$O28)=0),"ERRO: valor fora das listas",IF(OR(NOT(ISNUMBER($F28)),$F28&lt;=0),"ERRO: quantidade inválida",IF(OR(NOT(ISNUMBER($B28)),NOT(ISNUMBER($K28))),"ERRO: datas de entrada/prazo inválidas",IF($B28&gt;'Resumo'!$B$3,"ERRO: entrada posterior à data de referência",IF($K28&lt;$B28,"ERRO: prazo anterior à entrada",IF(OR(AND($N28&lt;&gt;"",$N28&gt;'Resumo'!$B$3),AND($P28&lt;&gt;"",$P28&gt;'Resumo'!$B$3),AND($Q28&lt;&gt;"",$Q28&gt;'Resumo'!$B$3)),"ERRO: data posterior à referência",IF(AND($N28&lt;&gt;"",$N28&lt;$B28),"ERRO: inspeção anterior à entrada",IF(AND($M28&lt;&gt;"Em quarentena",$N28=""),"ERRO: informe a data da inspeção",IF(AND($O28="Pendente",$P28&lt;&gt;""),"ERRO: decisão pendente não deve ter data",IF(AND($O28&lt;&gt;"Pendente",$P28=""),"ERRO: informe a data da decisão",IF(AND($P28&lt;&gt;"",$P28&lt;$B28),"ERRO: decisão anterior à entrada",IF(AND($P28&lt;&gt;"",$N28&lt;&gt;"",$P28&lt;$N28),"ERRO: decisão anterior à inspeção",IF(AND($O28="Pendente",OR($M28="Aguardando execução",$M28="Concluído")),"ERRO: status exige decisão final",IF(AND($O28&lt;&gt;"Pendente",NOT(OR($M28="Aguardando execução",$M28="Concluído"))),"ERRO: atualize o status após a decisão",IF(AND($M28="Concluído",$Q28=""),"ERRO: informe a data da conclusão",IF(AND($M28&lt;&gt;"Concluído",$Q28&lt;&gt;""),"ERRO: conclusão só para status concluído",IF(AND($Q28&lt;&gt;"",$P28=""),"ERRO: conclusão sem data de decisão",IF(AND($Q28&lt;&gt;"",$Q28&lt;$P28),"ERRO: conclusão anterior à decisão","OK"))))))))))))))))))))))</f>
        <v/>
      </c>
      <c r="W28" s="31">
        <f>IF(OR($A28="",$S28="",$S28=0,$K28=""),"",$K28+ROW()/1000000)</f>
        <v/>
      </c>
    </row>
    <row r="29" ht="26" customHeight="1">
      <c r="A29" s="26" t="n"/>
      <c r="B29" s="49" t="n"/>
      <c r="C29" s="26" t="n"/>
      <c r="D29" s="28" t="n"/>
      <c r="E29" s="26" t="n"/>
      <c r="F29" s="29" t="n"/>
      <c r="G29" s="28" t="n"/>
      <c r="H29" s="28" t="n"/>
      <c r="I29" s="26" t="n"/>
      <c r="J29" s="26" t="n"/>
      <c r="K29" s="49" t="n"/>
      <c r="L29" s="26" t="n"/>
      <c r="M29" s="26" t="n"/>
      <c r="N29" s="49" t="n"/>
      <c r="O29" s="26" t="n"/>
      <c r="P29" s="49" t="n"/>
      <c r="Q29" s="49" t="n"/>
      <c r="R29" s="28" t="n"/>
      <c r="S29" s="30">
        <f>IF($A29="","",IF(OR(NOT(ISNUMBER($F29)),$F29&lt;=0,$M29=""),"",$F29*--($M29&lt;&gt;"Concluído")))</f>
        <v/>
      </c>
      <c r="T29" s="30">
        <f>IF(OR($A29="",NOT(ISNUMBER($B29)),NOT(ISNUMBER('Resumo'!$B$3))),"",MAX(0,IF(AND($M29="Concluído",ISNUMBER($Q29)),$Q29,'Resumo'!$B$3)-$B29))</f>
        <v/>
      </c>
      <c r="U29" s="31">
        <f>IF($A29="","",IF($K29="","Sem prazo",IF($M29="Concluído",IF($Q29="","Revisar",IF($Q29&gt;$K29,"Concluído com atraso","Concluído no prazo")),IF(NOT(ISNUMBER('Resumo'!$B$3)),"Revisar",IF($K29&lt;'Resumo'!$B$3,"Vencido",IF($K29-'Resumo'!$B$3&lt;=2,"Vence em até 2 dias","No prazo"))))))</f>
        <v/>
      </c>
      <c r="V29" s="32">
        <f>IF(COUNTA($A29:$R29)=0,"",IF($A29="","ERRO: informe o ID",IF(COUNTIF($A$9:$A$208,$A29)&gt;1,"ERRO: ID duplicado",IF(OR($B29="",$C29="",$D29="",$E29="",$F29="",$G29="",$H29="",$I29="",$J29="",$K29="",$L29="",$M29="",$O29=""),"ERRO: preencha os campos obrigatórios",IF(OR(COUNTIF('Listas e parâmetros'!$D$4:$D$10,$G29)=0,COUNTIF('Listas e parâmetros'!$I$4:$I$8,$I29)=0,COUNTIF('Listas e parâmetros'!$H$4:$H$6,$J29)=0,COUNTIF('Listas e parâmetros'!$E$4:$E$7,$L29)=0,COUNTIF('Listas e parâmetros'!$F$4:$F$8,$M29)=0,COUNTIF('Listas e parâmetros'!$G$4:$G$7,$O29)=0),"ERRO: valor fora das listas",IF(OR(NOT(ISNUMBER($F29)),$F29&lt;=0),"ERRO: quantidade inválida",IF(OR(NOT(ISNUMBER($B29)),NOT(ISNUMBER($K29))),"ERRO: datas de entrada/prazo inválidas",IF($B29&gt;'Resumo'!$B$3,"ERRO: entrada posterior à data de referência",IF($K29&lt;$B29,"ERRO: prazo anterior à entrada",IF(OR(AND($N29&lt;&gt;"",$N29&gt;'Resumo'!$B$3),AND($P29&lt;&gt;"",$P29&gt;'Resumo'!$B$3),AND($Q29&lt;&gt;"",$Q29&gt;'Resumo'!$B$3)),"ERRO: data posterior à referência",IF(AND($N29&lt;&gt;"",$N29&lt;$B29),"ERRO: inspeção anterior à entrada",IF(AND($M29&lt;&gt;"Em quarentena",$N29=""),"ERRO: informe a data da inspeção",IF(AND($O29="Pendente",$P29&lt;&gt;""),"ERRO: decisão pendente não deve ter data",IF(AND($O29&lt;&gt;"Pendente",$P29=""),"ERRO: informe a data da decisão",IF(AND($P29&lt;&gt;"",$P29&lt;$B29),"ERRO: decisão anterior à entrada",IF(AND($P29&lt;&gt;"",$N29&lt;&gt;"",$P29&lt;$N29),"ERRO: decisão anterior à inspeção",IF(AND($O29="Pendente",OR($M29="Aguardando execução",$M29="Concluído")),"ERRO: status exige decisão final",IF(AND($O29&lt;&gt;"Pendente",NOT(OR($M29="Aguardando execução",$M29="Concluído"))),"ERRO: atualize o status após a decisão",IF(AND($M29="Concluído",$Q29=""),"ERRO: informe a data da conclusão",IF(AND($M29&lt;&gt;"Concluído",$Q29&lt;&gt;""),"ERRO: conclusão só para status concluído",IF(AND($Q29&lt;&gt;"",$P29=""),"ERRO: conclusão sem data de decisão",IF(AND($Q29&lt;&gt;"",$Q29&lt;$P29),"ERRO: conclusão anterior à decisão","OK"))))))))))))))))))))))</f>
        <v/>
      </c>
      <c r="W29" s="31">
        <f>IF(OR($A29="",$S29="",$S29=0,$K29=""),"",$K29+ROW()/1000000)</f>
        <v/>
      </c>
    </row>
    <row r="30" ht="26" customHeight="1">
      <c r="A30" s="26" t="n"/>
      <c r="B30" s="49" t="n"/>
      <c r="C30" s="26" t="n"/>
      <c r="D30" s="28" t="n"/>
      <c r="E30" s="26" t="n"/>
      <c r="F30" s="29" t="n"/>
      <c r="G30" s="28" t="n"/>
      <c r="H30" s="28" t="n"/>
      <c r="I30" s="26" t="n"/>
      <c r="J30" s="26" t="n"/>
      <c r="K30" s="49" t="n"/>
      <c r="L30" s="26" t="n"/>
      <c r="M30" s="26" t="n"/>
      <c r="N30" s="49" t="n"/>
      <c r="O30" s="26" t="n"/>
      <c r="P30" s="49" t="n"/>
      <c r="Q30" s="49" t="n"/>
      <c r="R30" s="28" t="n"/>
      <c r="S30" s="30">
        <f>IF($A30="","",IF(OR(NOT(ISNUMBER($F30)),$F30&lt;=0,$M30=""),"",$F30*--($M30&lt;&gt;"Concluído")))</f>
        <v/>
      </c>
      <c r="T30" s="30">
        <f>IF(OR($A30="",NOT(ISNUMBER($B30)),NOT(ISNUMBER('Resumo'!$B$3))),"",MAX(0,IF(AND($M30="Concluído",ISNUMBER($Q30)),$Q30,'Resumo'!$B$3)-$B30))</f>
        <v/>
      </c>
      <c r="U30" s="31">
        <f>IF($A30="","",IF($K30="","Sem prazo",IF($M30="Concluído",IF($Q30="","Revisar",IF($Q30&gt;$K30,"Concluído com atraso","Concluído no prazo")),IF(NOT(ISNUMBER('Resumo'!$B$3)),"Revisar",IF($K30&lt;'Resumo'!$B$3,"Vencido",IF($K30-'Resumo'!$B$3&lt;=2,"Vence em até 2 dias","No prazo"))))))</f>
        <v/>
      </c>
      <c r="V30" s="32">
        <f>IF(COUNTA($A30:$R30)=0,"",IF($A30="","ERRO: informe o ID",IF(COUNTIF($A$9:$A$208,$A30)&gt;1,"ERRO: ID duplicado",IF(OR($B30="",$C30="",$D30="",$E30="",$F30="",$G30="",$H30="",$I30="",$J30="",$K30="",$L30="",$M30="",$O30=""),"ERRO: preencha os campos obrigatórios",IF(OR(COUNTIF('Listas e parâmetros'!$D$4:$D$10,$G30)=0,COUNTIF('Listas e parâmetros'!$I$4:$I$8,$I30)=0,COUNTIF('Listas e parâmetros'!$H$4:$H$6,$J30)=0,COUNTIF('Listas e parâmetros'!$E$4:$E$7,$L30)=0,COUNTIF('Listas e parâmetros'!$F$4:$F$8,$M30)=0,COUNTIF('Listas e parâmetros'!$G$4:$G$7,$O30)=0),"ERRO: valor fora das listas",IF(OR(NOT(ISNUMBER($F30)),$F30&lt;=0),"ERRO: quantidade inválida",IF(OR(NOT(ISNUMBER($B30)),NOT(ISNUMBER($K30))),"ERRO: datas de entrada/prazo inválidas",IF($B30&gt;'Resumo'!$B$3,"ERRO: entrada posterior à data de referência",IF($K30&lt;$B30,"ERRO: prazo anterior à entrada",IF(OR(AND($N30&lt;&gt;"",$N30&gt;'Resumo'!$B$3),AND($P30&lt;&gt;"",$P30&gt;'Resumo'!$B$3),AND($Q30&lt;&gt;"",$Q30&gt;'Resumo'!$B$3)),"ERRO: data posterior à referência",IF(AND($N30&lt;&gt;"",$N30&lt;$B30),"ERRO: inspeção anterior à entrada",IF(AND($M30&lt;&gt;"Em quarentena",$N30=""),"ERRO: informe a data da inspeção",IF(AND($O30="Pendente",$P30&lt;&gt;""),"ERRO: decisão pendente não deve ter data",IF(AND($O30&lt;&gt;"Pendente",$P30=""),"ERRO: informe a data da decisão",IF(AND($P30&lt;&gt;"",$P30&lt;$B30),"ERRO: decisão anterior à entrada",IF(AND($P30&lt;&gt;"",$N30&lt;&gt;"",$P30&lt;$N30),"ERRO: decisão anterior à inspeção",IF(AND($O30="Pendente",OR($M30="Aguardando execução",$M30="Concluído")),"ERRO: status exige decisão final",IF(AND($O30&lt;&gt;"Pendente",NOT(OR($M30="Aguardando execução",$M30="Concluído"))),"ERRO: atualize o status após a decisão",IF(AND($M30="Concluído",$Q30=""),"ERRO: informe a data da conclusão",IF(AND($M30&lt;&gt;"Concluído",$Q30&lt;&gt;""),"ERRO: conclusão só para status concluído",IF(AND($Q30&lt;&gt;"",$P30=""),"ERRO: conclusão sem data de decisão",IF(AND($Q30&lt;&gt;"",$Q30&lt;$P30),"ERRO: conclusão anterior à decisão","OK"))))))))))))))))))))))</f>
        <v/>
      </c>
      <c r="W30" s="31">
        <f>IF(OR($A30="",$S30="",$S30=0,$K30=""),"",$K30+ROW()/1000000)</f>
        <v/>
      </c>
    </row>
    <row r="31" ht="26" customHeight="1">
      <c r="A31" s="26" t="n"/>
      <c r="B31" s="49" t="n"/>
      <c r="C31" s="26" t="n"/>
      <c r="D31" s="28" t="n"/>
      <c r="E31" s="26" t="n"/>
      <c r="F31" s="29" t="n"/>
      <c r="G31" s="28" t="n"/>
      <c r="H31" s="28" t="n"/>
      <c r="I31" s="26" t="n"/>
      <c r="J31" s="26" t="n"/>
      <c r="K31" s="49" t="n"/>
      <c r="L31" s="26" t="n"/>
      <c r="M31" s="26" t="n"/>
      <c r="N31" s="49" t="n"/>
      <c r="O31" s="26" t="n"/>
      <c r="P31" s="49" t="n"/>
      <c r="Q31" s="49" t="n"/>
      <c r="R31" s="28" t="n"/>
      <c r="S31" s="30">
        <f>IF($A31="","",IF(OR(NOT(ISNUMBER($F31)),$F31&lt;=0,$M31=""),"",$F31*--($M31&lt;&gt;"Concluído")))</f>
        <v/>
      </c>
      <c r="T31" s="30">
        <f>IF(OR($A31="",NOT(ISNUMBER($B31)),NOT(ISNUMBER('Resumo'!$B$3))),"",MAX(0,IF(AND($M31="Concluído",ISNUMBER($Q31)),$Q31,'Resumo'!$B$3)-$B31))</f>
        <v/>
      </c>
      <c r="U31" s="31">
        <f>IF($A31="","",IF($K31="","Sem prazo",IF($M31="Concluído",IF($Q31="","Revisar",IF($Q31&gt;$K31,"Concluído com atraso","Concluído no prazo")),IF(NOT(ISNUMBER('Resumo'!$B$3)),"Revisar",IF($K31&lt;'Resumo'!$B$3,"Vencido",IF($K31-'Resumo'!$B$3&lt;=2,"Vence em até 2 dias","No prazo"))))))</f>
        <v/>
      </c>
      <c r="V31" s="32">
        <f>IF(COUNTA($A31:$R31)=0,"",IF($A31="","ERRO: informe o ID",IF(COUNTIF($A$9:$A$208,$A31)&gt;1,"ERRO: ID duplicado",IF(OR($B31="",$C31="",$D31="",$E31="",$F31="",$G31="",$H31="",$I31="",$J31="",$K31="",$L31="",$M31="",$O31=""),"ERRO: preencha os campos obrigatórios",IF(OR(COUNTIF('Listas e parâmetros'!$D$4:$D$10,$G31)=0,COUNTIF('Listas e parâmetros'!$I$4:$I$8,$I31)=0,COUNTIF('Listas e parâmetros'!$H$4:$H$6,$J31)=0,COUNTIF('Listas e parâmetros'!$E$4:$E$7,$L31)=0,COUNTIF('Listas e parâmetros'!$F$4:$F$8,$M31)=0,COUNTIF('Listas e parâmetros'!$G$4:$G$7,$O31)=0),"ERRO: valor fora das listas",IF(OR(NOT(ISNUMBER($F31)),$F31&lt;=0),"ERRO: quantidade inválida",IF(OR(NOT(ISNUMBER($B31)),NOT(ISNUMBER($K31))),"ERRO: datas de entrada/prazo inválidas",IF($B31&gt;'Resumo'!$B$3,"ERRO: entrada posterior à data de referência",IF($K31&lt;$B31,"ERRO: prazo anterior à entrada",IF(OR(AND($N31&lt;&gt;"",$N31&gt;'Resumo'!$B$3),AND($P31&lt;&gt;"",$P31&gt;'Resumo'!$B$3),AND($Q31&lt;&gt;"",$Q31&gt;'Resumo'!$B$3)),"ERRO: data posterior à referência",IF(AND($N31&lt;&gt;"",$N31&lt;$B31),"ERRO: inspeção anterior à entrada",IF(AND($M31&lt;&gt;"Em quarentena",$N31=""),"ERRO: informe a data da inspeção",IF(AND($O31="Pendente",$P31&lt;&gt;""),"ERRO: decisão pendente não deve ter data",IF(AND($O31&lt;&gt;"Pendente",$P31=""),"ERRO: informe a data da decisão",IF(AND($P31&lt;&gt;"",$P31&lt;$B31),"ERRO: decisão anterior à entrada",IF(AND($P31&lt;&gt;"",$N31&lt;&gt;"",$P31&lt;$N31),"ERRO: decisão anterior à inspeção",IF(AND($O31="Pendente",OR($M31="Aguardando execução",$M31="Concluído")),"ERRO: status exige decisão final",IF(AND($O31&lt;&gt;"Pendente",NOT(OR($M31="Aguardando execução",$M31="Concluído"))),"ERRO: atualize o status após a decisão",IF(AND($M31="Concluído",$Q31=""),"ERRO: informe a data da conclusão",IF(AND($M31&lt;&gt;"Concluído",$Q31&lt;&gt;""),"ERRO: conclusão só para status concluído",IF(AND($Q31&lt;&gt;"",$P31=""),"ERRO: conclusão sem data de decisão",IF(AND($Q31&lt;&gt;"",$Q31&lt;$P31),"ERRO: conclusão anterior à decisão","OK"))))))))))))))))))))))</f>
        <v/>
      </c>
      <c r="W31" s="31">
        <f>IF(OR($A31="",$S31="",$S31=0,$K31=""),"",$K31+ROW()/1000000)</f>
        <v/>
      </c>
    </row>
    <row r="32" ht="26" customHeight="1">
      <c r="A32" s="26" t="n"/>
      <c r="B32" s="49" t="n"/>
      <c r="C32" s="26" t="n"/>
      <c r="D32" s="28" t="n"/>
      <c r="E32" s="26" t="n"/>
      <c r="F32" s="29" t="n"/>
      <c r="G32" s="28" t="n"/>
      <c r="H32" s="28" t="n"/>
      <c r="I32" s="26" t="n"/>
      <c r="J32" s="26" t="n"/>
      <c r="K32" s="49" t="n"/>
      <c r="L32" s="26" t="n"/>
      <c r="M32" s="26" t="n"/>
      <c r="N32" s="49" t="n"/>
      <c r="O32" s="26" t="n"/>
      <c r="P32" s="49" t="n"/>
      <c r="Q32" s="49" t="n"/>
      <c r="R32" s="28" t="n"/>
      <c r="S32" s="30">
        <f>IF($A32="","",IF(OR(NOT(ISNUMBER($F32)),$F32&lt;=0,$M32=""),"",$F32*--($M32&lt;&gt;"Concluído")))</f>
        <v/>
      </c>
      <c r="T32" s="30">
        <f>IF(OR($A32="",NOT(ISNUMBER($B32)),NOT(ISNUMBER('Resumo'!$B$3))),"",MAX(0,IF(AND($M32="Concluído",ISNUMBER($Q32)),$Q32,'Resumo'!$B$3)-$B32))</f>
        <v/>
      </c>
      <c r="U32" s="31">
        <f>IF($A32="","",IF($K32="","Sem prazo",IF($M32="Concluído",IF($Q32="","Revisar",IF($Q32&gt;$K32,"Concluído com atraso","Concluído no prazo")),IF(NOT(ISNUMBER('Resumo'!$B$3)),"Revisar",IF($K32&lt;'Resumo'!$B$3,"Vencido",IF($K32-'Resumo'!$B$3&lt;=2,"Vence em até 2 dias","No prazo"))))))</f>
        <v/>
      </c>
      <c r="V32" s="32">
        <f>IF(COUNTA($A32:$R32)=0,"",IF($A32="","ERRO: informe o ID",IF(COUNTIF($A$9:$A$208,$A32)&gt;1,"ERRO: ID duplicado",IF(OR($B32="",$C32="",$D32="",$E32="",$F32="",$G32="",$H32="",$I32="",$J32="",$K32="",$L32="",$M32="",$O32=""),"ERRO: preencha os campos obrigatórios",IF(OR(COUNTIF('Listas e parâmetros'!$D$4:$D$10,$G32)=0,COUNTIF('Listas e parâmetros'!$I$4:$I$8,$I32)=0,COUNTIF('Listas e parâmetros'!$H$4:$H$6,$J32)=0,COUNTIF('Listas e parâmetros'!$E$4:$E$7,$L32)=0,COUNTIF('Listas e parâmetros'!$F$4:$F$8,$M32)=0,COUNTIF('Listas e parâmetros'!$G$4:$G$7,$O32)=0),"ERRO: valor fora das listas",IF(OR(NOT(ISNUMBER($F32)),$F32&lt;=0),"ERRO: quantidade inválida",IF(OR(NOT(ISNUMBER($B32)),NOT(ISNUMBER($K32))),"ERRO: datas de entrada/prazo inválidas",IF($B32&gt;'Resumo'!$B$3,"ERRO: entrada posterior à data de referência",IF($K32&lt;$B32,"ERRO: prazo anterior à entrada",IF(OR(AND($N32&lt;&gt;"",$N32&gt;'Resumo'!$B$3),AND($P32&lt;&gt;"",$P32&gt;'Resumo'!$B$3),AND($Q32&lt;&gt;"",$Q32&gt;'Resumo'!$B$3)),"ERRO: data posterior à referência",IF(AND($N32&lt;&gt;"",$N32&lt;$B32),"ERRO: inspeção anterior à entrada",IF(AND($M32&lt;&gt;"Em quarentena",$N32=""),"ERRO: informe a data da inspeção",IF(AND($O32="Pendente",$P32&lt;&gt;""),"ERRO: decisão pendente não deve ter data",IF(AND($O32&lt;&gt;"Pendente",$P32=""),"ERRO: informe a data da decisão",IF(AND($P32&lt;&gt;"",$P32&lt;$B32),"ERRO: decisão anterior à entrada",IF(AND($P32&lt;&gt;"",$N32&lt;&gt;"",$P32&lt;$N32),"ERRO: decisão anterior à inspeção",IF(AND($O32="Pendente",OR($M32="Aguardando execução",$M32="Concluído")),"ERRO: status exige decisão final",IF(AND($O32&lt;&gt;"Pendente",NOT(OR($M32="Aguardando execução",$M32="Concluído"))),"ERRO: atualize o status após a decisão",IF(AND($M32="Concluído",$Q32=""),"ERRO: informe a data da conclusão",IF(AND($M32&lt;&gt;"Concluído",$Q32&lt;&gt;""),"ERRO: conclusão só para status concluído",IF(AND($Q32&lt;&gt;"",$P32=""),"ERRO: conclusão sem data de decisão",IF(AND($Q32&lt;&gt;"",$Q32&lt;$P32),"ERRO: conclusão anterior à decisão","OK"))))))))))))))))))))))</f>
        <v/>
      </c>
      <c r="W32" s="31">
        <f>IF(OR($A32="",$S32="",$S32=0,$K32=""),"",$K32+ROW()/1000000)</f>
        <v/>
      </c>
    </row>
    <row r="33" ht="26" customHeight="1">
      <c r="A33" s="26" t="n"/>
      <c r="B33" s="49" t="n"/>
      <c r="C33" s="26" t="n"/>
      <c r="D33" s="28" t="n"/>
      <c r="E33" s="26" t="n"/>
      <c r="F33" s="29" t="n"/>
      <c r="G33" s="28" t="n"/>
      <c r="H33" s="28" t="n"/>
      <c r="I33" s="26" t="n"/>
      <c r="J33" s="26" t="n"/>
      <c r="K33" s="49" t="n"/>
      <c r="L33" s="26" t="n"/>
      <c r="M33" s="26" t="n"/>
      <c r="N33" s="49" t="n"/>
      <c r="O33" s="26" t="n"/>
      <c r="P33" s="49" t="n"/>
      <c r="Q33" s="49" t="n"/>
      <c r="R33" s="28" t="n"/>
      <c r="S33" s="30">
        <f>IF($A33="","",IF(OR(NOT(ISNUMBER($F33)),$F33&lt;=0,$M33=""),"",$F33*--($M33&lt;&gt;"Concluído")))</f>
        <v/>
      </c>
      <c r="T33" s="30">
        <f>IF(OR($A33="",NOT(ISNUMBER($B33)),NOT(ISNUMBER('Resumo'!$B$3))),"",MAX(0,IF(AND($M33="Concluído",ISNUMBER($Q33)),$Q33,'Resumo'!$B$3)-$B33))</f>
        <v/>
      </c>
      <c r="U33" s="31">
        <f>IF($A33="","",IF($K33="","Sem prazo",IF($M33="Concluído",IF($Q33="","Revisar",IF($Q33&gt;$K33,"Concluído com atraso","Concluído no prazo")),IF(NOT(ISNUMBER('Resumo'!$B$3)),"Revisar",IF($K33&lt;'Resumo'!$B$3,"Vencido",IF($K33-'Resumo'!$B$3&lt;=2,"Vence em até 2 dias","No prazo"))))))</f>
        <v/>
      </c>
      <c r="V33" s="32">
        <f>IF(COUNTA($A33:$R33)=0,"",IF($A33="","ERRO: informe o ID",IF(COUNTIF($A$9:$A$208,$A33)&gt;1,"ERRO: ID duplicado",IF(OR($B33="",$C33="",$D33="",$E33="",$F33="",$G33="",$H33="",$I33="",$J33="",$K33="",$L33="",$M33="",$O33=""),"ERRO: preencha os campos obrigatórios",IF(OR(COUNTIF('Listas e parâmetros'!$D$4:$D$10,$G33)=0,COUNTIF('Listas e parâmetros'!$I$4:$I$8,$I33)=0,COUNTIF('Listas e parâmetros'!$H$4:$H$6,$J33)=0,COUNTIF('Listas e parâmetros'!$E$4:$E$7,$L33)=0,COUNTIF('Listas e parâmetros'!$F$4:$F$8,$M33)=0,COUNTIF('Listas e parâmetros'!$G$4:$G$7,$O33)=0),"ERRO: valor fora das listas",IF(OR(NOT(ISNUMBER($F33)),$F33&lt;=0),"ERRO: quantidade inválida",IF(OR(NOT(ISNUMBER($B33)),NOT(ISNUMBER($K33))),"ERRO: datas de entrada/prazo inválidas",IF($B33&gt;'Resumo'!$B$3,"ERRO: entrada posterior à data de referência",IF($K33&lt;$B33,"ERRO: prazo anterior à entrada",IF(OR(AND($N33&lt;&gt;"",$N33&gt;'Resumo'!$B$3),AND($P33&lt;&gt;"",$P33&gt;'Resumo'!$B$3),AND($Q33&lt;&gt;"",$Q33&gt;'Resumo'!$B$3)),"ERRO: data posterior à referência",IF(AND($N33&lt;&gt;"",$N33&lt;$B33),"ERRO: inspeção anterior à entrada",IF(AND($M33&lt;&gt;"Em quarentena",$N33=""),"ERRO: informe a data da inspeção",IF(AND($O33="Pendente",$P33&lt;&gt;""),"ERRO: decisão pendente não deve ter data",IF(AND($O33&lt;&gt;"Pendente",$P33=""),"ERRO: informe a data da decisão",IF(AND($P33&lt;&gt;"",$P33&lt;$B33),"ERRO: decisão anterior à entrada",IF(AND($P33&lt;&gt;"",$N33&lt;&gt;"",$P33&lt;$N33),"ERRO: decisão anterior à inspeção",IF(AND($O33="Pendente",OR($M33="Aguardando execução",$M33="Concluído")),"ERRO: status exige decisão final",IF(AND($O33&lt;&gt;"Pendente",NOT(OR($M33="Aguardando execução",$M33="Concluído"))),"ERRO: atualize o status após a decisão",IF(AND($M33="Concluído",$Q33=""),"ERRO: informe a data da conclusão",IF(AND($M33&lt;&gt;"Concluído",$Q33&lt;&gt;""),"ERRO: conclusão só para status concluído",IF(AND($Q33&lt;&gt;"",$P33=""),"ERRO: conclusão sem data de decisão",IF(AND($Q33&lt;&gt;"",$Q33&lt;$P33),"ERRO: conclusão anterior à decisão","OK"))))))))))))))))))))))</f>
        <v/>
      </c>
      <c r="W33" s="31">
        <f>IF(OR($A33="",$S33="",$S33=0,$K33=""),"",$K33+ROW()/1000000)</f>
        <v/>
      </c>
    </row>
    <row r="34" ht="26" customHeight="1">
      <c r="A34" s="26" t="n"/>
      <c r="B34" s="49" t="n"/>
      <c r="C34" s="26" t="n"/>
      <c r="D34" s="28" t="n"/>
      <c r="E34" s="26" t="n"/>
      <c r="F34" s="29" t="n"/>
      <c r="G34" s="28" t="n"/>
      <c r="H34" s="28" t="n"/>
      <c r="I34" s="26" t="n"/>
      <c r="J34" s="26" t="n"/>
      <c r="K34" s="49" t="n"/>
      <c r="L34" s="26" t="n"/>
      <c r="M34" s="26" t="n"/>
      <c r="N34" s="49" t="n"/>
      <c r="O34" s="26" t="n"/>
      <c r="P34" s="49" t="n"/>
      <c r="Q34" s="49" t="n"/>
      <c r="R34" s="28" t="n"/>
      <c r="S34" s="30">
        <f>IF($A34="","",IF(OR(NOT(ISNUMBER($F34)),$F34&lt;=0,$M34=""),"",$F34*--($M34&lt;&gt;"Concluído")))</f>
        <v/>
      </c>
      <c r="T34" s="30">
        <f>IF(OR($A34="",NOT(ISNUMBER($B34)),NOT(ISNUMBER('Resumo'!$B$3))),"",MAX(0,IF(AND($M34="Concluído",ISNUMBER($Q34)),$Q34,'Resumo'!$B$3)-$B34))</f>
        <v/>
      </c>
      <c r="U34" s="31">
        <f>IF($A34="","",IF($K34="","Sem prazo",IF($M34="Concluído",IF($Q34="","Revisar",IF($Q34&gt;$K34,"Concluído com atraso","Concluído no prazo")),IF(NOT(ISNUMBER('Resumo'!$B$3)),"Revisar",IF($K34&lt;'Resumo'!$B$3,"Vencido",IF($K34-'Resumo'!$B$3&lt;=2,"Vence em até 2 dias","No prazo"))))))</f>
        <v/>
      </c>
      <c r="V34" s="32">
        <f>IF(COUNTA($A34:$R34)=0,"",IF($A34="","ERRO: informe o ID",IF(COUNTIF($A$9:$A$208,$A34)&gt;1,"ERRO: ID duplicado",IF(OR($B34="",$C34="",$D34="",$E34="",$F34="",$G34="",$H34="",$I34="",$J34="",$K34="",$L34="",$M34="",$O34=""),"ERRO: preencha os campos obrigatórios",IF(OR(COUNTIF('Listas e parâmetros'!$D$4:$D$10,$G34)=0,COUNTIF('Listas e parâmetros'!$I$4:$I$8,$I34)=0,COUNTIF('Listas e parâmetros'!$H$4:$H$6,$J34)=0,COUNTIF('Listas e parâmetros'!$E$4:$E$7,$L34)=0,COUNTIF('Listas e parâmetros'!$F$4:$F$8,$M34)=0,COUNTIF('Listas e parâmetros'!$G$4:$G$7,$O34)=0),"ERRO: valor fora das listas",IF(OR(NOT(ISNUMBER($F34)),$F34&lt;=0),"ERRO: quantidade inválida",IF(OR(NOT(ISNUMBER($B34)),NOT(ISNUMBER($K34))),"ERRO: datas de entrada/prazo inválidas",IF($B34&gt;'Resumo'!$B$3,"ERRO: entrada posterior à data de referência",IF($K34&lt;$B34,"ERRO: prazo anterior à entrada",IF(OR(AND($N34&lt;&gt;"",$N34&gt;'Resumo'!$B$3),AND($P34&lt;&gt;"",$P34&gt;'Resumo'!$B$3),AND($Q34&lt;&gt;"",$Q34&gt;'Resumo'!$B$3)),"ERRO: data posterior à referência",IF(AND($N34&lt;&gt;"",$N34&lt;$B34),"ERRO: inspeção anterior à entrada",IF(AND($M34&lt;&gt;"Em quarentena",$N34=""),"ERRO: informe a data da inspeção",IF(AND($O34="Pendente",$P34&lt;&gt;""),"ERRO: decisão pendente não deve ter data",IF(AND($O34&lt;&gt;"Pendente",$P34=""),"ERRO: informe a data da decisão",IF(AND($P34&lt;&gt;"",$P34&lt;$B34),"ERRO: decisão anterior à entrada",IF(AND($P34&lt;&gt;"",$N34&lt;&gt;"",$P34&lt;$N34),"ERRO: decisão anterior à inspeção",IF(AND($O34="Pendente",OR($M34="Aguardando execução",$M34="Concluído")),"ERRO: status exige decisão final",IF(AND($O34&lt;&gt;"Pendente",NOT(OR($M34="Aguardando execução",$M34="Concluído"))),"ERRO: atualize o status após a decisão",IF(AND($M34="Concluído",$Q34=""),"ERRO: informe a data da conclusão",IF(AND($M34&lt;&gt;"Concluído",$Q34&lt;&gt;""),"ERRO: conclusão só para status concluído",IF(AND($Q34&lt;&gt;"",$P34=""),"ERRO: conclusão sem data de decisão",IF(AND($Q34&lt;&gt;"",$Q34&lt;$P34),"ERRO: conclusão anterior à decisão","OK"))))))))))))))))))))))</f>
        <v/>
      </c>
      <c r="W34" s="31">
        <f>IF(OR($A34="",$S34="",$S34=0,$K34=""),"",$K34+ROW()/1000000)</f>
        <v/>
      </c>
    </row>
    <row r="35" ht="26" customHeight="1">
      <c r="A35" s="26" t="n"/>
      <c r="B35" s="49" t="n"/>
      <c r="C35" s="26" t="n"/>
      <c r="D35" s="28" t="n"/>
      <c r="E35" s="26" t="n"/>
      <c r="F35" s="29" t="n"/>
      <c r="G35" s="28" t="n"/>
      <c r="H35" s="28" t="n"/>
      <c r="I35" s="26" t="n"/>
      <c r="J35" s="26" t="n"/>
      <c r="K35" s="49" t="n"/>
      <c r="L35" s="26" t="n"/>
      <c r="M35" s="26" t="n"/>
      <c r="N35" s="49" t="n"/>
      <c r="O35" s="26" t="n"/>
      <c r="P35" s="49" t="n"/>
      <c r="Q35" s="49" t="n"/>
      <c r="R35" s="28" t="n"/>
      <c r="S35" s="30">
        <f>IF($A35="","",IF(OR(NOT(ISNUMBER($F35)),$F35&lt;=0,$M35=""),"",$F35*--($M35&lt;&gt;"Concluído")))</f>
        <v/>
      </c>
      <c r="T35" s="30">
        <f>IF(OR($A35="",NOT(ISNUMBER($B35)),NOT(ISNUMBER('Resumo'!$B$3))),"",MAX(0,IF(AND($M35="Concluído",ISNUMBER($Q35)),$Q35,'Resumo'!$B$3)-$B35))</f>
        <v/>
      </c>
      <c r="U35" s="31">
        <f>IF($A35="","",IF($K35="","Sem prazo",IF($M35="Concluído",IF($Q35="","Revisar",IF($Q35&gt;$K35,"Concluído com atraso","Concluído no prazo")),IF(NOT(ISNUMBER('Resumo'!$B$3)),"Revisar",IF($K35&lt;'Resumo'!$B$3,"Vencido",IF($K35-'Resumo'!$B$3&lt;=2,"Vence em até 2 dias","No prazo"))))))</f>
        <v/>
      </c>
      <c r="V35" s="32">
        <f>IF(COUNTA($A35:$R35)=0,"",IF($A35="","ERRO: informe o ID",IF(COUNTIF($A$9:$A$208,$A35)&gt;1,"ERRO: ID duplicado",IF(OR($B35="",$C35="",$D35="",$E35="",$F35="",$G35="",$H35="",$I35="",$J35="",$K35="",$L35="",$M35="",$O35=""),"ERRO: preencha os campos obrigatórios",IF(OR(COUNTIF('Listas e parâmetros'!$D$4:$D$10,$G35)=0,COUNTIF('Listas e parâmetros'!$I$4:$I$8,$I35)=0,COUNTIF('Listas e parâmetros'!$H$4:$H$6,$J35)=0,COUNTIF('Listas e parâmetros'!$E$4:$E$7,$L35)=0,COUNTIF('Listas e parâmetros'!$F$4:$F$8,$M35)=0,COUNTIF('Listas e parâmetros'!$G$4:$G$7,$O35)=0),"ERRO: valor fora das listas",IF(OR(NOT(ISNUMBER($F35)),$F35&lt;=0),"ERRO: quantidade inválida",IF(OR(NOT(ISNUMBER($B35)),NOT(ISNUMBER($K35))),"ERRO: datas de entrada/prazo inválidas",IF($B35&gt;'Resumo'!$B$3,"ERRO: entrada posterior à data de referência",IF($K35&lt;$B35,"ERRO: prazo anterior à entrada",IF(OR(AND($N35&lt;&gt;"",$N35&gt;'Resumo'!$B$3),AND($P35&lt;&gt;"",$P35&gt;'Resumo'!$B$3),AND($Q35&lt;&gt;"",$Q35&gt;'Resumo'!$B$3)),"ERRO: data posterior à referência",IF(AND($N35&lt;&gt;"",$N35&lt;$B35),"ERRO: inspeção anterior à entrada",IF(AND($M35&lt;&gt;"Em quarentena",$N35=""),"ERRO: informe a data da inspeção",IF(AND($O35="Pendente",$P35&lt;&gt;""),"ERRO: decisão pendente não deve ter data",IF(AND($O35&lt;&gt;"Pendente",$P35=""),"ERRO: informe a data da decisão",IF(AND($P35&lt;&gt;"",$P35&lt;$B35),"ERRO: decisão anterior à entrada",IF(AND($P35&lt;&gt;"",$N35&lt;&gt;"",$P35&lt;$N35),"ERRO: decisão anterior à inspeção",IF(AND($O35="Pendente",OR($M35="Aguardando execução",$M35="Concluído")),"ERRO: status exige decisão final",IF(AND($O35&lt;&gt;"Pendente",NOT(OR($M35="Aguardando execução",$M35="Concluído"))),"ERRO: atualize o status após a decisão",IF(AND($M35="Concluído",$Q35=""),"ERRO: informe a data da conclusão",IF(AND($M35&lt;&gt;"Concluído",$Q35&lt;&gt;""),"ERRO: conclusão só para status concluído",IF(AND($Q35&lt;&gt;"",$P35=""),"ERRO: conclusão sem data de decisão",IF(AND($Q35&lt;&gt;"",$Q35&lt;$P35),"ERRO: conclusão anterior à decisão","OK"))))))))))))))))))))))</f>
        <v/>
      </c>
      <c r="W35" s="31">
        <f>IF(OR($A35="",$S35="",$S35=0,$K35=""),"",$K35+ROW()/1000000)</f>
        <v/>
      </c>
    </row>
    <row r="36" ht="26" customHeight="1">
      <c r="A36" s="26" t="n"/>
      <c r="B36" s="49" t="n"/>
      <c r="C36" s="26" t="n"/>
      <c r="D36" s="28" t="n"/>
      <c r="E36" s="26" t="n"/>
      <c r="F36" s="29" t="n"/>
      <c r="G36" s="28" t="n"/>
      <c r="H36" s="28" t="n"/>
      <c r="I36" s="26" t="n"/>
      <c r="J36" s="26" t="n"/>
      <c r="K36" s="49" t="n"/>
      <c r="L36" s="26" t="n"/>
      <c r="M36" s="26" t="n"/>
      <c r="N36" s="49" t="n"/>
      <c r="O36" s="26" t="n"/>
      <c r="P36" s="49" t="n"/>
      <c r="Q36" s="49" t="n"/>
      <c r="R36" s="28" t="n"/>
      <c r="S36" s="30">
        <f>IF($A36="","",IF(OR(NOT(ISNUMBER($F36)),$F36&lt;=0,$M36=""),"",$F36*--($M36&lt;&gt;"Concluído")))</f>
        <v/>
      </c>
      <c r="T36" s="30">
        <f>IF(OR($A36="",NOT(ISNUMBER($B36)),NOT(ISNUMBER('Resumo'!$B$3))),"",MAX(0,IF(AND($M36="Concluído",ISNUMBER($Q36)),$Q36,'Resumo'!$B$3)-$B36))</f>
        <v/>
      </c>
      <c r="U36" s="31">
        <f>IF($A36="","",IF($K36="","Sem prazo",IF($M36="Concluído",IF($Q36="","Revisar",IF($Q36&gt;$K36,"Concluído com atraso","Concluído no prazo")),IF(NOT(ISNUMBER('Resumo'!$B$3)),"Revisar",IF($K36&lt;'Resumo'!$B$3,"Vencido",IF($K36-'Resumo'!$B$3&lt;=2,"Vence em até 2 dias","No prazo"))))))</f>
        <v/>
      </c>
      <c r="V36" s="32">
        <f>IF(COUNTA($A36:$R36)=0,"",IF($A36="","ERRO: informe o ID",IF(COUNTIF($A$9:$A$208,$A36)&gt;1,"ERRO: ID duplicado",IF(OR($B36="",$C36="",$D36="",$E36="",$F36="",$G36="",$H36="",$I36="",$J36="",$K36="",$L36="",$M36="",$O36=""),"ERRO: preencha os campos obrigatórios",IF(OR(COUNTIF('Listas e parâmetros'!$D$4:$D$10,$G36)=0,COUNTIF('Listas e parâmetros'!$I$4:$I$8,$I36)=0,COUNTIF('Listas e parâmetros'!$H$4:$H$6,$J36)=0,COUNTIF('Listas e parâmetros'!$E$4:$E$7,$L36)=0,COUNTIF('Listas e parâmetros'!$F$4:$F$8,$M36)=0,COUNTIF('Listas e parâmetros'!$G$4:$G$7,$O36)=0),"ERRO: valor fora das listas",IF(OR(NOT(ISNUMBER($F36)),$F36&lt;=0),"ERRO: quantidade inválida",IF(OR(NOT(ISNUMBER($B36)),NOT(ISNUMBER($K36))),"ERRO: datas de entrada/prazo inválidas",IF($B36&gt;'Resumo'!$B$3,"ERRO: entrada posterior à data de referência",IF($K36&lt;$B36,"ERRO: prazo anterior à entrada",IF(OR(AND($N36&lt;&gt;"",$N36&gt;'Resumo'!$B$3),AND($P36&lt;&gt;"",$P36&gt;'Resumo'!$B$3),AND($Q36&lt;&gt;"",$Q36&gt;'Resumo'!$B$3)),"ERRO: data posterior à referência",IF(AND($N36&lt;&gt;"",$N36&lt;$B36),"ERRO: inspeção anterior à entrada",IF(AND($M36&lt;&gt;"Em quarentena",$N36=""),"ERRO: informe a data da inspeção",IF(AND($O36="Pendente",$P36&lt;&gt;""),"ERRO: decisão pendente não deve ter data",IF(AND($O36&lt;&gt;"Pendente",$P36=""),"ERRO: informe a data da decisão",IF(AND($P36&lt;&gt;"",$P36&lt;$B36),"ERRO: decisão anterior à entrada",IF(AND($P36&lt;&gt;"",$N36&lt;&gt;"",$P36&lt;$N36),"ERRO: decisão anterior à inspeção",IF(AND($O36="Pendente",OR($M36="Aguardando execução",$M36="Concluído")),"ERRO: status exige decisão final",IF(AND($O36&lt;&gt;"Pendente",NOT(OR($M36="Aguardando execução",$M36="Concluído"))),"ERRO: atualize o status após a decisão",IF(AND($M36="Concluído",$Q36=""),"ERRO: informe a data da conclusão",IF(AND($M36&lt;&gt;"Concluído",$Q36&lt;&gt;""),"ERRO: conclusão só para status concluído",IF(AND($Q36&lt;&gt;"",$P36=""),"ERRO: conclusão sem data de decisão",IF(AND($Q36&lt;&gt;"",$Q36&lt;$P36),"ERRO: conclusão anterior à decisão","OK"))))))))))))))))))))))</f>
        <v/>
      </c>
      <c r="W36" s="31">
        <f>IF(OR($A36="",$S36="",$S36=0,$K36=""),"",$K36+ROW()/1000000)</f>
        <v/>
      </c>
    </row>
    <row r="37" ht="26" customHeight="1">
      <c r="A37" s="26" t="n"/>
      <c r="B37" s="49" t="n"/>
      <c r="C37" s="26" t="n"/>
      <c r="D37" s="28" t="n"/>
      <c r="E37" s="26" t="n"/>
      <c r="F37" s="29" t="n"/>
      <c r="G37" s="28" t="n"/>
      <c r="H37" s="28" t="n"/>
      <c r="I37" s="26" t="n"/>
      <c r="J37" s="26" t="n"/>
      <c r="K37" s="49" t="n"/>
      <c r="L37" s="26" t="n"/>
      <c r="M37" s="26" t="n"/>
      <c r="N37" s="49" t="n"/>
      <c r="O37" s="26" t="n"/>
      <c r="P37" s="49" t="n"/>
      <c r="Q37" s="49" t="n"/>
      <c r="R37" s="28" t="n"/>
      <c r="S37" s="30">
        <f>IF($A37="","",IF(OR(NOT(ISNUMBER($F37)),$F37&lt;=0,$M37=""),"",$F37*--($M37&lt;&gt;"Concluído")))</f>
        <v/>
      </c>
      <c r="T37" s="30">
        <f>IF(OR($A37="",NOT(ISNUMBER($B37)),NOT(ISNUMBER('Resumo'!$B$3))),"",MAX(0,IF(AND($M37="Concluído",ISNUMBER($Q37)),$Q37,'Resumo'!$B$3)-$B37))</f>
        <v/>
      </c>
      <c r="U37" s="31">
        <f>IF($A37="","",IF($K37="","Sem prazo",IF($M37="Concluído",IF($Q37="","Revisar",IF($Q37&gt;$K37,"Concluído com atraso","Concluído no prazo")),IF(NOT(ISNUMBER('Resumo'!$B$3)),"Revisar",IF($K37&lt;'Resumo'!$B$3,"Vencido",IF($K37-'Resumo'!$B$3&lt;=2,"Vence em até 2 dias","No prazo"))))))</f>
        <v/>
      </c>
      <c r="V37" s="32">
        <f>IF(COUNTA($A37:$R37)=0,"",IF($A37="","ERRO: informe o ID",IF(COUNTIF($A$9:$A$208,$A37)&gt;1,"ERRO: ID duplicado",IF(OR($B37="",$C37="",$D37="",$E37="",$F37="",$G37="",$H37="",$I37="",$J37="",$K37="",$L37="",$M37="",$O37=""),"ERRO: preencha os campos obrigatórios",IF(OR(COUNTIF('Listas e parâmetros'!$D$4:$D$10,$G37)=0,COUNTIF('Listas e parâmetros'!$I$4:$I$8,$I37)=0,COUNTIF('Listas e parâmetros'!$H$4:$H$6,$J37)=0,COUNTIF('Listas e parâmetros'!$E$4:$E$7,$L37)=0,COUNTIF('Listas e parâmetros'!$F$4:$F$8,$M37)=0,COUNTIF('Listas e parâmetros'!$G$4:$G$7,$O37)=0),"ERRO: valor fora das listas",IF(OR(NOT(ISNUMBER($F37)),$F37&lt;=0),"ERRO: quantidade inválida",IF(OR(NOT(ISNUMBER($B37)),NOT(ISNUMBER($K37))),"ERRO: datas de entrada/prazo inválidas",IF($B37&gt;'Resumo'!$B$3,"ERRO: entrada posterior à data de referência",IF($K37&lt;$B37,"ERRO: prazo anterior à entrada",IF(OR(AND($N37&lt;&gt;"",$N37&gt;'Resumo'!$B$3),AND($P37&lt;&gt;"",$P37&gt;'Resumo'!$B$3),AND($Q37&lt;&gt;"",$Q37&gt;'Resumo'!$B$3)),"ERRO: data posterior à referência",IF(AND($N37&lt;&gt;"",$N37&lt;$B37),"ERRO: inspeção anterior à entrada",IF(AND($M37&lt;&gt;"Em quarentena",$N37=""),"ERRO: informe a data da inspeção",IF(AND($O37="Pendente",$P37&lt;&gt;""),"ERRO: decisão pendente não deve ter data",IF(AND($O37&lt;&gt;"Pendente",$P37=""),"ERRO: informe a data da decisão",IF(AND($P37&lt;&gt;"",$P37&lt;$B37),"ERRO: decisão anterior à entrada",IF(AND($P37&lt;&gt;"",$N37&lt;&gt;"",$P37&lt;$N37),"ERRO: decisão anterior à inspeção",IF(AND($O37="Pendente",OR($M37="Aguardando execução",$M37="Concluído")),"ERRO: status exige decisão final",IF(AND($O37&lt;&gt;"Pendente",NOT(OR($M37="Aguardando execução",$M37="Concluído"))),"ERRO: atualize o status após a decisão",IF(AND($M37="Concluído",$Q37=""),"ERRO: informe a data da conclusão",IF(AND($M37&lt;&gt;"Concluído",$Q37&lt;&gt;""),"ERRO: conclusão só para status concluído",IF(AND($Q37&lt;&gt;"",$P37=""),"ERRO: conclusão sem data de decisão",IF(AND($Q37&lt;&gt;"",$Q37&lt;$P37),"ERRO: conclusão anterior à decisão","OK"))))))))))))))))))))))</f>
        <v/>
      </c>
      <c r="W37" s="31">
        <f>IF(OR($A37="",$S37="",$S37=0,$K37=""),"",$K37+ROW()/1000000)</f>
        <v/>
      </c>
    </row>
    <row r="38" ht="26" customHeight="1">
      <c r="A38" s="26" t="n"/>
      <c r="B38" s="49" t="n"/>
      <c r="C38" s="26" t="n"/>
      <c r="D38" s="28" t="n"/>
      <c r="E38" s="26" t="n"/>
      <c r="F38" s="29" t="n"/>
      <c r="G38" s="28" t="n"/>
      <c r="H38" s="28" t="n"/>
      <c r="I38" s="26" t="n"/>
      <c r="J38" s="26" t="n"/>
      <c r="K38" s="49" t="n"/>
      <c r="L38" s="26" t="n"/>
      <c r="M38" s="26" t="n"/>
      <c r="N38" s="49" t="n"/>
      <c r="O38" s="26" t="n"/>
      <c r="P38" s="49" t="n"/>
      <c r="Q38" s="49" t="n"/>
      <c r="R38" s="28" t="n"/>
      <c r="S38" s="30">
        <f>IF($A38="","",IF(OR(NOT(ISNUMBER($F38)),$F38&lt;=0,$M38=""),"",$F38*--($M38&lt;&gt;"Concluído")))</f>
        <v/>
      </c>
      <c r="T38" s="30">
        <f>IF(OR($A38="",NOT(ISNUMBER($B38)),NOT(ISNUMBER('Resumo'!$B$3))),"",MAX(0,IF(AND($M38="Concluído",ISNUMBER($Q38)),$Q38,'Resumo'!$B$3)-$B38))</f>
        <v/>
      </c>
      <c r="U38" s="31">
        <f>IF($A38="","",IF($K38="","Sem prazo",IF($M38="Concluído",IF($Q38="","Revisar",IF($Q38&gt;$K38,"Concluído com atraso","Concluído no prazo")),IF(NOT(ISNUMBER('Resumo'!$B$3)),"Revisar",IF($K38&lt;'Resumo'!$B$3,"Vencido",IF($K38-'Resumo'!$B$3&lt;=2,"Vence em até 2 dias","No prazo"))))))</f>
        <v/>
      </c>
      <c r="V38" s="32">
        <f>IF(COUNTA($A38:$R38)=0,"",IF($A38="","ERRO: informe o ID",IF(COUNTIF($A$9:$A$208,$A38)&gt;1,"ERRO: ID duplicado",IF(OR($B38="",$C38="",$D38="",$E38="",$F38="",$G38="",$H38="",$I38="",$J38="",$K38="",$L38="",$M38="",$O38=""),"ERRO: preencha os campos obrigatórios",IF(OR(COUNTIF('Listas e parâmetros'!$D$4:$D$10,$G38)=0,COUNTIF('Listas e parâmetros'!$I$4:$I$8,$I38)=0,COUNTIF('Listas e parâmetros'!$H$4:$H$6,$J38)=0,COUNTIF('Listas e parâmetros'!$E$4:$E$7,$L38)=0,COUNTIF('Listas e parâmetros'!$F$4:$F$8,$M38)=0,COUNTIF('Listas e parâmetros'!$G$4:$G$7,$O38)=0),"ERRO: valor fora das listas",IF(OR(NOT(ISNUMBER($F38)),$F38&lt;=0),"ERRO: quantidade inválida",IF(OR(NOT(ISNUMBER($B38)),NOT(ISNUMBER($K38))),"ERRO: datas de entrada/prazo inválidas",IF($B38&gt;'Resumo'!$B$3,"ERRO: entrada posterior à data de referência",IF($K38&lt;$B38,"ERRO: prazo anterior à entrada",IF(OR(AND($N38&lt;&gt;"",$N38&gt;'Resumo'!$B$3),AND($P38&lt;&gt;"",$P38&gt;'Resumo'!$B$3),AND($Q38&lt;&gt;"",$Q38&gt;'Resumo'!$B$3)),"ERRO: data posterior à referência",IF(AND($N38&lt;&gt;"",$N38&lt;$B38),"ERRO: inspeção anterior à entrada",IF(AND($M38&lt;&gt;"Em quarentena",$N38=""),"ERRO: informe a data da inspeção",IF(AND($O38="Pendente",$P38&lt;&gt;""),"ERRO: decisão pendente não deve ter data",IF(AND($O38&lt;&gt;"Pendente",$P38=""),"ERRO: informe a data da decisão",IF(AND($P38&lt;&gt;"",$P38&lt;$B38),"ERRO: decisão anterior à entrada",IF(AND($P38&lt;&gt;"",$N38&lt;&gt;"",$P38&lt;$N38),"ERRO: decisão anterior à inspeção",IF(AND($O38="Pendente",OR($M38="Aguardando execução",$M38="Concluído")),"ERRO: status exige decisão final",IF(AND($O38&lt;&gt;"Pendente",NOT(OR($M38="Aguardando execução",$M38="Concluído"))),"ERRO: atualize o status após a decisão",IF(AND($M38="Concluído",$Q38=""),"ERRO: informe a data da conclusão",IF(AND($M38&lt;&gt;"Concluído",$Q38&lt;&gt;""),"ERRO: conclusão só para status concluído",IF(AND($Q38&lt;&gt;"",$P38=""),"ERRO: conclusão sem data de decisão",IF(AND($Q38&lt;&gt;"",$Q38&lt;$P38),"ERRO: conclusão anterior à decisão","OK"))))))))))))))))))))))</f>
        <v/>
      </c>
      <c r="W38" s="31">
        <f>IF(OR($A38="",$S38="",$S38=0,$K38=""),"",$K38+ROW()/1000000)</f>
        <v/>
      </c>
    </row>
    <row r="39" ht="26" customHeight="1">
      <c r="A39" s="26" t="n"/>
      <c r="B39" s="49" t="n"/>
      <c r="C39" s="26" t="n"/>
      <c r="D39" s="28" t="n"/>
      <c r="E39" s="26" t="n"/>
      <c r="F39" s="29" t="n"/>
      <c r="G39" s="28" t="n"/>
      <c r="H39" s="28" t="n"/>
      <c r="I39" s="26" t="n"/>
      <c r="J39" s="26" t="n"/>
      <c r="K39" s="49" t="n"/>
      <c r="L39" s="26" t="n"/>
      <c r="M39" s="26" t="n"/>
      <c r="N39" s="49" t="n"/>
      <c r="O39" s="26" t="n"/>
      <c r="P39" s="49" t="n"/>
      <c r="Q39" s="49" t="n"/>
      <c r="R39" s="28" t="n"/>
      <c r="S39" s="30">
        <f>IF($A39="","",IF(OR(NOT(ISNUMBER($F39)),$F39&lt;=0,$M39=""),"",$F39*--($M39&lt;&gt;"Concluído")))</f>
        <v/>
      </c>
      <c r="T39" s="30">
        <f>IF(OR($A39="",NOT(ISNUMBER($B39)),NOT(ISNUMBER('Resumo'!$B$3))),"",MAX(0,IF(AND($M39="Concluído",ISNUMBER($Q39)),$Q39,'Resumo'!$B$3)-$B39))</f>
        <v/>
      </c>
      <c r="U39" s="31">
        <f>IF($A39="","",IF($K39="","Sem prazo",IF($M39="Concluído",IF($Q39="","Revisar",IF($Q39&gt;$K39,"Concluído com atraso","Concluído no prazo")),IF(NOT(ISNUMBER('Resumo'!$B$3)),"Revisar",IF($K39&lt;'Resumo'!$B$3,"Vencido",IF($K39-'Resumo'!$B$3&lt;=2,"Vence em até 2 dias","No prazo"))))))</f>
        <v/>
      </c>
      <c r="V39" s="32">
        <f>IF(COUNTA($A39:$R39)=0,"",IF($A39="","ERRO: informe o ID",IF(COUNTIF($A$9:$A$208,$A39)&gt;1,"ERRO: ID duplicado",IF(OR($B39="",$C39="",$D39="",$E39="",$F39="",$G39="",$H39="",$I39="",$J39="",$K39="",$L39="",$M39="",$O39=""),"ERRO: preencha os campos obrigatórios",IF(OR(COUNTIF('Listas e parâmetros'!$D$4:$D$10,$G39)=0,COUNTIF('Listas e parâmetros'!$I$4:$I$8,$I39)=0,COUNTIF('Listas e parâmetros'!$H$4:$H$6,$J39)=0,COUNTIF('Listas e parâmetros'!$E$4:$E$7,$L39)=0,COUNTIF('Listas e parâmetros'!$F$4:$F$8,$M39)=0,COUNTIF('Listas e parâmetros'!$G$4:$G$7,$O39)=0),"ERRO: valor fora das listas",IF(OR(NOT(ISNUMBER($F39)),$F39&lt;=0),"ERRO: quantidade inválida",IF(OR(NOT(ISNUMBER($B39)),NOT(ISNUMBER($K39))),"ERRO: datas de entrada/prazo inválidas",IF($B39&gt;'Resumo'!$B$3,"ERRO: entrada posterior à data de referência",IF($K39&lt;$B39,"ERRO: prazo anterior à entrada",IF(OR(AND($N39&lt;&gt;"",$N39&gt;'Resumo'!$B$3),AND($P39&lt;&gt;"",$P39&gt;'Resumo'!$B$3),AND($Q39&lt;&gt;"",$Q39&gt;'Resumo'!$B$3)),"ERRO: data posterior à referência",IF(AND($N39&lt;&gt;"",$N39&lt;$B39),"ERRO: inspeção anterior à entrada",IF(AND($M39&lt;&gt;"Em quarentena",$N39=""),"ERRO: informe a data da inspeção",IF(AND($O39="Pendente",$P39&lt;&gt;""),"ERRO: decisão pendente não deve ter data",IF(AND($O39&lt;&gt;"Pendente",$P39=""),"ERRO: informe a data da decisão",IF(AND($P39&lt;&gt;"",$P39&lt;$B39),"ERRO: decisão anterior à entrada",IF(AND($P39&lt;&gt;"",$N39&lt;&gt;"",$P39&lt;$N39),"ERRO: decisão anterior à inspeção",IF(AND($O39="Pendente",OR($M39="Aguardando execução",$M39="Concluído")),"ERRO: status exige decisão final",IF(AND($O39&lt;&gt;"Pendente",NOT(OR($M39="Aguardando execução",$M39="Concluído"))),"ERRO: atualize o status após a decisão",IF(AND($M39="Concluído",$Q39=""),"ERRO: informe a data da conclusão",IF(AND($M39&lt;&gt;"Concluído",$Q39&lt;&gt;""),"ERRO: conclusão só para status concluído",IF(AND($Q39&lt;&gt;"",$P39=""),"ERRO: conclusão sem data de decisão",IF(AND($Q39&lt;&gt;"",$Q39&lt;$P39),"ERRO: conclusão anterior à decisão","OK"))))))))))))))))))))))</f>
        <v/>
      </c>
      <c r="W39" s="31">
        <f>IF(OR($A39="",$S39="",$S39=0,$K39=""),"",$K39+ROW()/1000000)</f>
        <v/>
      </c>
    </row>
    <row r="40" ht="26" customHeight="1">
      <c r="A40" s="26" t="n"/>
      <c r="B40" s="49" t="n"/>
      <c r="C40" s="26" t="n"/>
      <c r="D40" s="28" t="n"/>
      <c r="E40" s="26" t="n"/>
      <c r="F40" s="29" t="n"/>
      <c r="G40" s="28" t="n"/>
      <c r="H40" s="28" t="n"/>
      <c r="I40" s="26" t="n"/>
      <c r="J40" s="26" t="n"/>
      <c r="K40" s="49" t="n"/>
      <c r="L40" s="26" t="n"/>
      <c r="M40" s="26" t="n"/>
      <c r="N40" s="49" t="n"/>
      <c r="O40" s="26" t="n"/>
      <c r="P40" s="49" t="n"/>
      <c r="Q40" s="49" t="n"/>
      <c r="R40" s="28" t="n"/>
      <c r="S40" s="30">
        <f>IF($A40="","",IF(OR(NOT(ISNUMBER($F40)),$F40&lt;=0,$M40=""),"",$F40*--($M40&lt;&gt;"Concluído")))</f>
        <v/>
      </c>
      <c r="T40" s="30">
        <f>IF(OR($A40="",NOT(ISNUMBER($B40)),NOT(ISNUMBER('Resumo'!$B$3))),"",MAX(0,IF(AND($M40="Concluído",ISNUMBER($Q40)),$Q40,'Resumo'!$B$3)-$B40))</f>
        <v/>
      </c>
      <c r="U40" s="31">
        <f>IF($A40="","",IF($K40="","Sem prazo",IF($M40="Concluído",IF($Q40="","Revisar",IF($Q40&gt;$K40,"Concluído com atraso","Concluído no prazo")),IF(NOT(ISNUMBER('Resumo'!$B$3)),"Revisar",IF($K40&lt;'Resumo'!$B$3,"Vencido",IF($K40-'Resumo'!$B$3&lt;=2,"Vence em até 2 dias","No prazo"))))))</f>
        <v/>
      </c>
      <c r="V40" s="32">
        <f>IF(COUNTA($A40:$R40)=0,"",IF($A40="","ERRO: informe o ID",IF(COUNTIF($A$9:$A$208,$A40)&gt;1,"ERRO: ID duplicado",IF(OR($B40="",$C40="",$D40="",$E40="",$F40="",$G40="",$H40="",$I40="",$J40="",$K40="",$L40="",$M40="",$O40=""),"ERRO: preencha os campos obrigatórios",IF(OR(COUNTIF('Listas e parâmetros'!$D$4:$D$10,$G40)=0,COUNTIF('Listas e parâmetros'!$I$4:$I$8,$I40)=0,COUNTIF('Listas e parâmetros'!$H$4:$H$6,$J40)=0,COUNTIF('Listas e parâmetros'!$E$4:$E$7,$L40)=0,COUNTIF('Listas e parâmetros'!$F$4:$F$8,$M40)=0,COUNTIF('Listas e parâmetros'!$G$4:$G$7,$O40)=0),"ERRO: valor fora das listas",IF(OR(NOT(ISNUMBER($F40)),$F40&lt;=0),"ERRO: quantidade inválida",IF(OR(NOT(ISNUMBER($B40)),NOT(ISNUMBER($K40))),"ERRO: datas de entrada/prazo inválidas",IF($B40&gt;'Resumo'!$B$3,"ERRO: entrada posterior à data de referência",IF($K40&lt;$B40,"ERRO: prazo anterior à entrada",IF(OR(AND($N40&lt;&gt;"",$N40&gt;'Resumo'!$B$3),AND($P40&lt;&gt;"",$P40&gt;'Resumo'!$B$3),AND($Q40&lt;&gt;"",$Q40&gt;'Resumo'!$B$3)),"ERRO: data posterior à referência",IF(AND($N40&lt;&gt;"",$N40&lt;$B40),"ERRO: inspeção anterior à entrada",IF(AND($M40&lt;&gt;"Em quarentena",$N40=""),"ERRO: informe a data da inspeção",IF(AND($O40="Pendente",$P40&lt;&gt;""),"ERRO: decisão pendente não deve ter data",IF(AND($O40&lt;&gt;"Pendente",$P40=""),"ERRO: informe a data da decisão",IF(AND($P40&lt;&gt;"",$P40&lt;$B40),"ERRO: decisão anterior à entrada",IF(AND($P40&lt;&gt;"",$N40&lt;&gt;"",$P40&lt;$N40),"ERRO: decisão anterior à inspeção",IF(AND($O40="Pendente",OR($M40="Aguardando execução",$M40="Concluído")),"ERRO: status exige decisão final",IF(AND($O40&lt;&gt;"Pendente",NOT(OR($M40="Aguardando execução",$M40="Concluído"))),"ERRO: atualize o status após a decisão",IF(AND($M40="Concluído",$Q40=""),"ERRO: informe a data da conclusão",IF(AND($M40&lt;&gt;"Concluído",$Q40&lt;&gt;""),"ERRO: conclusão só para status concluído",IF(AND($Q40&lt;&gt;"",$P40=""),"ERRO: conclusão sem data de decisão",IF(AND($Q40&lt;&gt;"",$Q40&lt;$P40),"ERRO: conclusão anterior à decisão","OK"))))))))))))))))))))))</f>
        <v/>
      </c>
      <c r="W40" s="31">
        <f>IF(OR($A40="",$S40="",$S40=0,$K40=""),"",$K40+ROW()/1000000)</f>
        <v/>
      </c>
    </row>
    <row r="41" ht="26" customHeight="1">
      <c r="A41" s="26" t="n"/>
      <c r="B41" s="49" t="n"/>
      <c r="C41" s="26" t="n"/>
      <c r="D41" s="28" t="n"/>
      <c r="E41" s="26" t="n"/>
      <c r="F41" s="29" t="n"/>
      <c r="G41" s="28" t="n"/>
      <c r="H41" s="28" t="n"/>
      <c r="I41" s="26" t="n"/>
      <c r="J41" s="26" t="n"/>
      <c r="K41" s="49" t="n"/>
      <c r="L41" s="26" t="n"/>
      <c r="M41" s="26" t="n"/>
      <c r="N41" s="49" t="n"/>
      <c r="O41" s="26" t="n"/>
      <c r="P41" s="49" t="n"/>
      <c r="Q41" s="49" t="n"/>
      <c r="R41" s="28" t="n"/>
      <c r="S41" s="30">
        <f>IF($A41="","",IF(OR(NOT(ISNUMBER($F41)),$F41&lt;=0,$M41=""),"",$F41*--($M41&lt;&gt;"Concluído")))</f>
        <v/>
      </c>
      <c r="T41" s="30">
        <f>IF(OR($A41="",NOT(ISNUMBER($B41)),NOT(ISNUMBER('Resumo'!$B$3))),"",MAX(0,IF(AND($M41="Concluído",ISNUMBER($Q41)),$Q41,'Resumo'!$B$3)-$B41))</f>
        <v/>
      </c>
      <c r="U41" s="31">
        <f>IF($A41="","",IF($K41="","Sem prazo",IF($M41="Concluído",IF($Q41="","Revisar",IF($Q41&gt;$K41,"Concluído com atraso","Concluído no prazo")),IF(NOT(ISNUMBER('Resumo'!$B$3)),"Revisar",IF($K41&lt;'Resumo'!$B$3,"Vencido",IF($K41-'Resumo'!$B$3&lt;=2,"Vence em até 2 dias","No prazo"))))))</f>
        <v/>
      </c>
      <c r="V41" s="32">
        <f>IF(COUNTA($A41:$R41)=0,"",IF($A41="","ERRO: informe o ID",IF(COUNTIF($A$9:$A$208,$A41)&gt;1,"ERRO: ID duplicado",IF(OR($B41="",$C41="",$D41="",$E41="",$F41="",$G41="",$H41="",$I41="",$J41="",$K41="",$L41="",$M41="",$O41=""),"ERRO: preencha os campos obrigatórios",IF(OR(COUNTIF('Listas e parâmetros'!$D$4:$D$10,$G41)=0,COUNTIF('Listas e parâmetros'!$I$4:$I$8,$I41)=0,COUNTIF('Listas e parâmetros'!$H$4:$H$6,$J41)=0,COUNTIF('Listas e parâmetros'!$E$4:$E$7,$L41)=0,COUNTIF('Listas e parâmetros'!$F$4:$F$8,$M41)=0,COUNTIF('Listas e parâmetros'!$G$4:$G$7,$O41)=0),"ERRO: valor fora das listas",IF(OR(NOT(ISNUMBER($F41)),$F41&lt;=0),"ERRO: quantidade inválida",IF(OR(NOT(ISNUMBER($B41)),NOT(ISNUMBER($K41))),"ERRO: datas de entrada/prazo inválidas",IF($B41&gt;'Resumo'!$B$3,"ERRO: entrada posterior à data de referência",IF($K41&lt;$B41,"ERRO: prazo anterior à entrada",IF(OR(AND($N41&lt;&gt;"",$N41&gt;'Resumo'!$B$3),AND($P41&lt;&gt;"",$P41&gt;'Resumo'!$B$3),AND($Q41&lt;&gt;"",$Q41&gt;'Resumo'!$B$3)),"ERRO: data posterior à referência",IF(AND($N41&lt;&gt;"",$N41&lt;$B41),"ERRO: inspeção anterior à entrada",IF(AND($M41&lt;&gt;"Em quarentena",$N41=""),"ERRO: informe a data da inspeção",IF(AND($O41="Pendente",$P41&lt;&gt;""),"ERRO: decisão pendente não deve ter data",IF(AND($O41&lt;&gt;"Pendente",$P41=""),"ERRO: informe a data da decisão",IF(AND($P41&lt;&gt;"",$P41&lt;$B41),"ERRO: decisão anterior à entrada",IF(AND($P41&lt;&gt;"",$N41&lt;&gt;"",$P41&lt;$N41),"ERRO: decisão anterior à inspeção",IF(AND($O41="Pendente",OR($M41="Aguardando execução",$M41="Concluído")),"ERRO: status exige decisão final",IF(AND($O41&lt;&gt;"Pendente",NOT(OR($M41="Aguardando execução",$M41="Concluído"))),"ERRO: atualize o status após a decisão",IF(AND($M41="Concluído",$Q41=""),"ERRO: informe a data da conclusão",IF(AND($M41&lt;&gt;"Concluído",$Q41&lt;&gt;""),"ERRO: conclusão só para status concluído",IF(AND($Q41&lt;&gt;"",$P41=""),"ERRO: conclusão sem data de decisão",IF(AND($Q41&lt;&gt;"",$Q41&lt;$P41),"ERRO: conclusão anterior à decisão","OK"))))))))))))))))))))))</f>
        <v/>
      </c>
      <c r="W41" s="31">
        <f>IF(OR($A41="",$S41="",$S41=0,$K41=""),"",$K41+ROW()/1000000)</f>
        <v/>
      </c>
    </row>
    <row r="42" ht="26" customHeight="1">
      <c r="A42" s="26" t="n"/>
      <c r="B42" s="49" t="n"/>
      <c r="C42" s="26" t="n"/>
      <c r="D42" s="28" t="n"/>
      <c r="E42" s="26" t="n"/>
      <c r="F42" s="29" t="n"/>
      <c r="G42" s="28" t="n"/>
      <c r="H42" s="28" t="n"/>
      <c r="I42" s="26" t="n"/>
      <c r="J42" s="26" t="n"/>
      <c r="K42" s="49" t="n"/>
      <c r="L42" s="26" t="n"/>
      <c r="M42" s="26" t="n"/>
      <c r="N42" s="49" t="n"/>
      <c r="O42" s="26" t="n"/>
      <c r="P42" s="49" t="n"/>
      <c r="Q42" s="49" t="n"/>
      <c r="R42" s="28" t="n"/>
      <c r="S42" s="30">
        <f>IF($A42="","",IF(OR(NOT(ISNUMBER($F42)),$F42&lt;=0,$M42=""),"",$F42*--($M42&lt;&gt;"Concluído")))</f>
        <v/>
      </c>
      <c r="T42" s="30">
        <f>IF(OR($A42="",NOT(ISNUMBER($B42)),NOT(ISNUMBER('Resumo'!$B$3))),"",MAX(0,IF(AND($M42="Concluído",ISNUMBER($Q42)),$Q42,'Resumo'!$B$3)-$B42))</f>
        <v/>
      </c>
      <c r="U42" s="31">
        <f>IF($A42="","",IF($K42="","Sem prazo",IF($M42="Concluído",IF($Q42="","Revisar",IF($Q42&gt;$K42,"Concluído com atraso","Concluído no prazo")),IF(NOT(ISNUMBER('Resumo'!$B$3)),"Revisar",IF($K42&lt;'Resumo'!$B$3,"Vencido",IF($K42-'Resumo'!$B$3&lt;=2,"Vence em até 2 dias","No prazo"))))))</f>
        <v/>
      </c>
      <c r="V42" s="32">
        <f>IF(COUNTA($A42:$R42)=0,"",IF($A42="","ERRO: informe o ID",IF(COUNTIF($A$9:$A$208,$A42)&gt;1,"ERRO: ID duplicado",IF(OR($B42="",$C42="",$D42="",$E42="",$F42="",$G42="",$H42="",$I42="",$J42="",$K42="",$L42="",$M42="",$O42=""),"ERRO: preencha os campos obrigatórios",IF(OR(COUNTIF('Listas e parâmetros'!$D$4:$D$10,$G42)=0,COUNTIF('Listas e parâmetros'!$I$4:$I$8,$I42)=0,COUNTIF('Listas e parâmetros'!$H$4:$H$6,$J42)=0,COUNTIF('Listas e parâmetros'!$E$4:$E$7,$L42)=0,COUNTIF('Listas e parâmetros'!$F$4:$F$8,$M42)=0,COUNTIF('Listas e parâmetros'!$G$4:$G$7,$O42)=0),"ERRO: valor fora das listas",IF(OR(NOT(ISNUMBER($F42)),$F42&lt;=0),"ERRO: quantidade inválida",IF(OR(NOT(ISNUMBER($B42)),NOT(ISNUMBER($K42))),"ERRO: datas de entrada/prazo inválidas",IF($B42&gt;'Resumo'!$B$3,"ERRO: entrada posterior à data de referência",IF($K42&lt;$B42,"ERRO: prazo anterior à entrada",IF(OR(AND($N42&lt;&gt;"",$N42&gt;'Resumo'!$B$3),AND($P42&lt;&gt;"",$P42&gt;'Resumo'!$B$3),AND($Q42&lt;&gt;"",$Q42&gt;'Resumo'!$B$3)),"ERRO: data posterior à referência",IF(AND($N42&lt;&gt;"",$N42&lt;$B42),"ERRO: inspeção anterior à entrada",IF(AND($M42&lt;&gt;"Em quarentena",$N42=""),"ERRO: informe a data da inspeção",IF(AND($O42="Pendente",$P42&lt;&gt;""),"ERRO: decisão pendente não deve ter data",IF(AND($O42&lt;&gt;"Pendente",$P42=""),"ERRO: informe a data da decisão",IF(AND($P42&lt;&gt;"",$P42&lt;$B42),"ERRO: decisão anterior à entrada",IF(AND($P42&lt;&gt;"",$N42&lt;&gt;"",$P42&lt;$N42),"ERRO: decisão anterior à inspeção",IF(AND($O42="Pendente",OR($M42="Aguardando execução",$M42="Concluído")),"ERRO: status exige decisão final",IF(AND($O42&lt;&gt;"Pendente",NOT(OR($M42="Aguardando execução",$M42="Concluído"))),"ERRO: atualize o status após a decisão",IF(AND($M42="Concluído",$Q42=""),"ERRO: informe a data da conclusão",IF(AND($M42&lt;&gt;"Concluído",$Q42&lt;&gt;""),"ERRO: conclusão só para status concluído",IF(AND($Q42&lt;&gt;"",$P42=""),"ERRO: conclusão sem data de decisão",IF(AND($Q42&lt;&gt;"",$Q42&lt;$P42),"ERRO: conclusão anterior à decisão","OK"))))))))))))))))))))))</f>
        <v/>
      </c>
      <c r="W42" s="31">
        <f>IF(OR($A42="",$S42="",$S42=0,$K42=""),"",$K42+ROW()/1000000)</f>
        <v/>
      </c>
    </row>
    <row r="43" ht="26" customHeight="1">
      <c r="A43" s="26" t="n"/>
      <c r="B43" s="49" t="n"/>
      <c r="C43" s="26" t="n"/>
      <c r="D43" s="28" t="n"/>
      <c r="E43" s="26" t="n"/>
      <c r="F43" s="29" t="n"/>
      <c r="G43" s="28" t="n"/>
      <c r="H43" s="28" t="n"/>
      <c r="I43" s="26" t="n"/>
      <c r="J43" s="26" t="n"/>
      <c r="K43" s="49" t="n"/>
      <c r="L43" s="26" t="n"/>
      <c r="M43" s="26" t="n"/>
      <c r="N43" s="49" t="n"/>
      <c r="O43" s="26" t="n"/>
      <c r="P43" s="49" t="n"/>
      <c r="Q43" s="49" t="n"/>
      <c r="R43" s="28" t="n"/>
      <c r="S43" s="30">
        <f>IF($A43="","",IF(OR(NOT(ISNUMBER($F43)),$F43&lt;=0,$M43=""),"",$F43*--($M43&lt;&gt;"Concluído")))</f>
        <v/>
      </c>
      <c r="T43" s="30">
        <f>IF(OR($A43="",NOT(ISNUMBER($B43)),NOT(ISNUMBER('Resumo'!$B$3))),"",MAX(0,IF(AND($M43="Concluído",ISNUMBER($Q43)),$Q43,'Resumo'!$B$3)-$B43))</f>
        <v/>
      </c>
      <c r="U43" s="31">
        <f>IF($A43="","",IF($K43="","Sem prazo",IF($M43="Concluído",IF($Q43="","Revisar",IF($Q43&gt;$K43,"Concluído com atraso","Concluído no prazo")),IF(NOT(ISNUMBER('Resumo'!$B$3)),"Revisar",IF($K43&lt;'Resumo'!$B$3,"Vencido",IF($K43-'Resumo'!$B$3&lt;=2,"Vence em até 2 dias","No prazo"))))))</f>
        <v/>
      </c>
      <c r="V43" s="32">
        <f>IF(COUNTA($A43:$R43)=0,"",IF($A43="","ERRO: informe o ID",IF(COUNTIF($A$9:$A$208,$A43)&gt;1,"ERRO: ID duplicado",IF(OR($B43="",$C43="",$D43="",$E43="",$F43="",$G43="",$H43="",$I43="",$J43="",$K43="",$L43="",$M43="",$O43=""),"ERRO: preencha os campos obrigatórios",IF(OR(COUNTIF('Listas e parâmetros'!$D$4:$D$10,$G43)=0,COUNTIF('Listas e parâmetros'!$I$4:$I$8,$I43)=0,COUNTIF('Listas e parâmetros'!$H$4:$H$6,$J43)=0,COUNTIF('Listas e parâmetros'!$E$4:$E$7,$L43)=0,COUNTIF('Listas e parâmetros'!$F$4:$F$8,$M43)=0,COUNTIF('Listas e parâmetros'!$G$4:$G$7,$O43)=0),"ERRO: valor fora das listas",IF(OR(NOT(ISNUMBER($F43)),$F43&lt;=0),"ERRO: quantidade inválida",IF(OR(NOT(ISNUMBER($B43)),NOT(ISNUMBER($K43))),"ERRO: datas de entrada/prazo inválidas",IF($B43&gt;'Resumo'!$B$3,"ERRO: entrada posterior à data de referência",IF($K43&lt;$B43,"ERRO: prazo anterior à entrada",IF(OR(AND($N43&lt;&gt;"",$N43&gt;'Resumo'!$B$3),AND($P43&lt;&gt;"",$P43&gt;'Resumo'!$B$3),AND($Q43&lt;&gt;"",$Q43&gt;'Resumo'!$B$3)),"ERRO: data posterior à referência",IF(AND($N43&lt;&gt;"",$N43&lt;$B43),"ERRO: inspeção anterior à entrada",IF(AND($M43&lt;&gt;"Em quarentena",$N43=""),"ERRO: informe a data da inspeção",IF(AND($O43="Pendente",$P43&lt;&gt;""),"ERRO: decisão pendente não deve ter data",IF(AND($O43&lt;&gt;"Pendente",$P43=""),"ERRO: informe a data da decisão",IF(AND($P43&lt;&gt;"",$P43&lt;$B43),"ERRO: decisão anterior à entrada",IF(AND($P43&lt;&gt;"",$N43&lt;&gt;"",$P43&lt;$N43),"ERRO: decisão anterior à inspeção",IF(AND($O43="Pendente",OR($M43="Aguardando execução",$M43="Concluído")),"ERRO: status exige decisão final",IF(AND($O43&lt;&gt;"Pendente",NOT(OR($M43="Aguardando execução",$M43="Concluído"))),"ERRO: atualize o status após a decisão",IF(AND($M43="Concluído",$Q43=""),"ERRO: informe a data da conclusão",IF(AND($M43&lt;&gt;"Concluído",$Q43&lt;&gt;""),"ERRO: conclusão só para status concluído",IF(AND($Q43&lt;&gt;"",$P43=""),"ERRO: conclusão sem data de decisão",IF(AND($Q43&lt;&gt;"",$Q43&lt;$P43),"ERRO: conclusão anterior à decisão","OK"))))))))))))))))))))))</f>
        <v/>
      </c>
      <c r="W43" s="31">
        <f>IF(OR($A43="",$S43="",$S43=0,$K43=""),"",$K43+ROW()/1000000)</f>
        <v/>
      </c>
    </row>
    <row r="44" ht="26" customHeight="1">
      <c r="A44" s="26" t="n"/>
      <c r="B44" s="49" t="n"/>
      <c r="C44" s="26" t="n"/>
      <c r="D44" s="28" t="n"/>
      <c r="E44" s="26" t="n"/>
      <c r="F44" s="29" t="n"/>
      <c r="G44" s="28" t="n"/>
      <c r="H44" s="28" t="n"/>
      <c r="I44" s="26" t="n"/>
      <c r="J44" s="26" t="n"/>
      <c r="K44" s="49" t="n"/>
      <c r="L44" s="26" t="n"/>
      <c r="M44" s="26" t="n"/>
      <c r="N44" s="49" t="n"/>
      <c r="O44" s="26" t="n"/>
      <c r="P44" s="49" t="n"/>
      <c r="Q44" s="49" t="n"/>
      <c r="R44" s="28" t="n"/>
      <c r="S44" s="30">
        <f>IF($A44="","",IF(OR(NOT(ISNUMBER($F44)),$F44&lt;=0,$M44=""),"",$F44*--($M44&lt;&gt;"Concluído")))</f>
        <v/>
      </c>
      <c r="T44" s="30">
        <f>IF(OR($A44="",NOT(ISNUMBER($B44)),NOT(ISNUMBER('Resumo'!$B$3))),"",MAX(0,IF(AND($M44="Concluído",ISNUMBER($Q44)),$Q44,'Resumo'!$B$3)-$B44))</f>
        <v/>
      </c>
      <c r="U44" s="31">
        <f>IF($A44="","",IF($K44="","Sem prazo",IF($M44="Concluído",IF($Q44="","Revisar",IF($Q44&gt;$K44,"Concluído com atraso","Concluído no prazo")),IF(NOT(ISNUMBER('Resumo'!$B$3)),"Revisar",IF($K44&lt;'Resumo'!$B$3,"Vencido",IF($K44-'Resumo'!$B$3&lt;=2,"Vence em até 2 dias","No prazo"))))))</f>
        <v/>
      </c>
      <c r="V44" s="32">
        <f>IF(COUNTA($A44:$R44)=0,"",IF($A44="","ERRO: informe o ID",IF(COUNTIF($A$9:$A$208,$A44)&gt;1,"ERRO: ID duplicado",IF(OR($B44="",$C44="",$D44="",$E44="",$F44="",$G44="",$H44="",$I44="",$J44="",$K44="",$L44="",$M44="",$O44=""),"ERRO: preencha os campos obrigatórios",IF(OR(COUNTIF('Listas e parâmetros'!$D$4:$D$10,$G44)=0,COUNTIF('Listas e parâmetros'!$I$4:$I$8,$I44)=0,COUNTIF('Listas e parâmetros'!$H$4:$H$6,$J44)=0,COUNTIF('Listas e parâmetros'!$E$4:$E$7,$L44)=0,COUNTIF('Listas e parâmetros'!$F$4:$F$8,$M44)=0,COUNTIF('Listas e parâmetros'!$G$4:$G$7,$O44)=0),"ERRO: valor fora das listas",IF(OR(NOT(ISNUMBER($F44)),$F44&lt;=0),"ERRO: quantidade inválida",IF(OR(NOT(ISNUMBER($B44)),NOT(ISNUMBER($K44))),"ERRO: datas de entrada/prazo inválidas",IF($B44&gt;'Resumo'!$B$3,"ERRO: entrada posterior à data de referência",IF($K44&lt;$B44,"ERRO: prazo anterior à entrada",IF(OR(AND($N44&lt;&gt;"",$N44&gt;'Resumo'!$B$3),AND($P44&lt;&gt;"",$P44&gt;'Resumo'!$B$3),AND($Q44&lt;&gt;"",$Q44&gt;'Resumo'!$B$3)),"ERRO: data posterior à referência",IF(AND($N44&lt;&gt;"",$N44&lt;$B44),"ERRO: inspeção anterior à entrada",IF(AND($M44&lt;&gt;"Em quarentena",$N44=""),"ERRO: informe a data da inspeção",IF(AND($O44="Pendente",$P44&lt;&gt;""),"ERRO: decisão pendente não deve ter data",IF(AND($O44&lt;&gt;"Pendente",$P44=""),"ERRO: informe a data da decisão",IF(AND($P44&lt;&gt;"",$P44&lt;$B44),"ERRO: decisão anterior à entrada",IF(AND($P44&lt;&gt;"",$N44&lt;&gt;"",$P44&lt;$N44),"ERRO: decisão anterior à inspeção",IF(AND($O44="Pendente",OR($M44="Aguardando execução",$M44="Concluído")),"ERRO: status exige decisão final",IF(AND($O44&lt;&gt;"Pendente",NOT(OR($M44="Aguardando execução",$M44="Concluído"))),"ERRO: atualize o status após a decisão",IF(AND($M44="Concluído",$Q44=""),"ERRO: informe a data da conclusão",IF(AND($M44&lt;&gt;"Concluído",$Q44&lt;&gt;""),"ERRO: conclusão só para status concluído",IF(AND($Q44&lt;&gt;"",$P44=""),"ERRO: conclusão sem data de decisão",IF(AND($Q44&lt;&gt;"",$Q44&lt;$P44),"ERRO: conclusão anterior à decisão","OK"))))))))))))))))))))))</f>
        <v/>
      </c>
      <c r="W44" s="31">
        <f>IF(OR($A44="",$S44="",$S44=0,$K44=""),"",$K44+ROW()/1000000)</f>
        <v/>
      </c>
    </row>
    <row r="45" ht="26" customHeight="1">
      <c r="A45" s="26" t="n"/>
      <c r="B45" s="49" t="n"/>
      <c r="C45" s="26" t="n"/>
      <c r="D45" s="28" t="n"/>
      <c r="E45" s="26" t="n"/>
      <c r="F45" s="29" t="n"/>
      <c r="G45" s="28" t="n"/>
      <c r="H45" s="28" t="n"/>
      <c r="I45" s="26" t="n"/>
      <c r="J45" s="26" t="n"/>
      <c r="K45" s="49" t="n"/>
      <c r="L45" s="26" t="n"/>
      <c r="M45" s="26" t="n"/>
      <c r="N45" s="49" t="n"/>
      <c r="O45" s="26" t="n"/>
      <c r="P45" s="49" t="n"/>
      <c r="Q45" s="49" t="n"/>
      <c r="R45" s="28" t="n"/>
      <c r="S45" s="30">
        <f>IF($A45="","",IF(OR(NOT(ISNUMBER($F45)),$F45&lt;=0,$M45=""),"",$F45*--($M45&lt;&gt;"Concluído")))</f>
        <v/>
      </c>
      <c r="T45" s="30">
        <f>IF(OR($A45="",NOT(ISNUMBER($B45)),NOT(ISNUMBER('Resumo'!$B$3))),"",MAX(0,IF(AND($M45="Concluído",ISNUMBER($Q45)),$Q45,'Resumo'!$B$3)-$B45))</f>
        <v/>
      </c>
      <c r="U45" s="31">
        <f>IF($A45="","",IF($K45="","Sem prazo",IF($M45="Concluído",IF($Q45="","Revisar",IF($Q45&gt;$K45,"Concluído com atraso","Concluído no prazo")),IF(NOT(ISNUMBER('Resumo'!$B$3)),"Revisar",IF($K45&lt;'Resumo'!$B$3,"Vencido",IF($K45-'Resumo'!$B$3&lt;=2,"Vence em até 2 dias","No prazo"))))))</f>
        <v/>
      </c>
      <c r="V45" s="32">
        <f>IF(COUNTA($A45:$R45)=0,"",IF($A45="","ERRO: informe o ID",IF(COUNTIF($A$9:$A$208,$A45)&gt;1,"ERRO: ID duplicado",IF(OR($B45="",$C45="",$D45="",$E45="",$F45="",$G45="",$H45="",$I45="",$J45="",$K45="",$L45="",$M45="",$O45=""),"ERRO: preencha os campos obrigatórios",IF(OR(COUNTIF('Listas e parâmetros'!$D$4:$D$10,$G45)=0,COUNTIF('Listas e parâmetros'!$I$4:$I$8,$I45)=0,COUNTIF('Listas e parâmetros'!$H$4:$H$6,$J45)=0,COUNTIF('Listas e parâmetros'!$E$4:$E$7,$L45)=0,COUNTIF('Listas e parâmetros'!$F$4:$F$8,$M45)=0,COUNTIF('Listas e parâmetros'!$G$4:$G$7,$O45)=0),"ERRO: valor fora das listas",IF(OR(NOT(ISNUMBER($F45)),$F45&lt;=0),"ERRO: quantidade inválida",IF(OR(NOT(ISNUMBER($B45)),NOT(ISNUMBER($K45))),"ERRO: datas de entrada/prazo inválidas",IF($B45&gt;'Resumo'!$B$3,"ERRO: entrada posterior à data de referência",IF($K45&lt;$B45,"ERRO: prazo anterior à entrada",IF(OR(AND($N45&lt;&gt;"",$N45&gt;'Resumo'!$B$3),AND($P45&lt;&gt;"",$P45&gt;'Resumo'!$B$3),AND($Q45&lt;&gt;"",$Q45&gt;'Resumo'!$B$3)),"ERRO: data posterior à referência",IF(AND($N45&lt;&gt;"",$N45&lt;$B45),"ERRO: inspeção anterior à entrada",IF(AND($M45&lt;&gt;"Em quarentena",$N45=""),"ERRO: informe a data da inspeção",IF(AND($O45="Pendente",$P45&lt;&gt;""),"ERRO: decisão pendente não deve ter data",IF(AND($O45&lt;&gt;"Pendente",$P45=""),"ERRO: informe a data da decisão",IF(AND($P45&lt;&gt;"",$P45&lt;$B45),"ERRO: decisão anterior à entrada",IF(AND($P45&lt;&gt;"",$N45&lt;&gt;"",$P45&lt;$N45),"ERRO: decisão anterior à inspeção",IF(AND($O45="Pendente",OR($M45="Aguardando execução",$M45="Concluído")),"ERRO: status exige decisão final",IF(AND($O45&lt;&gt;"Pendente",NOT(OR($M45="Aguardando execução",$M45="Concluído"))),"ERRO: atualize o status após a decisão",IF(AND($M45="Concluído",$Q45=""),"ERRO: informe a data da conclusão",IF(AND($M45&lt;&gt;"Concluído",$Q45&lt;&gt;""),"ERRO: conclusão só para status concluído",IF(AND($Q45&lt;&gt;"",$P45=""),"ERRO: conclusão sem data de decisão",IF(AND($Q45&lt;&gt;"",$Q45&lt;$P45),"ERRO: conclusão anterior à decisão","OK"))))))))))))))))))))))</f>
        <v/>
      </c>
      <c r="W45" s="31">
        <f>IF(OR($A45="",$S45="",$S45=0,$K45=""),"",$K45+ROW()/1000000)</f>
        <v/>
      </c>
    </row>
    <row r="46" ht="26" customHeight="1">
      <c r="A46" s="26" t="n"/>
      <c r="B46" s="49" t="n"/>
      <c r="C46" s="26" t="n"/>
      <c r="D46" s="28" t="n"/>
      <c r="E46" s="26" t="n"/>
      <c r="F46" s="29" t="n"/>
      <c r="G46" s="28" t="n"/>
      <c r="H46" s="28" t="n"/>
      <c r="I46" s="26" t="n"/>
      <c r="J46" s="26" t="n"/>
      <c r="K46" s="49" t="n"/>
      <c r="L46" s="26" t="n"/>
      <c r="M46" s="26" t="n"/>
      <c r="N46" s="49" t="n"/>
      <c r="O46" s="26" t="n"/>
      <c r="P46" s="49" t="n"/>
      <c r="Q46" s="49" t="n"/>
      <c r="R46" s="28" t="n"/>
      <c r="S46" s="30">
        <f>IF($A46="","",IF(OR(NOT(ISNUMBER($F46)),$F46&lt;=0,$M46=""),"",$F46*--($M46&lt;&gt;"Concluído")))</f>
        <v/>
      </c>
      <c r="T46" s="30">
        <f>IF(OR($A46="",NOT(ISNUMBER($B46)),NOT(ISNUMBER('Resumo'!$B$3))),"",MAX(0,IF(AND($M46="Concluído",ISNUMBER($Q46)),$Q46,'Resumo'!$B$3)-$B46))</f>
        <v/>
      </c>
      <c r="U46" s="31">
        <f>IF($A46="","",IF($K46="","Sem prazo",IF($M46="Concluído",IF($Q46="","Revisar",IF($Q46&gt;$K46,"Concluído com atraso","Concluído no prazo")),IF(NOT(ISNUMBER('Resumo'!$B$3)),"Revisar",IF($K46&lt;'Resumo'!$B$3,"Vencido",IF($K46-'Resumo'!$B$3&lt;=2,"Vence em até 2 dias","No prazo"))))))</f>
        <v/>
      </c>
      <c r="V46" s="32">
        <f>IF(COUNTA($A46:$R46)=0,"",IF($A46="","ERRO: informe o ID",IF(COUNTIF($A$9:$A$208,$A46)&gt;1,"ERRO: ID duplicado",IF(OR($B46="",$C46="",$D46="",$E46="",$F46="",$G46="",$H46="",$I46="",$J46="",$K46="",$L46="",$M46="",$O46=""),"ERRO: preencha os campos obrigatórios",IF(OR(COUNTIF('Listas e parâmetros'!$D$4:$D$10,$G46)=0,COUNTIF('Listas e parâmetros'!$I$4:$I$8,$I46)=0,COUNTIF('Listas e parâmetros'!$H$4:$H$6,$J46)=0,COUNTIF('Listas e parâmetros'!$E$4:$E$7,$L46)=0,COUNTIF('Listas e parâmetros'!$F$4:$F$8,$M46)=0,COUNTIF('Listas e parâmetros'!$G$4:$G$7,$O46)=0),"ERRO: valor fora das listas",IF(OR(NOT(ISNUMBER($F46)),$F46&lt;=0),"ERRO: quantidade inválida",IF(OR(NOT(ISNUMBER($B46)),NOT(ISNUMBER($K46))),"ERRO: datas de entrada/prazo inválidas",IF($B46&gt;'Resumo'!$B$3,"ERRO: entrada posterior à data de referência",IF($K46&lt;$B46,"ERRO: prazo anterior à entrada",IF(OR(AND($N46&lt;&gt;"",$N46&gt;'Resumo'!$B$3),AND($P46&lt;&gt;"",$P46&gt;'Resumo'!$B$3),AND($Q46&lt;&gt;"",$Q46&gt;'Resumo'!$B$3)),"ERRO: data posterior à referência",IF(AND($N46&lt;&gt;"",$N46&lt;$B46),"ERRO: inspeção anterior à entrada",IF(AND($M46&lt;&gt;"Em quarentena",$N46=""),"ERRO: informe a data da inspeção",IF(AND($O46="Pendente",$P46&lt;&gt;""),"ERRO: decisão pendente não deve ter data",IF(AND($O46&lt;&gt;"Pendente",$P46=""),"ERRO: informe a data da decisão",IF(AND($P46&lt;&gt;"",$P46&lt;$B46),"ERRO: decisão anterior à entrada",IF(AND($P46&lt;&gt;"",$N46&lt;&gt;"",$P46&lt;$N46),"ERRO: decisão anterior à inspeção",IF(AND($O46="Pendente",OR($M46="Aguardando execução",$M46="Concluído")),"ERRO: status exige decisão final",IF(AND($O46&lt;&gt;"Pendente",NOT(OR($M46="Aguardando execução",$M46="Concluído"))),"ERRO: atualize o status após a decisão",IF(AND($M46="Concluído",$Q46=""),"ERRO: informe a data da conclusão",IF(AND($M46&lt;&gt;"Concluído",$Q46&lt;&gt;""),"ERRO: conclusão só para status concluído",IF(AND($Q46&lt;&gt;"",$P46=""),"ERRO: conclusão sem data de decisão",IF(AND($Q46&lt;&gt;"",$Q46&lt;$P46),"ERRO: conclusão anterior à decisão","OK"))))))))))))))))))))))</f>
        <v/>
      </c>
      <c r="W46" s="31">
        <f>IF(OR($A46="",$S46="",$S46=0,$K46=""),"",$K46+ROW()/1000000)</f>
        <v/>
      </c>
    </row>
    <row r="47" ht="26" customHeight="1">
      <c r="A47" s="26" t="n"/>
      <c r="B47" s="49" t="n"/>
      <c r="C47" s="26" t="n"/>
      <c r="D47" s="28" t="n"/>
      <c r="E47" s="26" t="n"/>
      <c r="F47" s="29" t="n"/>
      <c r="G47" s="28" t="n"/>
      <c r="H47" s="28" t="n"/>
      <c r="I47" s="26" t="n"/>
      <c r="J47" s="26" t="n"/>
      <c r="K47" s="49" t="n"/>
      <c r="L47" s="26" t="n"/>
      <c r="M47" s="26" t="n"/>
      <c r="N47" s="49" t="n"/>
      <c r="O47" s="26" t="n"/>
      <c r="P47" s="49" t="n"/>
      <c r="Q47" s="49" t="n"/>
      <c r="R47" s="28" t="n"/>
      <c r="S47" s="30">
        <f>IF($A47="","",IF(OR(NOT(ISNUMBER($F47)),$F47&lt;=0,$M47=""),"",$F47*--($M47&lt;&gt;"Concluído")))</f>
        <v/>
      </c>
      <c r="T47" s="30">
        <f>IF(OR($A47="",NOT(ISNUMBER($B47)),NOT(ISNUMBER('Resumo'!$B$3))),"",MAX(0,IF(AND($M47="Concluído",ISNUMBER($Q47)),$Q47,'Resumo'!$B$3)-$B47))</f>
        <v/>
      </c>
      <c r="U47" s="31">
        <f>IF($A47="","",IF($K47="","Sem prazo",IF($M47="Concluído",IF($Q47="","Revisar",IF($Q47&gt;$K47,"Concluído com atraso","Concluído no prazo")),IF(NOT(ISNUMBER('Resumo'!$B$3)),"Revisar",IF($K47&lt;'Resumo'!$B$3,"Vencido",IF($K47-'Resumo'!$B$3&lt;=2,"Vence em até 2 dias","No prazo"))))))</f>
        <v/>
      </c>
      <c r="V47" s="32">
        <f>IF(COUNTA($A47:$R47)=0,"",IF($A47="","ERRO: informe o ID",IF(COUNTIF($A$9:$A$208,$A47)&gt;1,"ERRO: ID duplicado",IF(OR($B47="",$C47="",$D47="",$E47="",$F47="",$G47="",$H47="",$I47="",$J47="",$K47="",$L47="",$M47="",$O47=""),"ERRO: preencha os campos obrigatórios",IF(OR(COUNTIF('Listas e parâmetros'!$D$4:$D$10,$G47)=0,COUNTIF('Listas e parâmetros'!$I$4:$I$8,$I47)=0,COUNTIF('Listas e parâmetros'!$H$4:$H$6,$J47)=0,COUNTIF('Listas e parâmetros'!$E$4:$E$7,$L47)=0,COUNTIF('Listas e parâmetros'!$F$4:$F$8,$M47)=0,COUNTIF('Listas e parâmetros'!$G$4:$G$7,$O47)=0),"ERRO: valor fora das listas",IF(OR(NOT(ISNUMBER($F47)),$F47&lt;=0),"ERRO: quantidade inválida",IF(OR(NOT(ISNUMBER($B47)),NOT(ISNUMBER($K47))),"ERRO: datas de entrada/prazo inválidas",IF($B47&gt;'Resumo'!$B$3,"ERRO: entrada posterior à data de referência",IF($K47&lt;$B47,"ERRO: prazo anterior à entrada",IF(OR(AND($N47&lt;&gt;"",$N47&gt;'Resumo'!$B$3),AND($P47&lt;&gt;"",$P47&gt;'Resumo'!$B$3),AND($Q47&lt;&gt;"",$Q47&gt;'Resumo'!$B$3)),"ERRO: data posterior à referência",IF(AND($N47&lt;&gt;"",$N47&lt;$B47),"ERRO: inspeção anterior à entrada",IF(AND($M47&lt;&gt;"Em quarentena",$N47=""),"ERRO: informe a data da inspeção",IF(AND($O47="Pendente",$P47&lt;&gt;""),"ERRO: decisão pendente não deve ter data",IF(AND($O47&lt;&gt;"Pendente",$P47=""),"ERRO: informe a data da decisão",IF(AND($P47&lt;&gt;"",$P47&lt;$B47),"ERRO: decisão anterior à entrada",IF(AND($P47&lt;&gt;"",$N47&lt;&gt;"",$P47&lt;$N47),"ERRO: decisão anterior à inspeção",IF(AND($O47="Pendente",OR($M47="Aguardando execução",$M47="Concluído")),"ERRO: status exige decisão final",IF(AND($O47&lt;&gt;"Pendente",NOT(OR($M47="Aguardando execução",$M47="Concluído"))),"ERRO: atualize o status após a decisão",IF(AND($M47="Concluído",$Q47=""),"ERRO: informe a data da conclusão",IF(AND($M47&lt;&gt;"Concluído",$Q47&lt;&gt;""),"ERRO: conclusão só para status concluído",IF(AND($Q47&lt;&gt;"",$P47=""),"ERRO: conclusão sem data de decisão",IF(AND($Q47&lt;&gt;"",$Q47&lt;$P47),"ERRO: conclusão anterior à decisão","OK"))))))))))))))))))))))</f>
        <v/>
      </c>
      <c r="W47" s="31">
        <f>IF(OR($A47="",$S47="",$S47=0,$K47=""),"",$K47+ROW()/1000000)</f>
        <v/>
      </c>
    </row>
    <row r="48" ht="26" customHeight="1">
      <c r="A48" s="26" t="n"/>
      <c r="B48" s="49" t="n"/>
      <c r="C48" s="26" t="n"/>
      <c r="D48" s="28" t="n"/>
      <c r="E48" s="26" t="n"/>
      <c r="F48" s="29" t="n"/>
      <c r="G48" s="28" t="n"/>
      <c r="H48" s="28" t="n"/>
      <c r="I48" s="26" t="n"/>
      <c r="J48" s="26" t="n"/>
      <c r="K48" s="49" t="n"/>
      <c r="L48" s="26" t="n"/>
      <c r="M48" s="26" t="n"/>
      <c r="N48" s="49" t="n"/>
      <c r="O48" s="26" t="n"/>
      <c r="P48" s="49" t="n"/>
      <c r="Q48" s="49" t="n"/>
      <c r="R48" s="28" t="n"/>
      <c r="S48" s="30">
        <f>IF($A48="","",IF(OR(NOT(ISNUMBER($F48)),$F48&lt;=0,$M48=""),"",$F48*--($M48&lt;&gt;"Concluído")))</f>
        <v/>
      </c>
      <c r="T48" s="30">
        <f>IF(OR($A48="",NOT(ISNUMBER($B48)),NOT(ISNUMBER('Resumo'!$B$3))),"",MAX(0,IF(AND($M48="Concluído",ISNUMBER($Q48)),$Q48,'Resumo'!$B$3)-$B48))</f>
        <v/>
      </c>
      <c r="U48" s="31">
        <f>IF($A48="","",IF($K48="","Sem prazo",IF($M48="Concluído",IF($Q48="","Revisar",IF($Q48&gt;$K48,"Concluído com atraso","Concluído no prazo")),IF(NOT(ISNUMBER('Resumo'!$B$3)),"Revisar",IF($K48&lt;'Resumo'!$B$3,"Vencido",IF($K48-'Resumo'!$B$3&lt;=2,"Vence em até 2 dias","No prazo"))))))</f>
        <v/>
      </c>
      <c r="V48" s="32">
        <f>IF(COUNTA($A48:$R48)=0,"",IF($A48="","ERRO: informe o ID",IF(COUNTIF($A$9:$A$208,$A48)&gt;1,"ERRO: ID duplicado",IF(OR($B48="",$C48="",$D48="",$E48="",$F48="",$G48="",$H48="",$I48="",$J48="",$K48="",$L48="",$M48="",$O48=""),"ERRO: preencha os campos obrigatórios",IF(OR(COUNTIF('Listas e parâmetros'!$D$4:$D$10,$G48)=0,COUNTIF('Listas e parâmetros'!$I$4:$I$8,$I48)=0,COUNTIF('Listas e parâmetros'!$H$4:$H$6,$J48)=0,COUNTIF('Listas e parâmetros'!$E$4:$E$7,$L48)=0,COUNTIF('Listas e parâmetros'!$F$4:$F$8,$M48)=0,COUNTIF('Listas e parâmetros'!$G$4:$G$7,$O48)=0),"ERRO: valor fora das listas",IF(OR(NOT(ISNUMBER($F48)),$F48&lt;=0),"ERRO: quantidade inválida",IF(OR(NOT(ISNUMBER($B48)),NOT(ISNUMBER($K48))),"ERRO: datas de entrada/prazo inválidas",IF($B48&gt;'Resumo'!$B$3,"ERRO: entrada posterior à data de referência",IF($K48&lt;$B48,"ERRO: prazo anterior à entrada",IF(OR(AND($N48&lt;&gt;"",$N48&gt;'Resumo'!$B$3),AND($P48&lt;&gt;"",$P48&gt;'Resumo'!$B$3),AND($Q48&lt;&gt;"",$Q48&gt;'Resumo'!$B$3)),"ERRO: data posterior à referência",IF(AND($N48&lt;&gt;"",$N48&lt;$B48),"ERRO: inspeção anterior à entrada",IF(AND($M48&lt;&gt;"Em quarentena",$N48=""),"ERRO: informe a data da inspeção",IF(AND($O48="Pendente",$P48&lt;&gt;""),"ERRO: decisão pendente não deve ter data",IF(AND($O48&lt;&gt;"Pendente",$P48=""),"ERRO: informe a data da decisão",IF(AND($P48&lt;&gt;"",$P48&lt;$B48),"ERRO: decisão anterior à entrada",IF(AND($P48&lt;&gt;"",$N48&lt;&gt;"",$P48&lt;$N48),"ERRO: decisão anterior à inspeção",IF(AND($O48="Pendente",OR($M48="Aguardando execução",$M48="Concluído")),"ERRO: status exige decisão final",IF(AND($O48&lt;&gt;"Pendente",NOT(OR($M48="Aguardando execução",$M48="Concluído"))),"ERRO: atualize o status após a decisão",IF(AND($M48="Concluído",$Q48=""),"ERRO: informe a data da conclusão",IF(AND($M48&lt;&gt;"Concluído",$Q48&lt;&gt;""),"ERRO: conclusão só para status concluído",IF(AND($Q48&lt;&gt;"",$P48=""),"ERRO: conclusão sem data de decisão",IF(AND($Q48&lt;&gt;"",$Q48&lt;$P48),"ERRO: conclusão anterior à decisão","OK"))))))))))))))))))))))</f>
        <v/>
      </c>
      <c r="W48" s="31">
        <f>IF(OR($A48="",$S48="",$S48=0,$K48=""),"",$K48+ROW()/1000000)</f>
        <v/>
      </c>
    </row>
    <row r="49" ht="26" customHeight="1">
      <c r="A49" s="26" t="n"/>
      <c r="B49" s="49" t="n"/>
      <c r="C49" s="26" t="n"/>
      <c r="D49" s="28" t="n"/>
      <c r="E49" s="26" t="n"/>
      <c r="F49" s="29" t="n"/>
      <c r="G49" s="28" t="n"/>
      <c r="H49" s="28" t="n"/>
      <c r="I49" s="26" t="n"/>
      <c r="J49" s="26" t="n"/>
      <c r="K49" s="49" t="n"/>
      <c r="L49" s="26" t="n"/>
      <c r="M49" s="26" t="n"/>
      <c r="N49" s="49" t="n"/>
      <c r="O49" s="26" t="n"/>
      <c r="P49" s="49" t="n"/>
      <c r="Q49" s="49" t="n"/>
      <c r="R49" s="28" t="n"/>
      <c r="S49" s="30">
        <f>IF($A49="","",IF(OR(NOT(ISNUMBER($F49)),$F49&lt;=0,$M49=""),"",$F49*--($M49&lt;&gt;"Concluído")))</f>
        <v/>
      </c>
      <c r="T49" s="30">
        <f>IF(OR($A49="",NOT(ISNUMBER($B49)),NOT(ISNUMBER('Resumo'!$B$3))),"",MAX(0,IF(AND($M49="Concluído",ISNUMBER($Q49)),$Q49,'Resumo'!$B$3)-$B49))</f>
        <v/>
      </c>
      <c r="U49" s="31">
        <f>IF($A49="","",IF($K49="","Sem prazo",IF($M49="Concluído",IF($Q49="","Revisar",IF($Q49&gt;$K49,"Concluído com atraso","Concluído no prazo")),IF(NOT(ISNUMBER('Resumo'!$B$3)),"Revisar",IF($K49&lt;'Resumo'!$B$3,"Vencido",IF($K49-'Resumo'!$B$3&lt;=2,"Vence em até 2 dias","No prazo"))))))</f>
        <v/>
      </c>
      <c r="V49" s="32">
        <f>IF(COUNTA($A49:$R49)=0,"",IF($A49="","ERRO: informe o ID",IF(COUNTIF($A$9:$A$208,$A49)&gt;1,"ERRO: ID duplicado",IF(OR($B49="",$C49="",$D49="",$E49="",$F49="",$G49="",$H49="",$I49="",$J49="",$K49="",$L49="",$M49="",$O49=""),"ERRO: preencha os campos obrigatórios",IF(OR(COUNTIF('Listas e parâmetros'!$D$4:$D$10,$G49)=0,COUNTIF('Listas e parâmetros'!$I$4:$I$8,$I49)=0,COUNTIF('Listas e parâmetros'!$H$4:$H$6,$J49)=0,COUNTIF('Listas e parâmetros'!$E$4:$E$7,$L49)=0,COUNTIF('Listas e parâmetros'!$F$4:$F$8,$M49)=0,COUNTIF('Listas e parâmetros'!$G$4:$G$7,$O49)=0),"ERRO: valor fora das listas",IF(OR(NOT(ISNUMBER($F49)),$F49&lt;=0),"ERRO: quantidade inválida",IF(OR(NOT(ISNUMBER($B49)),NOT(ISNUMBER($K49))),"ERRO: datas de entrada/prazo inválidas",IF($B49&gt;'Resumo'!$B$3,"ERRO: entrada posterior à data de referência",IF($K49&lt;$B49,"ERRO: prazo anterior à entrada",IF(OR(AND($N49&lt;&gt;"",$N49&gt;'Resumo'!$B$3),AND($P49&lt;&gt;"",$P49&gt;'Resumo'!$B$3),AND($Q49&lt;&gt;"",$Q49&gt;'Resumo'!$B$3)),"ERRO: data posterior à referência",IF(AND($N49&lt;&gt;"",$N49&lt;$B49),"ERRO: inspeção anterior à entrada",IF(AND($M49&lt;&gt;"Em quarentena",$N49=""),"ERRO: informe a data da inspeção",IF(AND($O49="Pendente",$P49&lt;&gt;""),"ERRO: decisão pendente não deve ter data",IF(AND($O49&lt;&gt;"Pendente",$P49=""),"ERRO: informe a data da decisão",IF(AND($P49&lt;&gt;"",$P49&lt;$B49),"ERRO: decisão anterior à entrada",IF(AND($P49&lt;&gt;"",$N49&lt;&gt;"",$P49&lt;$N49),"ERRO: decisão anterior à inspeção",IF(AND($O49="Pendente",OR($M49="Aguardando execução",$M49="Concluído")),"ERRO: status exige decisão final",IF(AND($O49&lt;&gt;"Pendente",NOT(OR($M49="Aguardando execução",$M49="Concluído"))),"ERRO: atualize o status após a decisão",IF(AND($M49="Concluído",$Q49=""),"ERRO: informe a data da conclusão",IF(AND($M49&lt;&gt;"Concluído",$Q49&lt;&gt;""),"ERRO: conclusão só para status concluído",IF(AND($Q49&lt;&gt;"",$P49=""),"ERRO: conclusão sem data de decisão",IF(AND($Q49&lt;&gt;"",$Q49&lt;$P49),"ERRO: conclusão anterior à decisão","OK"))))))))))))))))))))))</f>
        <v/>
      </c>
      <c r="W49" s="31">
        <f>IF(OR($A49="",$S49="",$S49=0,$K49=""),"",$K49+ROW()/1000000)</f>
        <v/>
      </c>
    </row>
    <row r="50" ht="26" customHeight="1">
      <c r="A50" s="26" t="n"/>
      <c r="B50" s="49" t="n"/>
      <c r="C50" s="26" t="n"/>
      <c r="D50" s="28" t="n"/>
      <c r="E50" s="26" t="n"/>
      <c r="F50" s="29" t="n"/>
      <c r="G50" s="28" t="n"/>
      <c r="H50" s="28" t="n"/>
      <c r="I50" s="26" t="n"/>
      <c r="J50" s="26" t="n"/>
      <c r="K50" s="49" t="n"/>
      <c r="L50" s="26" t="n"/>
      <c r="M50" s="26" t="n"/>
      <c r="N50" s="49" t="n"/>
      <c r="O50" s="26" t="n"/>
      <c r="P50" s="49" t="n"/>
      <c r="Q50" s="49" t="n"/>
      <c r="R50" s="28" t="n"/>
      <c r="S50" s="30">
        <f>IF($A50="","",IF(OR(NOT(ISNUMBER($F50)),$F50&lt;=0,$M50=""),"",$F50*--($M50&lt;&gt;"Concluído")))</f>
        <v/>
      </c>
      <c r="T50" s="30">
        <f>IF(OR($A50="",NOT(ISNUMBER($B50)),NOT(ISNUMBER('Resumo'!$B$3))),"",MAX(0,IF(AND($M50="Concluído",ISNUMBER($Q50)),$Q50,'Resumo'!$B$3)-$B50))</f>
        <v/>
      </c>
      <c r="U50" s="31">
        <f>IF($A50="","",IF($K50="","Sem prazo",IF($M50="Concluído",IF($Q50="","Revisar",IF($Q50&gt;$K50,"Concluído com atraso","Concluído no prazo")),IF(NOT(ISNUMBER('Resumo'!$B$3)),"Revisar",IF($K50&lt;'Resumo'!$B$3,"Vencido",IF($K50-'Resumo'!$B$3&lt;=2,"Vence em até 2 dias","No prazo"))))))</f>
        <v/>
      </c>
      <c r="V50" s="32">
        <f>IF(COUNTA($A50:$R50)=0,"",IF($A50="","ERRO: informe o ID",IF(COUNTIF($A$9:$A$208,$A50)&gt;1,"ERRO: ID duplicado",IF(OR($B50="",$C50="",$D50="",$E50="",$F50="",$G50="",$H50="",$I50="",$J50="",$K50="",$L50="",$M50="",$O50=""),"ERRO: preencha os campos obrigatórios",IF(OR(COUNTIF('Listas e parâmetros'!$D$4:$D$10,$G50)=0,COUNTIF('Listas e parâmetros'!$I$4:$I$8,$I50)=0,COUNTIF('Listas e parâmetros'!$H$4:$H$6,$J50)=0,COUNTIF('Listas e parâmetros'!$E$4:$E$7,$L50)=0,COUNTIF('Listas e parâmetros'!$F$4:$F$8,$M50)=0,COUNTIF('Listas e parâmetros'!$G$4:$G$7,$O50)=0),"ERRO: valor fora das listas",IF(OR(NOT(ISNUMBER($F50)),$F50&lt;=0),"ERRO: quantidade inválida",IF(OR(NOT(ISNUMBER($B50)),NOT(ISNUMBER($K50))),"ERRO: datas de entrada/prazo inválidas",IF($B50&gt;'Resumo'!$B$3,"ERRO: entrada posterior à data de referência",IF($K50&lt;$B50,"ERRO: prazo anterior à entrada",IF(OR(AND($N50&lt;&gt;"",$N50&gt;'Resumo'!$B$3),AND($P50&lt;&gt;"",$P50&gt;'Resumo'!$B$3),AND($Q50&lt;&gt;"",$Q50&gt;'Resumo'!$B$3)),"ERRO: data posterior à referência",IF(AND($N50&lt;&gt;"",$N50&lt;$B50),"ERRO: inspeção anterior à entrada",IF(AND($M50&lt;&gt;"Em quarentena",$N50=""),"ERRO: informe a data da inspeção",IF(AND($O50="Pendente",$P50&lt;&gt;""),"ERRO: decisão pendente não deve ter data",IF(AND($O50&lt;&gt;"Pendente",$P50=""),"ERRO: informe a data da decisão",IF(AND($P50&lt;&gt;"",$P50&lt;$B50),"ERRO: decisão anterior à entrada",IF(AND($P50&lt;&gt;"",$N50&lt;&gt;"",$P50&lt;$N50),"ERRO: decisão anterior à inspeção",IF(AND($O50="Pendente",OR($M50="Aguardando execução",$M50="Concluído")),"ERRO: status exige decisão final",IF(AND($O50&lt;&gt;"Pendente",NOT(OR($M50="Aguardando execução",$M50="Concluído"))),"ERRO: atualize o status após a decisão",IF(AND($M50="Concluído",$Q50=""),"ERRO: informe a data da conclusão",IF(AND($M50&lt;&gt;"Concluído",$Q50&lt;&gt;""),"ERRO: conclusão só para status concluído",IF(AND($Q50&lt;&gt;"",$P50=""),"ERRO: conclusão sem data de decisão",IF(AND($Q50&lt;&gt;"",$Q50&lt;$P50),"ERRO: conclusão anterior à decisão","OK"))))))))))))))))))))))</f>
        <v/>
      </c>
      <c r="W50" s="31">
        <f>IF(OR($A50="",$S50="",$S50=0,$K50=""),"",$K50+ROW()/1000000)</f>
        <v/>
      </c>
    </row>
    <row r="51" ht="26" customHeight="1">
      <c r="A51" s="26" t="n"/>
      <c r="B51" s="49" t="n"/>
      <c r="C51" s="26" t="n"/>
      <c r="D51" s="28" t="n"/>
      <c r="E51" s="26" t="n"/>
      <c r="F51" s="29" t="n"/>
      <c r="G51" s="28" t="n"/>
      <c r="H51" s="28" t="n"/>
      <c r="I51" s="26" t="n"/>
      <c r="J51" s="26" t="n"/>
      <c r="K51" s="49" t="n"/>
      <c r="L51" s="26" t="n"/>
      <c r="M51" s="26" t="n"/>
      <c r="N51" s="49" t="n"/>
      <c r="O51" s="26" t="n"/>
      <c r="P51" s="49" t="n"/>
      <c r="Q51" s="49" t="n"/>
      <c r="R51" s="28" t="n"/>
      <c r="S51" s="30">
        <f>IF($A51="","",IF(OR(NOT(ISNUMBER($F51)),$F51&lt;=0,$M51=""),"",$F51*--($M51&lt;&gt;"Concluído")))</f>
        <v/>
      </c>
      <c r="T51" s="30">
        <f>IF(OR($A51="",NOT(ISNUMBER($B51)),NOT(ISNUMBER('Resumo'!$B$3))),"",MAX(0,IF(AND($M51="Concluído",ISNUMBER($Q51)),$Q51,'Resumo'!$B$3)-$B51))</f>
        <v/>
      </c>
      <c r="U51" s="31">
        <f>IF($A51="","",IF($K51="","Sem prazo",IF($M51="Concluído",IF($Q51="","Revisar",IF($Q51&gt;$K51,"Concluído com atraso","Concluído no prazo")),IF(NOT(ISNUMBER('Resumo'!$B$3)),"Revisar",IF($K51&lt;'Resumo'!$B$3,"Vencido",IF($K51-'Resumo'!$B$3&lt;=2,"Vence em até 2 dias","No prazo"))))))</f>
        <v/>
      </c>
      <c r="V51" s="32">
        <f>IF(COUNTA($A51:$R51)=0,"",IF($A51="","ERRO: informe o ID",IF(COUNTIF($A$9:$A$208,$A51)&gt;1,"ERRO: ID duplicado",IF(OR($B51="",$C51="",$D51="",$E51="",$F51="",$G51="",$H51="",$I51="",$J51="",$K51="",$L51="",$M51="",$O51=""),"ERRO: preencha os campos obrigatórios",IF(OR(COUNTIF('Listas e parâmetros'!$D$4:$D$10,$G51)=0,COUNTIF('Listas e parâmetros'!$I$4:$I$8,$I51)=0,COUNTIF('Listas e parâmetros'!$H$4:$H$6,$J51)=0,COUNTIF('Listas e parâmetros'!$E$4:$E$7,$L51)=0,COUNTIF('Listas e parâmetros'!$F$4:$F$8,$M51)=0,COUNTIF('Listas e parâmetros'!$G$4:$G$7,$O51)=0),"ERRO: valor fora das listas",IF(OR(NOT(ISNUMBER($F51)),$F51&lt;=0),"ERRO: quantidade inválida",IF(OR(NOT(ISNUMBER($B51)),NOT(ISNUMBER($K51))),"ERRO: datas de entrada/prazo inválidas",IF($B51&gt;'Resumo'!$B$3,"ERRO: entrada posterior à data de referência",IF($K51&lt;$B51,"ERRO: prazo anterior à entrada",IF(OR(AND($N51&lt;&gt;"",$N51&gt;'Resumo'!$B$3),AND($P51&lt;&gt;"",$P51&gt;'Resumo'!$B$3),AND($Q51&lt;&gt;"",$Q51&gt;'Resumo'!$B$3)),"ERRO: data posterior à referência",IF(AND($N51&lt;&gt;"",$N51&lt;$B51),"ERRO: inspeção anterior à entrada",IF(AND($M51&lt;&gt;"Em quarentena",$N51=""),"ERRO: informe a data da inspeção",IF(AND($O51="Pendente",$P51&lt;&gt;""),"ERRO: decisão pendente não deve ter data",IF(AND($O51&lt;&gt;"Pendente",$P51=""),"ERRO: informe a data da decisão",IF(AND($P51&lt;&gt;"",$P51&lt;$B51),"ERRO: decisão anterior à entrada",IF(AND($P51&lt;&gt;"",$N51&lt;&gt;"",$P51&lt;$N51),"ERRO: decisão anterior à inspeção",IF(AND($O51="Pendente",OR($M51="Aguardando execução",$M51="Concluído")),"ERRO: status exige decisão final",IF(AND($O51&lt;&gt;"Pendente",NOT(OR($M51="Aguardando execução",$M51="Concluído"))),"ERRO: atualize o status após a decisão",IF(AND($M51="Concluído",$Q51=""),"ERRO: informe a data da conclusão",IF(AND($M51&lt;&gt;"Concluído",$Q51&lt;&gt;""),"ERRO: conclusão só para status concluído",IF(AND($Q51&lt;&gt;"",$P51=""),"ERRO: conclusão sem data de decisão",IF(AND($Q51&lt;&gt;"",$Q51&lt;$P51),"ERRO: conclusão anterior à decisão","OK"))))))))))))))))))))))</f>
        <v/>
      </c>
      <c r="W51" s="31">
        <f>IF(OR($A51="",$S51="",$S51=0,$K51=""),"",$K51+ROW()/1000000)</f>
        <v/>
      </c>
    </row>
    <row r="52" ht="26" customHeight="1">
      <c r="A52" s="26" t="n"/>
      <c r="B52" s="49" t="n"/>
      <c r="C52" s="26" t="n"/>
      <c r="D52" s="28" t="n"/>
      <c r="E52" s="26" t="n"/>
      <c r="F52" s="29" t="n"/>
      <c r="G52" s="28" t="n"/>
      <c r="H52" s="28" t="n"/>
      <c r="I52" s="26" t="n"/>
      <c r="J52" s="26" t="n"/>
      <c r="K52" s="49" t="n"/>
      <c r="L52" s="26" t="n"/>
      <c r="M52" s="26" t="n"/>
      <c r="N52" s="49" t="n"/>
      <c r="O52" s="26" t="n"/>
      <c r="P52" s="49" t="n"/>
      <c r="Q52" s="49" t="n"/>
      <c r="R52" s="28" t="n"/>
      <c r="S52" s="30">
        <f>IF($A52="","",IF(OR(NOT(ISNUMBER($F52)),$F52&lt;=0,$M52=""),"",$F52*--($M52&lt;&gt;"Concluído")))</f>
        <v/>
      </c>
      <c r="T52" s="30">
        <f>IF(OR($A52="",NOT(ISNUMBER($B52)),NOT(ISNUMBER('Resumo'!$B$3))),"",MAX(0,IF(AND($M52="Concluído",ISNUMBER($Q52)),$Q52,'Resumo'!$B$3)-$B52))</f>
        <v/>
      </c>
      <c r="U52" s="31">
        <f>IF($A52="","",IF($K52="","Sem prazo",IF($M52="Concluído",IF($Q52="","Revisar",IF($Q52&gt;$K52,"Concluído com atraso","Concluído no prazo")),IF(NOT(ISNUMBER('Resumo'!$B$3)),"Revisar",IF($K52&lt;'Resumo'!$B$3,"Vencido",IF($K52-'Resumo'!$B$3&lt;=2,"Vence em até 2 dias","No prazo"))))))</f>
        <v/>
      </c>
      <c r="V52" s="32">
        <f>IF(COUNTA($A52:$R52)=0,"",IF($A52="","ERRO: informe o ID",IF(COUNTIF($A$9:$A$208,$A52)&gt;1,"ERRO: ID duplicado",IF(OR($B52="",$C52="",$D52="",$E52="",$F52="",$G52="",$H52="",$I52="",$J52="",$K52="",$L52="",$M52="",$O52=""),"ERRO: preencha os campos obrigatórios",IF(OR(COUNTIF('Listas e parâmetros'!$D$4:$D$10,$G52)=0,COUNTIF('Listas e parâmetros'!$I$4:$I$8,$I52)=0,COUNTIF('Listas e parâmetros'!$H$4:$H$6,$J52)=0,COUNTIF('Listas e parâmetros'!$E$4:$E$7,$L52)=0,COUNTIF('Listas e parâmetros'!$F$4:$F$8,$M52)=0,COUNTIF('Listas e parâmetros'!$G$4:$G$7,$O52)=0),"ERRO: valor fora das listas",IF(OR(NOT(ISNUMBER($F52)),$F52&lt;=0),"ERRO: quantidade inválida",IF(OR(NOT(ISNUMBER($B52)),NOT(ISNUMBER($K52))),"ERRO: datas de entrada/prazo inválidas",IF($B52&gt;'Resumo'!$B$3,"ERRO: entrada posterior à data de referência",IF($K52&lt;$B52,"ERRO: prazo anterior à entrada",IF(OR(AND($N52&lt;&gt;"",$N52&gt;'Resumo'!$B$3),AND($P52&lt;&gt;"",$P52&gt;'Resumo'!$B$3),AND($Q52&lt;&gt;"",$Q52&gt;'Resumo'!$B$3)),"ERRO: data posterior à referência",IF(AND($N52&lt;&gt;"",$N52&lt;$B52),"ERRO: inspeção anterior à entrada",IF(AND($M52&lt;&gt;"Em quarentena",$N52=""),"ERRO: informe a data da inspeção",IF(AND($O52="Pendente",$P52&lt;&gt;""),"ERRO: decisão pendente não deve ter data",IF(AND($O52&lt;&gt;"Pendente",$P52=""),"ERRO: informe a data da decisão",IF(AND($P52&lt;&gt;"",$P52&lt;$B52),"ERRO: decisão anterior à entrada",IF(AND($P52&lt;&gt;"",$N52&lt;&gt;"",$P52&lt;$N52),"ERRO: decisão anterior à inspeção",IF(AND($O52="Pendente",OR($M52="Aguardando execução",$M52="Concluído")),"ERRO: status exige decisão final",IF(AND($O52&lt;&gt;"Pendente",NOT(OR($M52="Aguardando execução",$M52="Concluído"))),"ERRO: atualize o status após a decisão",IF(AND($M52="Concluído",$Q52=""),"ERRO: informe a data da conclusão",IF(AND($M52&lt;&gt;"Concluído",$Q52&lt;&gt;""),"ERRO: conclusão só para status concluído",IF(AND($Q52&lt;&gt;"",$P52=""),"ERRO: conclusão sem data de decisão",IF(AND($Q52&lt;&gt;"",$Q52&lt;$P52),"ERRO: conclusão anterior à decisão","OK"))))))))))))))))))))))</f>
        <v/>
      </c>
      <c r="W52" s="31">
        <f>IF(OR($A52="",$S52="",$S52=0,$K52=""),"",$K52+ROW()/1000000)</f>
        <v/>
      </c>
    </row>
    <row r="53" ht="26" customHeight="1">
      <c r="A53" s="26" t="n"/>
      <c r="B53" s="49" t="n"/>
      <c r="C53" s="26" t="n"/>
      <c r="D53" s="28" t="n"/>
      <c r="E53" s="26" t="n"/>
      <c r="F53" s="29" t="n"/>
      <c r="G53" s="28" t="n"/>
      <c r="H53" s="28" t="n"/>
      <c r="I53" s="26" t="n"/>
      <c r="J53" s="26" t="n"/>
      <c r="K53" s="49" t="n"/>
      <c r="L53" s="26" t="n"/>
      <c r="M53" s="26" t="n"/>
      <c r="N53" s="49" t="n"/>
      <c r="O53" s="26" t="n"/>
      <c r="P53" s="49" t="n"/>
      <c r="Q53" s="49" t="n"/>
      <c r="R53" s="28" t="n"/>
      <c r="S53" s="30">
        <f>IF($A53="","",IF(OR(NOT(ISNUMBER($F53)),$F53&lt;=0,$M53=""),"",$F53*--($M53&lt;&gt;"Concluído")))</f>
        <v/>
      </c>
      <c r="T53" s="30">
        <f>IF(OR($A53="",NOT(ISNUMBER($B53)),NOT(ISNUMBER('Resumo'!$B$3))),"",MAX(0,IF(AND($M53="Concluído",ISNUMBER($Q53)),$Q53,'Resumo'!$B$3)-$B53))</f>
        <v/>
      </c>
      <c r="U53" s="31">
        <f>IF($A53="","",IF($K53="","Sem prazo",IF($M53="Concluído",IF($Q53="","Revisar",IF($Q53&gt;$K53,"Concluído com atraso","Concluído no prazo")),IF(NOT(ISNUMBER('Resumo'!$B$3)),"Revisar",IF($K53&lt;'Resumo'!$B$3,"Vencido",IF($K53-'Resumo'!$B$3&lt;=2,"Vence em até 2 dias","No prazo"))))))</f>
        <v/>
      </c>
      <c r="V53" s="32">
        <f>IF(COUNTA($A53:$R53)=0,"",IF($A53="","ERRO: informe o ID",IF(COUNTIF($A$9:$A$208,$A53)&gt;1,"ERRO: ID duplicado",IF(OR($B53="",$C53="",$D53="",$E53="",$F53="",$G53="",$H53="",$I53="",$J53="",$K53="",$L53="",$M53="",$O53=""),"ERRO: preencha os campos obrigatórios",IF(OR(COUNTIF('Listas e parâmetros'!$D$4:$D$10,$G53)=0,COUNTIF('Listas e parâmetros'!$I$4:$I$8,$I53)=0,COUNTIF('Listas e parâmetros'!$H$4:$H$6,$J53)=0,COUNTIF('Listas e parâmetros'!$E$4:$E$7,$L53)=0,COUNTIF('Listas e parâmetros'!$F$4:$F$8,$M53)=0,COUNTIF('Listas e parâmetros'!$G$4:$G$7,$O53)=0),"ERRO: valor fora das listas",IF(OR(NOT(ISNUMBER($F53)),$F53&lt;=0),"ERRO: quantidade inválida",IF(OR(NOT(ISNUMBER($B53)),NOT(ISNUMBER($K53))),"ERRO: datas de entrada/prazo inválidas",IF($B53&gt;'Resumo'!$B$3,"ERRO: entrada posterior à data de referência",IF($K53&lt;$B53,"ERRO: prazo anterior à entrada",IF(OR(AND($N53&lt;&gt;"",$N53&gt;'Resumo'!$B$3),AND($P53&lt;&gt;"",$P53&gt;'Resumo'!$B$3),AND($Q53&lt;&gt;"",$Q53&gt;'Resumo'!$B$3)),"ERRO: data posterior à referência",IF(AND($N53&lt;&gt;"",$N53&lt;$B53),"ERRO: inspeção anterior à entrada",IF(AND($M53&lt;&gt;"Em quarentena",$N53=""),"ERRO: informe a data da inspeção",IF(AND($O53="Pendente",$P53&lt;&gt;""),"ERRO: decisão pendente não deve ter data",IF(AND($O53&lt;&gt;"Pendente",$P53=""),"ERRO: informe a data da decisão",IF(AND($P53&lt;&gt;"",$P53&lt;$B53),"ERRO: decisão anterior à entrada",IF(AND($P53&lt;&gt;"",$N53&lt;&gt;"",$P53&lt;$N53),"ERRO: decisão anterior à inspeção",IF(AND($O53="Pendente",OR($M53="Aguardando execução",$M53="Concluído")),"ERRO: status exige decisão final",IF(AND($O53&lt;&gt;"Pendente",NOT(OR($M53="Aguardando execução",$M53="Concluído"))),"ERRO: atualize o status após a decisão",IF(AND($M53="Concluído",$Q53=""),"ERRO: informe a data da conclusão",IF(AND($M53&lt;&gt;"Concluído",$Q53&lt;&gt;""),"ERRO: conclusão só para status concluído",IF(AND($Q53&lt;&gt;"",$P53=""),"ERRO: conclusão sem data de decisão",IF(AND($Q53&lt;&gt;"",$Q53&lt;$P53),"ERRO: conclusão anterior à decisão","OK"))))))))))))))))))))))</f>
        <v/>
      </c>
      <c r="W53" s="31">
        <f>IF(OR($A53="",$S53="",$S53=0,$K53=""),"",$K53+ROW()/1000000)</f>
        <v/>
      </c>
    </row>
    <row r="54" ht="26" customHeight="1">
      <c r="A54" s="26" t="n"/>
      <c r="B54" s="49" t="n"/>
      <c r="C54" s="26" t="n"/>
      <c r="D54" s="28" t="n"/>
      <c r="E54" s="26" t="n"/>
      <c r="F54" s="29" t="n"/>
      <c r="G54" s="28" t="n"/>
      <c r="H54" s="28" t="n"/>
      <c r="I54" s="26" t="n"/>
      <c r="J54" s="26" t="n"/>
      <c r="K54" s="49" t="n"/>
      <c r="L54" s="26" t="n"/>
      <c r="M54" s="26" t="n"/>
      <c r="N54" s="49" t="n"/>
      <c r="O54" s="26" t="n"/>
      <c r="P54" s="49" t="n"/>
      <c r="Q54" s="49" t="n"/>
      <c r="R54" s="28" t="n"/>
      <c r="S54" s="30">
        <f>IF($A54="","",IF(OR(NOT(ISNUMBER($F54)),$F54&lt;=0,$M54=""),"",$F54*--($M54&lt;&gt;"Concluído")))</f>
        <v/>
      </c>
      <c r="T54" s="30">
        <f>IF(OR($A54="",NOT(ISNUMBER($B54)),NOT(ISNUMBER('Resumo'!$B$3))),"",MAX(0,IF(AND($M54="Concluído",ISNUMBER($Q54)),$Q54,'Resumo'!$B$3)-$B54))</f>
        <v/>
      </c>
      <c r="U54" s="31">
        <f>IF($A54="","",IF($K54="","Sem prazo",IF($M54="Concluído",IF($Q54="","Revisar",IF($Q54&gt;$K54,"Concluído com atraso","Concluído no prazo")),IF(NOT(ISNUMBER('Resumo'!$B$3)),"Revisar",IF($K54&lt;'Resumo'!$B$3,"Vencido",IF($K54-'Resumo'!$B$3&lt;=2,"Vence em até 2 dias","No prazo"))))))</f>
        <v/>
      </c>
      <c r="V54" s="32">
        <f>IF(COUNTA($A54:$R54)=0,"",IF($A54="","ERRO: informe o ID",IF(COUNTIF($A$9:$A$208,$A54)&gt;1,"ERRO: ID duplicado",IF(OR($B54="",$C54="",$D54="",$E54="",$F54="",$G54="",$H54="",$I54="",$J54="",$K54="",$L54="",$M54="",$O54=""),"ERRO: preencha os campos obrigatórios",IF(OR(COUNTIF('Listas e parâmetros'!$D$4:$D$10,$G54)=0,COUNTIF('Listas e parâmetros'!$I$4:$I$8,$I54)=0,COUNTIF('Listas e parâmetros'!$H$4:$H$6,$J54)=0,COUNTIF('Listas e parâmetros'!$E$4:$E$7,$L54)=0,COUNTIF('Listas e parâmetros'!$F$4:$F$8,$M54)=0,COUNTIF('Listas e parâmetros'!$G$4:$G$7,$O54)=0),"ERRO: valor fora das listas",IF(OR(NOT(ISNUMBER($F54)),$F54&lt;=0),"ERRO: quantidade inválida",IF(OR(NOT(ISNUMBER($B54)),NOT(ISNUMBER($K54))),"ERRO: datas de entrada/prazo inválidas",IF($B54&gt;'Resumo'!$B$3,"ERRO: entrada posterior à data de referência",IF($K54&lt;$B54,"ERRO: prazo anterior à entrada",IF(OR(AND($N54&lt;&gt;"",$N54&gt;'Resumo'!$B$3),AND($P54&lt;&gt;"",$P54&gt;'Resumo'!$B$3),AND($Q54&lt;&gt;"",$Q54&gt;'Resumo'!$B$3)),"ERRO: data posterior à referência",IF(AND($N54&lt;&gt;"",$N54&lt;$B54),"ERRO: inspeção anterior à entrada",IF(AND($M54&lt;&gt;"Em quarentena",$N54=""),"ERRO: informe a data da inspeção",IF(AND($O54="Pendente",$P54&lt;&gt;""),"ERRO: decisão pendente não deve ter data",IF(AND($O54&lt;&gt;"Pendente",$P54=""),"ERRO: informe a data da decisão",IF(AND($P54&lt;&gt;"",$P54&lt;$B54),"ERRO: decisão anterior à entrada",IF(AND($P54&lt;&gt;"",$N54&lt;&gt;"",$P54&lt;$N54),"ERRO: decisão anterior à inspeção",IF(AND($O54="Pendente",OR($M54="Aguardando execução",$M54="Concluído")),"ERRO: status exige decisão final",IF(AND($O54&lt;&gt;"Pendente",NOT(OR($M54="Aguardando execução",$M54="Concluído"))),"ERRO: atualize o status após a decisão",IF(AND($M54="Concluído",$Q54=""),"ERRO: informe a data da conclusão",IF(AND($M54&lt;&gt;"Concluído",$Q54&lt;&gt;""),"ERRO: conclusão só para status concluído",IF(AND($Q54&lt;&gt;"",$P54=""),"ERRO: conclusão sem data de decisão",IF(AND($Q54&lt;&gt;"",$Q54&lt;$P54),"ERRO: conclusão anterior à decisão","OK"))))))))))))))))))))))</f>
        <v/>
      </c>
      <c r="W54" s="31">
        <f>IF(OR($A54="",$S54="",$S54=0,$K54=""),"",$K54+ROW()/1000000)</f>
        <v/>
      </c>
    </row>
    <row r="55" ht="26" customHeight="1">
      <c r="A55" s="26" t="n"/>
      <c r="B55" s="49" t="n"/>
      <c r="C55" s="26" t="n"/>
      <c r="D55" s="28" t="n"/>
      <c r="E55" s="26" t="n"/>
      <c r="F55" s="29" t="n"/>
      <c r="G55" s="28" t="n"/>
      <c r="H55" s="28" t="n"/>
      <c r="I55" s="26" t="n"/>
      <c r="J55" s="26" t="n"/>
      <c r="K55" s="49" t="n"/>
      <c r="L55" s="26" t="n"/>
      <c r="M55" s="26" t="n"/>
      <c r="N55" s="49" t="n"/>
      <c r="O55" s="26" t="n"/>
      <c r="P55" s="49" t="n"/>
      <c r="Q55" s="49" t="n"/>
      <c r="R55" s="28" t="n"/>
      <c r="S55" s="30">
        <f>IF($A55="","",IF(OR(NOT(ISNUMBER($F55)),$F55&lt;=0,$M55=""),"",$F55*--($M55&lt;&gt;"Concluído")))</f>
        <v/>
      </c>
      <c r="T55" s="30">
        <f>IF(OR($A55="",NOT(ISNUMBER($B55)),NOT(ISNUMBER('Resumo'!$B$3))),"",MAX(0,IF(AND($M55="Concluído",ISNUMBER($Q55)),$Q55,'Resumo'!$B$3)-$B55))</f>
        <v/>
      </c>
      <c r="U55" s="31">
        <f>IF($A55="","",IF($K55="","Sem prazo",IF($M55="Concluído",IF($Q55="","Revisar",IF($Q55&gt;$K55,"Concluído com atraso","Concluído no prazo")),IF(NOT(ISNUMBER('Resumo'!$B$3)),"Revisar",IF($K55&lt;'Resumo'!$B$3,"Vencido",IF($K55-'Resumo'!$B$3&lt;=2,"Vence em até 2 dias","No prazo"))))))</f>
        <v/>
      </c>
      <c r="V55" s="32">
        <f>IF(COUNTA($A55:$R55)=0,"",IF($A55="","ERRO: informe o ID",IF(COUNTIF($A$9:$A$208,$A55)&gt;1,"ERRO: ID duplicado",IF(OR($B55="",$C55="",$D55="",$E55="",$F55="",$G55="",$H55="",$I55="",$J55="",$K55="",$L55="",$M55="",$O55=""),"ERRO: preencha os campos obrigatórios",IF(OR(COUNTIF('Listas e parâmetros'!$D$4:$D$10,$G55)=0,COUNTIF('Listas e parâmetros'!$I$4:$I$8,$I55)=0,COUNTIF('Listas e parâmetros'!$H$4:$H$6,$J55)=0,COUNTIF('Listas e parâmetros'!$E$4:$E$7,$L55)=0,COUNTIF('Listas e parâmetros'!$F$4:$F$8,$M55)=0,COUNTIF('Listas e parâmetros'!$G$4:$G$7,$O55)=0),"ERRO: valor fora das listas",IF(OR(NOT(ISNUMBER($F55)),$F55&lt;=0),"ERRO: quantidade inválida",IF(OR(NOT(ISNUMBER($B55)),NOT(ISNUMBER($K55))),"ERRO: datas de entrada/prazo inválidas",IF($B55&gt;'Resumo'!$B$3,"ERRO: entrada posterior à data de referência",IF($K55&lt;$B55,"ERRO: prazo anterior à entrada",IF(OR(AND($N55&lt;&gt;"",$N55&gt;'Resumo'!$B$3),AND($P55&lt;&gt;"",$P55&gt;'Resumo'!$B$3),AND($Q55&lt;&gt;"",$Q55&gt;'Resumo'!$B$3)),"ERRO: data posterior à referência",IF(AND($N55&lt;&gt;"",$N55&lt;$B55),"ERRO: inspeção anterior à entrada",IF(AND($M55&lt;&gt;"Em quarentena",$N55=""),"ERRO: informe a data da inspeção",IF(AND($O55="Pendente",$P55&lt;&gt;""),"ERRO: decisão pendente não deve ter data",IF(AND($O55&lt;&gt;"Pendente",$P55=""),"ERRO: informe a data da decisão",IF(AND($P55&lt;&gt;"",$P55&lt;$B55),"ERRO: decisão anterior à entrada",IF(AND($P55&lt;&gt;"",$N55&lt;&gt;"",$P55&lt;$N55),"ERRO: decisão anterior à inspeção",IF(AND($O55="Pendente",OR($M55="Aguardando execução",$M55="Concluído")),"ERRO: status exige decisão final",IF(AND($O55&lt;&gt;"Pendente",NOT(OR($M55="Aguardando execução",$M55="Concluído"))),"ERRO: atualize o status após a decisão",IF(AND($M55="Concluído",$Q55=""),"ERRO: informe a data da conclusão",IF(AND($M55&lt;&gt;"Concluído",$Q55&lt;&gt;""),"ERRO: conclusão só para status concluído",IF(AND($Q55&lt;&gt;"",$P55=""),"ERRO: conclusão sem data de decisão",IF(AND($Q55&lt;&gt;"",$Q55&lt;$P55),"ERRO: conclusão anterior à decisão","OK"))))))))))))))))))))))</f>
        <v/>
      </c>
      <c r="W55" s="31">
        <f>IF(OR($A55="",$S55="",$S55=0,$K55=""),"",$K55+ROW()/1000000)</f>
        <v/>
      </c>
    </row>
    <row r="56" ht="26" customHeight="1">
      <c r="A56" s="26" t="n"/>
      <c r="B56" s="49" t="n"/>
      <c r="C56" s="26" t="n"/>
      <c r="D56" s="28" t="n"/>
      <c r="E56" s="26" t="n"/>
      <c r="F56" s="29" t="n"/>
      <c r="G56" s="28" t="n"/>
      <c r="H56" s="28" t="n"/>
      <c r="I56" s="26" t="n"/>
      <c r="J56" s="26" t="n"/>
      <c r="K56" s="49" t="n"/>
      <c r="L56" s="26" t="n"/>
      <c r="M56" s="26" t="n"/>
      <c r="N56" s="49" t="n"/>
      <c r="O56" s="26" t="n"/>
      <c r="P56" s="49" t="n"/>
      <c r="Q56" s="49" t="n"/>
      <c r="R56" s="28" t="n"/>
      <c r="S56" s="30">
        <f>IF($A56="","",IF(OR(NOT(ISNUMBER($F56)),$F56&lt;=0,$M56=""),"",$F56*--($M56&lt;&gt;"Concluído")))</f>
        <v/>
      </c>
      <c r="T56" s="30">
        <f>IF(OR($A56="",NOT(ISNUMBER($B56)),NOT(ISNUMBER('Resumo'!$B$3))),"",MAX(0,IF(AND($M56="Concluído",ISNUMBER($Q56)),$Q56,'Resumo'!$B$3)-$B56))</f>
        <v/>
      </c>
      <c r="U56" s="31">
        <f>IF($A56="","",IF($K56="","Sem prazo",IF($M56="Concluído",IF($Q56="","Revisar",IF($Q56&gt;$K56,"Concluído com atraso","Concluído no prazo")),IF(NOT(ISNUMBER('Resumo'!$B$3)),"Revisar",IF($K56&lt;'Resumo'!$B$3,"Vencido",IF($K56-'Resumo'!$B$3&lt;=2,"Vence em até 2 dias","No prazo"))))))</f>
        <v/>
      </c>
      <c r="V56" s="32">
        <f>IF(COUNTA($A56:$R56)=0,"",IF($A56="","ERRO: informe o ID",IF(COUNTIF($A$9:$A$208,$A56)&gt;1,"ERRO: ID duplicado",IF(OR($B56="",$C56="",$D56="",$E56="",$F56="",$G56="",$H56="",$I56="",$J56="",$K56="",$L56="",$M56="",$O56=""),"ERRO: preencha os campos obrigatórios",IF(OR(COUNTIF('Listas e parâmetros'!$D$4:$D$10,$G56)=0,COUNTIF('Listas e parâmetros'!$I$4:$I$8,$I56)=0,COUNTIF('Listas e parâmetros'!$H$4:$H$6,$J56)=0,COUNTIF('Listas e parâmetros'!$E$4:$E$7,$L56)=0,COUNTIF('Listas e parâmetros'!$F$4:$F$8,$M56)=0,COUNTIF('Listas e parâmetros'!$G$4:$G$7,$O56)=0),"ERRO: valor fora das listas",IF(OR(NOT(ISNUMBER($F56)),$F56&lt;=0),"ERRO: quantidade inválida",IF(OR(NOT(ISNUMBER($B56)),NOT(ISNUMBER($K56))),"ERRO: datas de entrada/prazo inválidas",IF($B56&gt;'Resumo'!$B$3,"ERRO: entrada posterior à data de referência",IF($K56&lt;$B56,"ERRO: prazo anterior à entrada",IF(OR(AND($N56&lt;&gt;"",$N56&gt;'Resumo'!$B$3),AND($P56&lt;&gt;"",$P56&gt;'Resumo'!$B$3),AND($Q56&lt;&gt;"",$Q56&gt;'Resumo'!$B$3)),"ERRO: data posterior à referência",IF(AND($N56&lt;&gt;"",$N56&lt;$B56),"ERRO: inspeção anterior à entrada",IF(AND($M56&lt;&gt;"Em quarentena",$N56=""),"ERRO: informe a data da inspeção",IF(AND($O56="Pendente",$P56&lt;&gt;""),"ERRO: decisão pendente não deve ter data",IF(AND($O56&lt;&gt;"Pendente",$P56=""),"ERRO: informe a data da decisão",IF(AND($P56&lt;&gt;"",$P56&lt;$B56),"ERRO: decisão anterior à entrada",IF(AND($P56&lt;&gt;"",$N56&lt;&gt;"",$P56&lt;$N56),"ERRO: decisão anterior à inspeção",IF(AND($O56="Pendente",OR($M56="Aguardando execução",$M56="Concluído")),"ERRO: status exige decisão final",IF(AND($O56&lt;&gt;"Pendente",NOT(OR($M56="Aguardando execução",$M56="Concluído"))),"ERRO: atualize o status após a decisão",IF(AND($M56="Concluído",$Q56=""),"ERRO: informe a data da conclusão",IF(AND($M56&lt;&gt;"Concluído",$Q56&lt;&gt;""),"ERRO: conclusão só para status concluído",IF(AND($Q56&lt;&gt;"",$P56=""),"ERRO: conclusão sem data de decisão",IF(AND($Q56&lt;&gt;"",$Q56&lt;$P56),"ERRO: conclusão anterior à decisão","OK"))))))))))))))))))))))</f>
        <v/>
      </c>
      <c r="W56" s="31">
        <f>IF(OR($A56="",$S56="",$S56=0,$K56=""),"",$K56+ROW()/1000000)</f>
        <v/>
      </c>
    </row>
    <row r="57" ht="26" customHeight="1">
      <c r="A57" s="26" t="n"/>
      <c r="B57" s="49" t="n"/>
      <c r="C57" s="26" t="n"/>
      <c r="D57" s="28" t="n"/>
      <c r="E57" s="26" t="n"/>
      <c r="F57" s="29" t="n"/>
      <c r="G57" s="28" t="n"/>
      <c r="H57" s="28" t="n"/>
      <c r="I57" s="26" t="n"/>
      <c r="J57" s="26" t="n"/>
      <c r="K57" s="49" t="n"/>
      <c r="L57" s="26" t="n"/>
      <c r="M57" s="26" t="n"/>
      <c r="N57" s="49" t="n"/>
      <c r="O57" s="26" t="n"/>
      <c r="P57" s="49" t="n"/>
      <c r="Q57" s="49" t="n"/>
      <c r="R57" s="28" t="n"/>
      <c r="S57" s="30">
        <f>IF($A57="","",IF(OR(NOT(ISNUMBER($F57)),$F57&lt;=0,$M57=""),"",$F57*--($M57&lt;&gt;"Concluído")))</f>
        <v/>
      </c>
      <c r="T57" s="30">
        <f>IF(OR($A57="",NOT(ISNUMBER($B57)),NOT(ISNUMBER('Resumo'!$B$3))),"",MAX(0,IF(AND($M57="Concluído",ISNUMBER($Q57)),$Q57,'Resumo'!$B$3)-$B57))</f>
        <v/>
      </c>
      <c r="U57" s="31">
        <f>IF($A57="","",IF($K57="","Sem prazo",IF($M57="Concluído",IF($Q57="","Revisar",IF($Q57&gt;$K57,"Concluído com atraso","Concluído no prazo")),IF(NOT(ISNUMBER('Resumo'!$B$3)),"Revisar",IF($K57&lt;'Resumo'!$B$3,"Vencido",IF($K57-'Resumo'!$B$3&lt;=2,"Vence em até 2 dias","No prazo"))))))</f>
        <v/>
      </c>
      <c r="V57" s="32">
        <f>IF(COUNTA($A57:$R57)=0,"",IF($A57="","ERRO: informe o ID",IF(COUNTIF($A$9:$A$208,$A57)&gt;1,"ERRO: ID duplicado",IF(OR($B57="",$C57="",$D57="",$E57="",$F57="",$G57="",$H57="",$I57="",$J57="",$K57="",$L57="",$M57="",$O57=""),"ERRO: preencha os campos obrigatórios",IF(OR(COUNTIF('Listas e parâmetros'!$D$4:$D$10,$G57)=0,COUNTIF('Listas e parâmetros'!$I$4:$I$8,$I57)=0,COUNTIF('Listas e parâmetros'!$H$4:$H$6,$J57)=0,COUNTIF('Listas e parâmetros'!$E$4:$E$7,$L57)=0,COUNTIF('Listas e parâmetros'!$F$4:$F$8,$M57)=0,COUNTIF('Listas e parâmetros'!$G$4:$G$7,$O57)=0),"ERRO: valor fora das listas",IF(OR(NOT(ISNUMBER($F57)),$F57&lt;=0),"ERRO: quantidade inválida",IF(OR(NOT(ISNUMBER($B57)),NOT(ISNUMBER($K57))),"ERRO: datas de entrada/prazo inválidas",IF($B57&gt;'Resumo'!$B$3,"ERRO: entrada posterior à data de referência",IF($K57&lt;$B57,"ERRO: prazo anterior à entrada",IF(OR(AND($N57&lt;&gt;"",$N57&gt;'Resumo'!$B$3),AND($P57&lt;&gt;"",$P57&gt;'Resumo'!$B$3),AND($Q57&lt;&gt;"",$Q57&gt;'Resumo'!$B$3)),"ERRO: data posterior à referência",IF(AND($N57&lt;&gt;"",$N57&lt;$B57),"ERRO: inspeção anterior à entrada",IF(AND($M57&lt;&gt;"Em quarentena",$N57=""),"ERRO: informe a data da inspeção",IF(AND($O57="Pendente",$P57&lt;&gt;""),"ERRO: decisão pendente não deve ter data",IF(AND($O57&lt;&gt;"Pendente",$P57=""),"ERRO: informe a data da decisão",IF(AND($P57&lt;&gt;"",$P57&lt;$B57),"ERRO: decisão anterior à entrada",IF(AND($P57&lt;&gt;"",$N57&lt;&gt;"",$P57&lt;$N57),"ERRO: decisão anterior à inspeção",IF(AND($O57="Pendente",OR($M57="Aguardando execução",$M57="Concluído")),"ERRO: status exige decisão final",IF(AND($O57&lt;&gt;"Pendente",NOT(OR($M57="Aguardando execução",$M57="Concluído"))),"ERRO: atualize o status após a decisão",IF(AND($M57="Concluído",$Q57=""),"ERRO: informe a data da conclusão",IF(AND($M57&lt;&gt;"Concluído",$Q57&lt;&gt;""),"ERRO: conclusão só para status concluído",IF(AND($Q57&lt;&gt;"",$P57=""),"ERRO: conclusão sem data de decisão",IF(AND($Q57&lt;&gt;"",$Q57&lt;$P57),"ERRO: conclusão anterior à decisão","OK"))))))))))))))))))))))</f>
        <v/>
      </c>
      <c r="W57" s="31">
        <f>IF(OR($A57="",$S57="",$S57=0,$K57=""),"",$K57+ROW()/1000000)</f>
        <v/>
      </c>
    </row>
    <row r="58" ht="26" customHeight="1">
      <c r="A58" s="26" t="n"/>
      <c r="B58" s="49" t="n"/>
      <c r="C58" s="26" t="n"/>
      <c r="D58" s="28" t="n"/>
      <c r="E58" s="26" t="n"/>
      <c r="F58" s="29" t="n"/>
      <c r="G58" s="28" t="n"/>
      <c r="H58" s="28" t="n"/>
      <c r="I58" s="26" t="n"/>
      <c r="J58" s="26" t="n"/>
      <c r="K58" s="49" t="n"/>
      <c r="L58" s="26" t="n"/>
      <c r="M58" s="26" t="n"/>
      <c r="N58" s="49" t="n"/>
      <c r="O58" s="26" t="n"/>
      <c r="P58" s="49" t="n"/>
      <c r="Q58" s="49" t="n"/>
      <c r="R58" s="28" t="n"/>
      <c r="S58" s="30">
        <f>IF($A58="","",IF(OR(NOT(ISNUMBER($F58)),$F58&lt;=0,$M58=""),"",$F58*--($M58&lt;&gt;"Concluído")))</f>
        <v/>
      </c>
      <c r="T58" s="30">
        <f>IF(OR($A58="",NOT(ISNUMBER($B58)),NOT(ISNUMBER('Resumo'!$B$3))),"",MAX(0,IF(AND($M58="Concluído",ISNUMBER($Q58)),$Q58,'Resumo'!$B$3)-$B58))</f>
        <v/>
      </c>
      <c r="U58" s="31">
        <f>IF($A58="","",IF($K58="","Sem prazo",IF($M58="Concluído",IF($Q58="","Revisar",IF($Q58&gt;$K58,"Concluído com atraso","Concluído no prazo")),IF(NOT(ISNUMBER('Resumo'!$B$3)),"Revisar",IF($K58&lt;'Resumo'!$B$3,"Vencido",IF($K58-'Resumo'!$B$3&lt;=2,"Vence em até 2 dias","No prazo"))))))</f>
        <v/>
      </c>
      <c r="V58" s="32">
        <f>IF(COUNTA($A58:$R58)=0,"",IF($A58="","ERRO: informe o ID",IF(COUNTIF($A$9:$A$208,$A58)&gt;1,"ERRO: ID duplicado",IF(OR($B58="",$C58="",$D58="",$E58="",$F58="",$G58="",$H58="",$I58="",$J58="",$K58="",$L58="",$M58="",$O58=""),"ERRO: preencha os campos obrigatórios",IF(OR(COUNTIF('Listas e parâmetros'!$D$4:$D$10,$G58)=0,COUNTIF('Listas e parâmetros'!$I$4:$I$8,$I58)=0,COUNTIF('Listas e parâmetros'!$H$4:$H$6,$J58)=0,COUNTIF('Listas e parâmetros'!$E$4:$E$7,$L58)=0,COUNTIF('Listas e parâmetros'!$F$4:$F$8,$M58)=0,COUNTIF('Listas e parâmetros'!$G$4:$G$7,$O58)=0),"ERRO: valor fora das listas",IF(OR(NOT(ISNUMBER($F58)),$F58&lt;=0),"ERRO: quantidade inválida",IF(OR(NOT(ISNUMBER($B58)),NOT(ISNUMBER($K58))),"ERRO: datas de entrada/prazo inválidas",IF($B58&gt;'Resumo'!$B$3,"ERRO: entrada posterior à data de referência",IF($K58&lt;$B58,"ERRO: prazo anterior à entrada",IF(OR(AND($N58&lt;&gt;"",$N58&gt;'Resumo'!$B$3),AND($P58&lt;&gt;"",$P58&gt;'Resumo'!$B$3),AND($Q58&lt;&gt;"",$Q58&gt;'Resumo'!$B$3)),"ERRO: data posterior à referência",IF(AND($N58&lt;&gt;"",$N58&lt;$B58),"ERRO: inspeção anterior à entrada",IF(AND($M58&lt;&gt;"Em quarentena",$N58=""),"ERRO: informe a data da inspeção",IF(AND($O58="Pendente",$P58&lt;&gt;""),"ERRO: decisão pendente não deve ter data",IF(AND($O58&lt;&gt;"Pendente",$P58=""),"ERRO: informe a data da decisão",IF(AND($P58&lt;&gt;"",$P58&lt;$B58),"ERRO: decisão anterior à entrada",IF(AND($P58&lt;&gt;"",$N58&lt;&gt;"",$P58&lt;$N58),"ERRO: decisão anterior à inspeção",IF(AND($O58="Pendente",OR($M58="Aguardando execução",$M58="Concluído")),"ERRO: status exige decisão final",IF(AND($O58&lt;&gt;"Pendente",NOT(OR($M58="Aguardando execução",$M58="Concluído"))),"ERRO: atualize o status após a decisão",IF(AND($M58="Concluído",$Q58=""),"ERRO: informe a data da conclusão",IF(AND($M58&lt;&gt;"Concluído",$Q58&lt;&gt;""),"ERRO: conclusão só para status concluído",IF(AND($Q58&lt;&gt;"",$P58=""),"ERRO: conclusão sem data de decisão",IF(AND($Q58&lt;&gt;"",$Q58&lt;$P58),"ERRO: conclusão anterior à decisão","OK"))))))))))))))))))))))</f>
        <v/>
      </c>
      <c r="W58" s="31">
        <f>IF(OR($A58="",$S58="",$S58=0,$K58=""),"",$K58+ROW()/1000000)</f>
        <v/>
      </c>
    </row>
    <row r="59" ht="26" customHeight="1">
      <c r="A59" s="26" t="n"/>
      <c r="B59" s="49" t="n"/>
      <c r="C59" s="26" t="n"/>
      <c r="D59" s="28" t="n"/>
      <c r="E59" s="26" t="n"/>
      <c r="F59" s="29" t="n"/>
      <c r="G59" s="28" t="n"/>
      <c r="H59" s="28" t="n"/>
      <c r="I59" s="26" t="n"/>
      <c r="J59" s="26" t="n"/>
      <c r="K59" s="49" t="n"/>
      <c r="L59" s="26" t="n"/>
      <c r="M59" s="26" t="n"/>
      <c r="N59" s="49" t="n"/>
      <c r="O59" s="26" t="n"/>
      <c r="P59" s="49" t="n"/>
      <c r="Q59" s="49" t="n"/>
      <c r="R59" s="28" t="n"/>
      <c r="S59" s="30">
        <f>IF($A59="","",IF(OR(NOT(ISNUMBER($F59)),$F59&lt;=0,$M59=""),"",$F59*--($M59&lt;&gt;"Concluído")))</f>
        <v/>
      </c>
      <c r="T59" s="30">
        <f>IF(OR($A59="",NOT(ISNUMBER($B59)),NOT(ISNUMBER('Resumo'!$B$3))),"",MAX(0,IF(AND($M59="Concluído",ISNUMBER($Q59)),$Q59,'Resumo'!$B$3)-$B59))</f>
        <v/>
      </c>
      <c r="U59" s="31">
        <f>IF($A59="","",IF($K59="","Sem prazo",IF($M59="Concluído",IF($Q59="","Revisar",IF($Q59&gt;$K59,"Concluído com atraso","Concluído no prazo")),IF(NOT(ISNUMBER('Resumo'!$B$3)),"Revisar",IF($K59&lt;'Resumo'!$B$3,"Vencido",IF($K59-'Resumo'!$B$3&lt;=2,"Vence em até 2 dias","No prazo"))))))</f>
        <v/>
      </c>
      <c r="V59" s="32">
        <f>IF(COUNTA($A59:$R59)=0,"",IF($A59="","ERRO: informe o ID",IF(COUNTIF($A$9:$A$208,$A59)&gt;1,"ERRO: ID duplicado",IF(OR($B59="",$C59="",$D59="",$E59="",$F59="",$G59="",$H59="",$I59="",$J59="",$K59="",$L59="",$M59="",$O59=""),"ERRO: preencha os campos obrigatórios",IF(OR(COUNTIF('Listas e parâmetros'!$D$4:$D$10,$G59)=0,COUNTIF('Listas e parâmetros'!$I$4:$I$8,$I59)=0,COUNTIF('Listas e parâmetros'!$H$4:$H$6,$J59)=0,COUNTIF('Listas e parâmetros'!$E$4:$E$7,$L59)=0,COUNTIF('Listas e parâmetros'!$F$4:$F$8,$M59)=0,COUNTIF('Listas e parâmetros'!$G$4:$G$7,$O59)=0),"ERRO: valor fora das listas",IF(OR(NOT(ISNUMBER($F59)),$F59&lt;=0),"ERRO: quantidade inválida",IF(OR(NOT(ISNUMBER($B59)),NOT(ISNUMBER($K59))),"ERRO: datas de entrada/prazo inválidas",IF($B59&gt;'Resumo'!$B$3,"ERRO: entrada posterior à data de referência",IF($K59&lt;$B59,"ERRO: prazo anterior à entrada",IF(OR(AND($N59&lt;&gt;"",$N59&gt;'Resumo'!$B$3),AND($P59&lt;&gt;"",$P59&gt;'Resumo'!$B$3),AND($Q59&lt;&gt;"",$Q59&gt;'Resumo'!$B$3)),"ERRO: data posterior à referência",IF(AND($N59&lt;&gt;"",$N59&lt;$B59),"ERRO: inspeção anterior à entrada",IF(AND($M59&lt;&gt;"Em quarentena",$N59=""),"ERRO: informe a data da inspeção",IF(AND($O59="Pendente",$P59&lt;&gt;""),"ERRO: decisão pendente não deve ter data",IF(AND($O59&lt;&gt;"Pendente",$P59=""),"ERRO: informe a data da decisão",IF(AND($P59&lt;&gt;"",$P59&lt;$B59),"ERRO: decisão anterior à entrada",IF(AND($P59&lt;&gt;"",$N59&lt;&gt;"",$P59&lt;$N59),"ERRO: decisão anterior à inspeção",IF(AND($O59="Pendente",OR($M59="Aguardando execução",$M59="Concluído")),"ERRO: status exige decisão final",IF(AND($O59&lt;&gt;"Pendente",NOT(OR($M59="Aguardando execução",$M59="Concluído"))),"ERRO: atualize o status após a decisão",IF(AND($M59="Concluído",$Q59=""),"ERRO: informe a data da conclusão",IF(AND($M59&lt;&gt;"Concluído",$Q59&lt;&gt;""),"ERRO: conclusão só para status concluído",IF(AND($Q59&lt;&gt;"",$P59=""),"ERRO: conclusão sem data de decisão",IF(AND($Q59&lt;&gt;"",$Q59&lt;$P59),"ERRO: conclusão anterior à decisão","OK"))))))))))))))))))))))</f>
        <v/>
      </c>
      <c r="W59" s="31">
        <f>IF(OR($A59="",$S59="",$S59=0,$K59=""),"",$K59+ROW()/1000000)</f>
        <v/>
      </c>
    </row>
    <row r="60" ht="26" customHeight="1">
      <c r="A60" s="26" t="n"/>
      <c r="B60" s="49" t="n"/>
      <c r="C60" s="26" t="n"/>
      <c r="D60" s="28" t="n"/>
      <c r="E60" s="26" t="n"/>
      <c r="F60" s="29" t="n"/>
      <c r="G60" s="28" t="n"/>
      <c r="H60" s="28" t="n"/>
      <c r="I60" s="26" t="n"/>
      <c r="J60" s="26" t="n"/>
      <c r="K60" s="49" t="n"/>
      <c r="L60" s="26" t="n"/>
      <c r="M60" s="26" t="n"/>
      <c r="N60" s="49" t="n"/>
      <c r="O60" s="26" t="n"/>
      <c r="P60" s="49" t="n"/>
      <c r="Q60" s="49" t="n"/>
      <c r="R60" s="28" t="n"/>
      <c r="S60" s="30">
        <f>IF($A60="","",IF(OR(NOT(ISNUMBER($F60)),$F60&lt;=0,$M60=""),"",$F60*--($M60&lt;&gt;"Concluído")))</f>
        <v/>
      </c>
      <c r="T60" s="30">
        <f>IF(OR($A60="",NOT(ISNUMBER($B60)),NOT(ISNUMBER('Resumo'!$B$3))),"",MAX(0,IF(AND($M60="Concluído",ISNUMBER($Q60)),$Q60,'Resumo'!$B$3)-$B60))</f>
        <v/>
      </c>
      <c r="U60" s="31">
        <f>IF($A60="","",IF($K60="","Sem prazo",IF($M60="Concluído",IF($Q60="","Revisar",IF($Q60&gt;$K60,"Concluído com atraso","Concluído no prazo")),IF(NOT(ISNUMBER('Resumo'!$B$3)),"Revisar",IF($K60&lt;'Resumo'!$B$3,"Vencido",IF($K60-'Resumo'!$B$3&lt;=2,"Vence em até 2 dias","No prazo"))))))</f>
        <v/>
      </c>
      <c r="V60" s="32">
        <f>IF(COUNTA($A60:$R60)=0,"",IF($A60="","ERRO: informe o ID",IF(COUNTIF($A$9:$A$208,$A60)&gt;1,"ERRO: ID duplicado",IF(OR($B60="",$C60="",$D60="",$E60="",$F60="",$G60="",$H60="",$I60="",$J60="",$K60="",$L60="",$M60="",$O60=""),"ERRO: preencha os campos obrigatórios",IF(OR(COUNTIF('Listas e parâmetros'!$D$4:$D$10,$G60)=0,COUNTIF('Listas e parâmetros'!$I$4:$I$8,$I60)=0,COUNTIF('Listas e parâmetros'!$H$4:$H$6,$J60)=0,COUNTIF('Listas e parâmetros'!$E$4:$E$7,$L60)=0,COUNTIF('Listas e parâmetros'!$F$4:$F$8,$M60)=0,COUNTIF('Listas e parâmetros'!$G$4:$G$7,$O60)=0),"ERRO: valor fora das listas",IF(OR(NOT(ISNUMBER($F60)),$F60&lt;=0),"ERRO: quantidade inválida",IF(OR(NOT(ISNUMBER($B60)),NOT(ISNUMBER($K60))),"ERRO: datas de entrada/prazo inválidas",IF($B60&gt;'Resumo'!$B$3,"ERRO: entrada posterior à data de referência",IF($K60&lt;$B60,"ERRO: prazo anterior à entrada",IF(OR(AND($N60&lt;&gt;"",$N60&gt;'Resumo'!$B$3),AND($P60&lt;&gt;"",$P60&gt;'Resumo'!$B$3),AND($Q60&lt;&gt;"",$Q60&gt;'Resumo'!$B$3)),"ERRO: data posterior à referência",IF(AND($N60&lt;&gt;"",$N60&lt;$B60),"ERRO: inspeção anterior à entrada",IF(AND($M60&lt;&gt;"Em quarentena",$N60=""),"ERRO: informe a data da inspeção",IF(AND($O60="Pendente",$P60&lt;&gt;""),"ERRO: decisão pendente não deve ter data",IF(AND($O60&lt;&gt;"Pendente",$P60=""),"ERRO: informe a data da decisão",IF(AND($P60&lt;&gt;"",$P60&lt;$B60),"ERRO: decisão anterior à entrada",IF(AND($P60&lt;&gt;"",$N60&lt;&gt;"",$P60&lt;$N60),"ERRO: decisão anterior à inspeção",IF(AND($O60="Pendente",OR($M60="Aguardando execução",$M60="Concluído")),"ERRO: status exige decisão final",IF(AND($O60&lt;&gt;"Pendente",NOT(OR($M60="Aguardando execução",$M60="Concluído"))),"ERRO: atualize o status após a decisão",IF(AND($M60="Concluído",$Q60=""),"ERRO: informe a data da conclusão",IF(AND($M60&lt;&gt;"Concluído",$Q60&lt;&gt;""),"ERRO: conclusão só para status concluído",IF(AND($Q60&lt;&gt;"",$P60=""),"ERRO: conclusão sem data de decisão",IF(AND($Q60&lt;&gt;"",$Q60&lt;$P60),"ERRO: conclusão anterior à decisão","OK"))))))))))))))))))))))</f>
        <v/>
      </c>
      <c r="W60" s="31">
        <f>IF(OR($A60="",$S60="",$S60=0,$K60=""),"",$K60+ROW()/1000000)</f>
        <v/>
      </c>
    </row>
    <row r="61" ht="26" customHeight="1">
      <c r="A61" s="26" t="n"/>
      <c r="B61" s="49" t="n"/>
      <c r="C61" s="26" t="n"/>
      <c r="D61" s="28" t="n"/>
      <c r="E61" s="26" t="n"/>
      <c r="F61" s="29" t="n"/>
      <c r="G61" s="28" t="n"/>
      <c r="H61" s="28" t="n"/>
      <c r="I61" s="26" t="n"/>
      <c r="J61" s="26" t="n"/>
      <c r="K61" s="49" t="n"/>
      <c r="L61" s="26" t="n"/>
      <c r="M61" s="26" t="n"/>
      <c r="N61" s="49" t="n"/>
      <c r="O61" s="26" t="n"/>
      <c r="P61" s="49" t="n"/>
      <c r="Q61" s="49" t="n"/>
      <c r="R61" s="28" t="n"/>
      <c r="S61" s="30">
        <f>IF($A61="","",IF(OR(NOT(ISNUMBER($F61)),$F61&lt;=0,$M61=""),"",$F61*--($M61&lt;&gt;"Concluído")))</f>
        <v/>
      </c>
      <c r="T61" s="30">
        <f>IF(OR($A61="",NOT(ISNUMBER($B61)),NOT(ISNUMBER('Resumo'!$B$3))),"",MAX(0,IF(AND($M61="Concluído",ISNUMBER($Q61)),$Q61,'Resumo'!$B$3)-$B61))</f>
        <v/>
      </c>
      <c r="U61" s="31">
        <f>IF($A61="","",IF($K61="","Sem prazo",IF($M61="Concluído",IF($Q61="","Revisar",IF($Q61&gt;$K61,"Concluído com atraso","Concluído no prazo")),IF(NOT(ISNUMBER('Resumo'!$B$3)),"Revisar",IF($K61&lt;'Resumo'!$B$3,"Vencido",IF($K61-'Resumo'!$B$3&lt;=2,"Vence em até 2 dias","No prazo"))))))</f>
        <v/>
      </c>
      <c r="V61" s="32">
        <f>IF(COUNTA($A61:$R61)=0,"",IF($A61="","ERRO: informe o ID",IF(COUNTIF($A$9:$A$208,$A61)&gt;1,"ERRO: ID duplicado",IF(OR($B61="",$C61="",$D61="",$E61="",$F61="",$G61="",$H61="",$I61="",$J61="",$K61="",$L61="",$M61="",$O61=""),"ERRO: preencha os campos obrigatórios",IF(OR(COUNTIF('Listas e parâmetros'!$D$4:$D$10,$G61)=0,COUNTIF('Listas e parâmetros'!$I$4:$I$8,$I61)=0,COUNTIF('Listas e parâmetros'!$H$4:$H$6,$J61)=0,COUNTIF('Listas e parâmetros'!$E$4:$E$7,$L61)=0,COUNTIF('Listas e parâmetros'!$F$4:$F$8,$M61)=0,COUNTIF('Listas e parâmetros'!$G$4:$G$7,$O61)=0),"ERRO: valor fora das listas",IF(OR(NOT(ISNUMBER($F61)),$F61&lt;=0),"ERRO: quantidade inválida",IF(OR(NOT(ISNUMBER($B61)),NOT(ISNUMBER($K61))),"ERRO: datas de entrada/prazo inválidas",IF($B61&gt;'Resumo'!$B$3,"ERRO: entrada posterior à data de referência",IF($K61&lt;$B61,"ERRO: prazo anterior à entrada",IF(OR(AND($N61&lt;&gt;"",$N61&gt;'Resumo'!$B$3),AND($P61&lt;&gt;"",$P61&gt;'Resumo'!$B$3),AND($Q61&lt;&gt;"",$Q61&gt;'Resumo'!$B$3)),"ERRO: data posterior à referência",IF(AND($N61&lt;&gt;"",$N61&lt;$B61),"ERRO: inspeção anterior à entrada",IF(AND($M61&lt;&gt;"Em quarentena",$N61=""),"ERRO: informe a data da inspeção",IF(AND($O61="Pendente",$P61&lt;&gt;""),"ERRO: decisão pendente não deve ter data",IF(AND($O61&lt;&gt;"Pendente",$P61=""),"ERRO: informe a data da decisão",IF(AND($P61&lt;&gt;"",$P61&lt;$B61),"ERRO: decisão anterior à entrada",IF(AND($P61&lt;&gt;"",$N61&lt;&gt;"",$P61&lt;$N61),"ERRO: decisão anterior à inspeção",IF(AND($O61="Pendente",OR($M61="Aguardando execução",$M61="Concluído")),"ERRO: status exige decisão final",IF(AND($O61&lt;&gt;"Pendente",NOT(OR($M61="Aguardando execução",$M61="Concluído"))),"ERRO: atualize o status após a decisão",IF(AND($M61="Concluído",$Q61=""),"ERRO: informe a data da conclusão",IF(AND($M61&lt;&gt;"Concluído",$Q61&lt;&gt;""),"ERRO: conclusão só para status concluído",IF(AND($Q61&lt;&gt;"",$P61=""),"ERRO: conclusão sem data de decisão",IF(AND($Q61&lt;&gt;"",$Q61&lt;$P61),"ERRO: conclusão anterior à decisão","OK"))))))))))))))))))))))</f>
        <v/>
      </c>
      <c r="W61" s="31">
        <f>IF(OR($A61="",$S61="",$S61=0,$K61=""),"",$K61+ROW()/1000000)</f>
        <v/>
      </c>
    </row>
    <row r="62" ht="26" customHeight="1">
      <c r="A62" s="26" t="n"/>
      <c r="B62" s="49" t="n"/>
      <c r="C62" s="26" t="n"/>
      <c r="D62" s="28" t="n"/>
      <c r="E62" s="26" t="n"/>
      <c r="F62" s="29" t="n"/>
      <c r="G62" s="28" t="n"/>
      <c r="H62" s="28" t="n"/>
      <c r="I62" s="26" t="n"/>
      <c r="J62" s="26" t="n"/>
      <c r="K62" s="49" t="n"/>
      <c r="L62" s="26" t="n"/>
      <c r="M62" s="26" t="n"/>
      <c r="N62" s="49" t="n"/>
      <c r="O62" s="26" t="n"/>
      <c r="P62" s="49" t="n"/>
      <c r="Q62" s="49" t="n"/>
      <c r="R62" s="28" t="n"/>
      <c r="S62" s="30">
        <f>IF($A62="","",IF(OR(NOT(ISNUMBER($F62)),$F62&lt;=0,$M62=""),"",$F62*--($M62&lt;&gt;"Concluído")))</f>
        <v/>
      </c>
      <c r="T62" s="30">
        <f>IF(OR($A62="",NOT(ISNUMBER($B62)),NOT(ISNUMBER('Resumo'!$B$3))),"",MAX(0,IF(AND($M62="Concluído",ISNUMBER($Q62)),$Q62,'Resumo'!$B$3)-$B62))</f>
        <v/>
      </c>
      <c r="U62" s="31">
        <f>IF($A62="","",IF($K62="","Sem prazo",IF($M62="Concluído",IF($Q62="","Revisar",IF($Q62&gt;$K62,"Concluído com atraso","Concluído no prazo")),IF(NOT(ISNUMBER('Resumo'!$B$3)),"Revisar",IF($K62&lt;'Resumo'!$B$3,"Vencido",IF($K62-'Resumo'!$B$3&lt;=2,"Vence em até 2 dias","No prazo"))))))</f>
        <v/>
      </c>
      <c r="V62" s="32">
        <f>IF(COUNTA($A62:$R62)=0,"",IF($A62="","ERRO: informe o ID",IF(COUNTIF($A$9:$A$208,$A62)&gt;1,"ERRO: ID duplicado",IF(OR($B62="",$C62="",$D62="",$E62="",$F62="",$G62="",$H62="",$I62="",$J62="",$K62="",$L62="",$M62="",$O62=""),"ERRO: preencha os campos obrigatórios",IF(OR(COUNTIF('Listas e parâmetros'!$D$4:$D$10,$G62)=0,COUNTIF('Listas e parâmetros'!$I$4:$I$8,$I62)=0,COUNTIF('Listas e parâmetros'!$H$4:$H$6,$J62)=0,COUNTIF('Listas e parâmetros'!$E$4:$E$7,$L62)=0,COUNTIF('Listas e parâmetros'!$F$4:$F$8,$M62)=0,COUNTIF('Listas e parâmetros'!$G$4:$G$7,$O62)=0),"ERRO: valor fora das listas",IF(OR(NOT(ISNUMBER($F62)),$F62&lt;=0),"ERRO: quantidade inválida",IF(OR(NOT(ISNUMBER($B62)),NOT(ISNUMBER($K62))),"ERRO: datas de entrada/prazo inválidas",IF($B62&gt;'Resumo'!$B$3,"ERRO: entrada posterior à data de referência",IF($K62&lt;$B62,"ERRO: prazo anterior à entrada",IF(OR(AND($N62&lt;&gt;"",$N62&gt;'Resumo'!$B$3),AND($P62&lt;&gt;"",$P62&gt;'Resumo'!$B$3),AND($Q62&lt;&gt;"",$Q62&gt;'Resumo'!$B$3)),"ERRO: data posterior à referência",IF(AND($N62&lt;&gt;"",$N62&lt;$B62),"ERRO: inspeção anterior à entrada",IF(AND($M62&lt;&gt;"Em quarentena",$N62=""),"ERRO: informe a data da inspeção",IF(AND($O62="Pendente",$P62&lt;&gt;""),"ERRO: decisão pendente não deve ter data",IF(AND($O62&lt;&gt;"Pendente",$P62=""),"ERRO: informe a data da decisão",IF(AND($P62&lt;&gt;"",$P62&lt;$B62),"ERRO: decisão anterior à entrada",IF(AND($P62&lt;&gt;"",$N62&lt;&gt;"",$P62&lt;$N62),"ERRO: decisão anterior à inspeção",IF(AND($O62="Pendente",OR($M62="Aguardando execução",$M62="Concluído")),"ERRO: status exige decisão final",IF(AND($O62&lt;&gt;"Pendente",NOT(OR($M62="Aguardando execução",$M62="Concluído"))),"ERRO: atualize o status após a decisão",IF(AND($M62="Concluído",$Q62=""),"ERRO: informe a data da conclusão",IF(AND($M62&lt;&gt;"Concluído",$Q62&lt;&gt;""),"ERRO: conclusão só para status concluído",IF(AND($Q62&lt;&gt;"",$P62=""),"ERRO: conclusão sem data de decisão",IF(AND($Q62&lt;&gt;"",$Q62&lt;$P62),"ERRO: conclusão anterior à decisão","OK"))))))))))))))))))))))</f>
        <v/>
      </c>
      <c r="W62" s="31">
        <f>IF(OR($A62="",$S62="",$S62=0,$K62=""),"",$K62+ROW()/1000000)</f>
        <v/>
      </c>
    </row>
    <row r="63" ht="26" customHeight="1">
      <c r="A63" s="26" t="n"/>
      <c r="B63" s="49" t="n"/>
      <c r="C63" s="26" t="n"/>
      <c r="D63" s="28" t="n"/>
      <c r="E63" s="26" t="n"/>
      <c r="F63" s="29" t="n"/>
      <c r="G63" s="28" t="n"/>
      <c r="H63" s="28" t="n"/>
      <c r="I63" s="26" t="n"/>
      <c r="J63" s="26" t="n"/>
      <c r="K63" s="49" t="n"/>
      <c r="L63" s="26" t="n"/>
      <c r="M63" s="26" t="n"/>
      <c r="N63" s="49" t="n"/>
      <c r="O63" s="26" t="n"/>
      <c r="P63" s="49" t="n"/>
      <c r="Q63" s="49" t="n"/>
      <c r="R63" s="28" t="n"/>
      <c r="S63" s="30">
        <f>IF($A63="","",IF(OR(NOT(ISNUMBER($F63)),$F63&lt;=0,$M63=""),"",$F63*--($M63&lt;&gt;"Concluído")))</f>
        <v/>
      </c>
      <c r="T63" s="30">
        <f>IF(OR($A63="",NOT(ISNUMBER($B63)),NOT(ISNUMBER('Resumo'!$B$3))),"",MAX(0,IF(AND($M63="Concluído",ISNUMBER($Q63)),$Q63,'Resumo'!$B$3)-$B63))</f>
        <v/>
      </c>
      <c r="U63" s="31">
        <f>IF($A63="","",IF($K63="","Sem prazo",IF($M63="Concluído",IF($Q63="","Revisar",IF($Q63&gt;$K63,"Concluído com atraso","Concluído no prazo")),IF(NOT(ISNUMBER('Resumo'!$B$3)),"Revisar",IF($K63&lt;'Resumo'!$B$3,"Vencido",IF($K63-'Resumo'!$B$3&lt;=2,"Vence em até 2 dias","No prazo"))))))</f>
        <v/>
      </c>
      <c r="V63" s="32">
        <f>IF(COUNTA($A63:$R63)=0,"",IF($A63="","ERRO: informe o ID",IF(COUNTIF($A$9:$A$208,$A63)&gt;1,"ERRO: ID duplicado",IF(OR($B63="",$C63="",$D63="",$E63="",$F63="",$G63="",$H63="",$I63="",$J63="",$K63="",$L63="",$M63="",$O63=""),"ERRO: preencha os campos obrigatórios",IF(OR(COUNTIF('Listas e parâmetros'!$D$4:$D$10,$G63)=0,COUNTIF('Listas e parâmetros'!$I$4:$I$8,$I63)=0,COUNTIF('Listas e parâmetros'!$H$4:$H$6,$J63)=0,COUNTIF('Listas e parâmetros'!$E$4:$E$7,$L63)=0,COUNTIF('Listas e parâmetros'!$F$4:$F$8,$M63)=0,COUNTIF('Listas e parâmetros'!$G$4:$G$7,$O63)=0),"ERRO: valor fora das listas",IF(OR(NOT(ISNUMBER($F63)),$F63&lt;=0),"ERRO: quantidade inválida",IF(OR(NOT(ISNUMBER($B63)),NOT(ISNUMBER($K63))),"ERRO: datas de entrada/prazo inválidas",IF($B63&gt;'Resumo'!$B$3,"ERRO: entrada posterior à data de referência",IF($K63&lt;$B63,"ERRO: prazo anterior à entrada",IF(OR(AND($N63&lt;&gt;"",$N63&gt;'Resumo'!$B$3),AND($P63&lt;&gt;"",$P63&gt;'Resumo'!$B$3),AND($Q63&lt;&gt;"",$Q63&gt;'Resumo'!$B$3)),"ERRO: data posterior à referência",IF(AND($N63&lt;&gt;"",$N63&lt;$B63),"ERRO: inspeção anterior à entrada",IF(AND($M63&lt;&gt;"Em quarentena",$N63=""),"ERRO: informe a data da inspeção",IF(AND($O63="Pendente",$P63&lt;&gt;""),"ERRO: decisão pendente não deve ter data",IF(AND($O63&lt;&gt;"Pendente",$P63=""),"ERRO: informe a data da decisão",IF(AND($P63&lt;&gt;"",$P63&lt;$B63),"ERRO: decisão anterior à entrada",IF(AND($P63&lt;&gt;"",$N63&lt;&gt;"",$P63&lt;$N63),"ERRO: decisão anterior à inspeção",IF(AND($O63="Pendente",OR($M63="Aguardando execução",$M63="Concluído")),"ERRO: status exige decisão final",IF(AND($O63&lt;&gt;"Pendente",NOT(OR($M63="Aguardando execução",$M63="Concluído"))),"ERRO: atualize o status após a decisão",IF(AND($M63="Concluído",$Q63=""),"ERRO: informe a data da conclusão",IF(AND($M63&lt;&gt;"Concluído",$Q63&lt;&gt;""),"ERRO: conclusão só para status concluído",IF(AND($Q63&lt;&gt;"",$P63=""),"ERRO: conclusão sem data de decisão",IF(AND($Q63&lt;&gt;"",$Q63&lt;$P63),"ERRO: conclusão anterior à decisão","OK"))))))))))))))))))))))</f>
        <v/>
      </c>
      <c r="W63" s="31">
        <f>IF(OR($A63="",$S63="",$S63=0,$K63=""),"",$K63+ROW()/1000000)</f>
        <v/>
      </c>
    </row>
    <row r="64" ht="26" customHeight="1">
      <c r="A64" s="26" t="n"/>
      <c r="B64" s="49" t="n"/>
      <c r="C64" s="26" t="n"/>
      <c r="D64" s="28" t="n"/>
      <c r="E64" s="26" t="n"/>
      <c r="F64" s="29" t="n"/>
      <c r="G64" s="28" t="n"/>
      <c r="H64" s="28" t="n"/>
      <c r="I64" s="26" t="n"/>
      <c r="J64" s="26" t="n"/>
      <c r="K64" s="49" t="n"/>
      <c r="L64" s="26" t="n"/>
      <c r="M64" s="26" t="n"/>
      <c r="N64" s="49" t="n"/>
      <c r="O64" s="26" t="n"/>
      <c r="P64" s="49" t="n"/>
      <c r="Q64" s="49" t="n"/>
      <c r="R64" s="28" t="n"/>
      <c r="S64" s="30">
        <f>IF($A64="","",IF(OR(NOT(ISNUMBER($F64)),$F64&lt;=0,$M64=""),"",$F64*--($M64&lt;&gt;"Concluído")))</f>
        <v/>
      </c>
      <c r="T64" s="30">
        <f>IF(OR($A64="",NOT(ISNUMBER($B64)),NOT(ISNUMBER('Resumo'!$B$3))),"",MAX(0,IF(AND($M64="Concluído",ISNUMBER($Q64)),$Q64,'Resumo'!$B$3)-$B64))</f>
        <v/>
      </c>
      <c r="U64" s="31">
        <f>IF($A64="","",IF($K64="","Sem prazo",IF($M64="Concluído",IF($Q64="","Revisar",IF($Q64&gt;$K64,"Concluído com atraso","Concluído no prazo")),IF(NOT(ISNUMBER('Resumo'!$B$3)),"Revisar",IF($K64&lt;'Resumo'!$B$3,"Vencido",IF($K64-'Resumo'!$B$3&lt;=2,"Vence em até 2 dias","No prazo"))))))</f>
        <v/>
      </c>
      <c r="V64" s="32">
        <f>IF(COUNTA($A64:$R64)=0,"",IF($A64="","ERRO: informe o ID",IF(COUNTIF($A$9:$A$208,$A64)&gt;1,"ERRO: ID duplicado",IF(OR($B64="",$C64="",$D64="",$E64="",$F64="",$G64="",$H64="",$I64="",$J64="",$K64="",$L64="",$M64="",$O64=""),"ERRO: preencha os campos obrigatórios",IF(OR(COUNTIF('Listas e parâmetros'!$D$4:$D$10,$G64)=0,COUNTIF('Listas e parâmetros'!$I$4:$I$8,$I64)=0,COUNTIF('Listas e parâmetros'!$H$4:$H$6,$J64)=0,COUNTIF('Listas e parâmetros'!$E$4:$E$7,$L64)=0,COUNTIF('Listas e parâmetros'!$F$4:$F$8,$M64)=0,COUNTIF('Listas e parâmetros'!$G$4:$G$7,$O64)=0),"ERRO: valor fora das listas",IF(OR(NOT(ISNUMBER($F64)),$F64&lt;=0),"ERRO: quantidade inválida",IF(OR(NOT(ISNUMBER($B64)),NOT(ISNUMBER($K64))),"ERRO: datas de entrada/prazo inválidas",IF($B64&gt;'Resumo'!$B$3,"ERRO: entrada posterior à data de referência",IF($K64&lt;$B64,"ERRO: prazo anterior à entrada",IF(OR(AND($N64&lt;&gt;"",$N64&gt;'Resumo'!$B$3),AND($P64&lt;&gt;"",$P64&gt;'Resumo'!$B$3),AND($Q64&lt;&gt;"",$Q64&gt;'Resumo'!$B$3)),"ERRO: data posterior à referência",IF(AND($N64&lt;&gt;"",$N64&lt;$B64),"ERRO: inspeção anterior à entrada",IF(AND($M64&lt;&gt;"Em quarentena",$N64=""),"ERRO: informe a data da inspeção",IF(AND($O64="Pendente",$P64&lt;&gt;""),"ERRO: decisão pendente não deve ter data",IF(AND($O64&lt;&gt;"Pendente",$P64=""),"ERRO: informe a data da decisão",IF(AND($P64&lt;&gt;"",$P64&lt;$B64),"ERRO: decisão anterior à entrada",IF(AND($P64&lt;&gt;"",$N64&lt;&gt;"",$P64&lt;$N64),"ERRO: decisão anterior à inspeção",IF(AND($O64="Pendente",OR($M64="Aguardando execução",$M64="Concluído")),"ERRO: status exige decisão final",IF(AND($O64&lt;&gt;"Pendente",NOT(OR($M64="Aguardando execução",$M64="Concluído"))),"ERRO: atualize o status após a decisão",IF(AND($M64="Concluído",$Q64=""),"ERRO: informe a data da conclusão",IF(AND($M64&lt;&gt;"Concluído",$Q64&lt;&gt;""),"ERRO: conclusão só para status concluído",IF(AND($Q64&lt;&gt;"",$P64=""),"ERRO: conclusão sem data de decisão",IF(AND($Q64&lt;&gt;"",$Q64&lt;$P64),"ERRO: conclusão anterior à decisão","OK"))))))))))))))))))))))</f>
        <v/>
      </c>
      <c r="W64" s="31">
        <f>IF(OR($A64="",$S64="",$S64=0,$K64=""),"",$K64+ROW()/1000000)</f>
        <v/>
      </c>
    </row>
    <row r="65" ht="26" customHeight="1">
      <c r="A65" s="26" t="n"/>
      <c r="B65" s="49" t="n"/>
      <c r="C65" s="26" t="n"/>
      <c r="D65" s="28" t="n"/>
      <c r="E65" s="26" t="n"/>
      <c r="F65" s="29" t="n"/>
      <c r="G65" s="28" t="n"/>
      <c r="H65" s="28" t="n"/>
      <c r="I65" s="26" t="n"/>
      <c r="J65" s="26" t="n"/>
      <c r="K65" s="49" t="n"/>
      <c r="L65" s="26" t="n"/>
      <c r="M65" s="26" t="n"/>
      <c r="N65" s="49" t="n"/>
      <c r="O65" s="26" t="n"/>
      <c r="P65" s="49" t="n"/>
      <c r="Q65" s="49" t="n"/>
      <c r="R65" s="28" t="n"/>
      <c r="S65" s="30">
        <f>IF($A65="","",IF(OR(NOT(ISNUMBER($F65)),$F65&lt;=0,$M65=""),"",$F65*--($M65&lt;&gt;"Concluído")))</f>
        <v/>
      </c>
      <c r="T65" s="30">
        <f>IF(OR($A65="",NOT(ISNUMBER($B65)),NOT(ISNUMBER('Resumo'!$B$3))),"",MAX(0,IF(AND($M65="Concluído",ISNUMBER($Q65)),$Q65,'Resumo'!$B$3)-$B65))</f>
        <v/>
      </c>
      <c r="U65" s="31">
        <f>IF($A65="","",IF($K65="","Sem prazo",IF($M65="Concluído",IF($Q65="","Revisar",IF($Q65&gt;$K65,"Concluído com atraso","Concluído no prazo")),IF(NOT(ISNUMBER('Resumo'!$B$3)),"Revisar",IF($K65&lt;'Resumo'!$B$3,"Vencido",IF($K65-'Resumo'!$B$3&lt;=2,"Vence em até 2 dias","No prazo"))))))</f>
        <v/>
      </c>
      <c r="V65" s="32">
        <f>IF(COUNTA($A65:$R65)=0,"",IF($A65="","ERRO: informe o ID",IF(COUNTIF($A$9:$A$208,$A65)&gt;1,"ERRO: ID duplicado",IF(OR($B65="",$C65="",$D65="",$E65="",$F65="",$G65="",$H65="",$I65="",$J65="",$K65="",$L65="",$M65="",$O65=""),"ERRO: preencha os campos obrigatórios",IF(OR(COUNTIF('Listas e parâmetros'!$D$4:$D$10,$G65)=0,COUNTIF('Listas e parâmetros'!$I$4:$I$8,$I65)=0,COUNTIF('Listas e parâmetros'!$H$4:$H$6,$J65)=0,COUNTIF('Listas e parâmetros'!$E$4:$E$7,$L65)=0,COUNTIF('Listas e parâmetros'!$F$4:$F$8,$M65)=0,COUNTIF('Listas e parâmetros'!$G$4:$G$7,$O65)=0),"ERRO: valor fora das listas",IF(OR(NOT(ISNUMBER($F65)),$F65&lt;=0),"ERRO: quantidade inválida",IF(OR(NOT(ISNUMBER($B65)),NOT(ISNUMBER($K65))),"ERRO: datas de entrada/prazo inválidas",IF($B65&gt;'Resumo'!$B$3,"ERRO: entrada posterior à data de referência",IF($K65&lt;$B65,"ERRO: prazo anterior à entrada",IF(OR(AND($N65&lt;&gt;"",$N65&gt;'Resumo'!$B$3),AND($P65&lt;&gt;"",$P65&gt;'Resumo'!$B$3),AND($Q65&lt;&gt;"",$Q65&gt;'Resumo'!$B$3)),"ERRO: data posterior à referência",IF(AND($N65&lt;&gt;"",$N65&lt;$B65),"ERRO: inspeção anterior à entrada",IF(AND($M65&lt;&gt;"Em quarentena",$N65=""),"ERRO: informe a data da inspeção",IF(AND($O65="Pendente",$P65&lt;&gt;""),"ERRO: decisão pendente não deve ter data",IF(AND($O65&lt;&gt;"Pendente",$P65=""),"ERRO: informe a data da decisão",IF(AND($P65&lt;&gt;"",$P65&lt;$B65),"ERRO: decisão anterior à entrada",IF(AND($P65&lt;&gt;"",$N65&lt;&gt;"",$P65&lt;$N65),"ERRO: decisão anterior à inspeção",IF(AND($O65="Pendente",OR($M65="Aguardando execução",$M65="Concluído")),"ERRO: status exige decisão final",IF(AND($O65&lt;&gt;"Pendente",NOT(OR($M65="Aguardando execução",$M65="Concluído"))),"ERRO: atualize o status após a decisão",IF(AND($M65="Concluído",$Q65=""),"ERRO: informe a data da conclusão",IF(AND($M65&lt;&gt;"Concluído",$Q65&lt;&gt;""),"ERRO: conclusão só para status concluído",IF(AND($Q65&lt;&gt;"",$P65=""),"ERRO: conclusão sem data de decisão",IF(AND($Q65&lt;&gt;"",$Q65&lt;$P65),"ERRO: conclusão anterior à decisão","OK"))))))))))))))))))))))</f>
        <v/>
      </c>
      <c r="W65" s="31">
        <f>IF(OR($A65="",$S65="",$S65=0,$K65=""),"",$K65+ROW()/1000000)</f>
        <v/>
      </c>
    </row>
    <row r="66" ht="26" customHeight="1">
      <c r="A66" s="26" t="n"/>
      <c r="B66" s="49" t="n"/>
      <c r="C66" s="26" t="n"/>
      <c r="D66" s="28" t="n"/>
      <c r="E66" s="26" t="n"/>
      <c r="F66" s="29" t="n"/>
      <c r="G66" s="28" t="n"/>
      <c r="H66" s="28" t="n"/>
      <c r="I66" s="26" t="n"/>
      <c r="J66" s="26" t="n"/>
      <c r="K66" s="49" t="n"/>
      <c r="L66" s="26" t="n"/>
      <c r="M66" s="26" t="n"/>
      <c r="N66" s="49" t="n"/>
      <c r="O66" s="26" t="n"/>
      <c r="P66" s="49" t="n"/>
      <c r="Q66" s="49" t="n"/>
      <c r="R66" s="28" t="n"/>
      <c r="S66" s="30">
        <f>IF($A66="","",IF(OR(NOT(ISNUMBER($F66)),$F66&lt;=0,$M66=""),"",$F66*--($M66&lt;&gt;"Concluído")))</f>
        <v/>
      </c>
      <c r="T66" s="30">
        <f>IF(OR($A66="",NOT(ISNUMBER($B66)),NOT(ISNUMBER('Resumo'!$B$3))),"",MAX(0,IF(AND($M66="Concluído",ISNUMBER($Q66)),$Q66,'Resumo'!$B$3)-$B66))</f>
        <v/>
      </c>
      <c r="U66" s="31">
        <f>IF($A66="","",IF($K66="","Sem prazo",IF($M66="Concluído",IF($Q66="","Revisar",IF($Q66&gt;$K66,"Concluído com atraso","Concluído no prazo")),IF(NOT(ISNUMBER('Resumo'!$B$3)),"Revisar",IF($K66&lt;'Resumo'!$B$3,"Vencido",IF($K66-'Resumo'!$B$3&lt;=2,"Vence em até 2 dias","No prazo"))))))</f>
        <v/>
      </c>
      <c r="V66" s="32">
        <f>IF(COUNTA($A66:$R66)=0,"",IF($A66="","ERRO: informe o ID",IF(COUNTIF($A$9:$A$208,$A66)&gt;1,"ERRO: ID duplicado",IF(OR($B66="",$C66="",$D66="",$E66="",$F66="",$G66="",$H66="",$I66="",$J66="",$K66="",$L66="",$M66="",$O66=""),"ERRO: preencha os campos obrigatórios",IF(OR(COUNTIF('Listas e parâmetros'!$D$4:$D$10,$G66)=0,COUNTIF('Listas e parâmetros'!$I$4:$I$8,$I66)=0,COUNTIF('Listas e parâmetros'!$H$4:$H$6,$J66)=0,COUNTIF('Listas e parâmetros'!$E$4:$E$7,$L66)=0,COUNTIF('Listas e parâmetros'!$F$4:$F$8,$M66)=0,COUNTIF('Listas e parâmetros'!$G$4:$G$7,$O66)=0),"ERRO: valor fora das listas",IF(OR(NOT(ISNUMBER($F66)),$F66&lt;=0),"ERRO: quantidade inválida",IF(OR(NOT(ISNUMBER($B66)),NOT(ISNUMBER($K66))),"ERRO: datas de entrada/prazo inválidas",IF($B66&gt;'Resumo'!$B$3,"ERRO: entrada posterior à data de referência",IF($K66&lt;$B66,"ERRO: prazo anterior à entrada",IF(OR(AND($N66&lt;&gt;"",$N66&gt;'Resumo'!$B$3),AND($P66&lt;&gt;"",$P66&gt;'Resumo'!$B$3),AND($Q66&lt;&gt;"",$Q66&gt;'Resumo'!$B$3)),"ERRO: data posterior à referência",IF(AND($N66&lt;&gt;"",$N66&lt;$B66),"ERRO: inspeção anterior à entrada",IF(AND($M66&lt;&gt;"Em quarentena",$N66=""),"ERRO: informe a data da inspeção",IF(AND($O66="Pendente",$P66&lt;&gt;""),"ERRO: decisão pendente não deve ter data",IF(AND($O66&lt;&gt;"Pendente",$P66=""),"ERRO: informe a data da decisão",IF(AND($P66&lt;&gt;"",$P66&lt;$B66),"ERRO: decisão anterior à entrada",IF(AND($P66&lt;&gt;"",$N66&lt;&gt;"",$P66&lt;$N66),"ERRO: decisão anterior à inspeção",IF(AND($O66="Pendente",OR($M66="Aguardando execução",$M66="Concluído")),"ERRO: status exige decisão final",IF(AND($O66&lt;&gt;"Pendente",NOT(OR($M66="Aguardando execução",$M66="Concluído"))),"ERRO: atualize o status após a decisão",IF(AND($M66="Concluído",$Q66=""),"ERRO: informe a data da conclusão",IF(AND($M66&lt;&gt;"Concluído",$Q66&lt;&gt;""),"ERRO: conclusão só para status concluído",IF(AND($Q66&lt;&gt;"",$P66=""),"ERRO: conclusão sem data de decisão",IF(AND($Q66&lt;&gt;"",$Q66&lt;$P66),"ERRO: conclusão anterior à decisão","OK"))))))))))))))))))))))</f>
        <v/>
      </c>
      <c r="W66" s="31">
        <f>IF(OR($A66="",$S66="",$S66=0,$K66=""),"",$K66+ROW()/1000000)</f>
        <v/>
      </c>
    </row>
    <row r="67" ht="26" customHeight="1">
      <c r="A67" s="26" t="n"/>
      <c r="B67" s="49" t="n"/>
      <c r="C67" s="26" t="n"/>
      <c r="D67" s="28" t="n"/>
      <c r="E67" s="26" t="n"/>
      <c r="F67" s="29" t="n"/>
      <c r="G67" s="28" t="n"/>
      <c r="H67" s="28" t="n"/>
      <c r="I67" s="26" t="n"/>
      <c r="J67" s="26" t="n"/>
      <c r="K67" s="49" t="n"/>
      <c r="L67" s="26" t="n"/>
      <c r="M67" s="26" t="n"/>
      <c r="N67" s="49" t="n"/>
      <c r="O67" s="26" t="n"/>
      <c r="P67" s="49" t="n"/>
      <c r="Q67" s="49" t="n"/>
      <c r="R67" s="28" t="n"/>
      <c r="S67" s="30">
        <f>IF($A67="","",IF(OR(NOT(ISNUMBER($F67)),$F67&lt;=0,$M67=""),"",$F67*--($M67&lt;&gt;"Concluído")))</f>
        <v/>
      </c>
      <c r="T67" s="30">
        <f>IF(OR($A67="",NOT(ISNUMBER($B67)),NOT(ISNUMBER('Resumo'!$B$3))),"",MAX(0,IF(AND($M67="Concluído",ISNUMBER($Q67)),$Q67,'Resumo'!$B$3)-$B67))</f>
        <v/>
      </c>
      <c r="U67" s="31">
        <f>IF($A67="","",IF($K67="","Sem prazo",IF($M67="Concluído",IF($Q67="","Revisar",IF($Q67&gt;$K67,"Concluído com atraso","Concluído no prazo")),IF(NOT(ISNUMBER('Resumo'!$B$3)),"Revisar",IF($K67&lt;'Resumo'!$B$3,"Vencido",IF($K67-'Resumo'!$B$3&lt;=2,"Vence em até 2 dias","No prazo"))))))</f>
        <v/>
      </c>
      <c r="V67" s="32">
        <f>IF(COUNTA($A67:$R67)=0,"",IF($A67="","ERRO: informe o ID",IF(COUNTIF($A$9:$A$208,$A67)&gt;1,"ERRO: ID duplicado",IF(OR($B67="",$C67="",$D67="",$E67="",$F67="",$G67="",$H67="",$I67="",$J67="",$K67="",$L67="",$M67="",$O67=""),"ERRO: preencha os campos obrigatórios",IF(OR(COUNTIF('Listas e parâmetros'!$D$4:$D$10,$G67)=0,COUNTIF('Listas e parâmetros'!$I$4:$I$8,$I67)=0,COUNTIF('Listas e parâmetros'!$H$4:$H$6,$J67)=0,COUNTIF('Listas e parâmetros'!$E$4:$E$7,$L67)=0,COUNTIF('Listas e parâmetros'!$F$4:$F$8,$M67)=0,COUNTIF('Listas e parâmetros'!$G$4:$G$7,$O67)=0),"ERRO: valor fora das listas",IF(OR(NOT(ISNUMBER($F67)),$F67&lt;=0),"ERRO: quantidade inválida",IF(OR(NOT(ISNUMBER($B67)),NOT(ISNUMBER($K67))),"ERRO: datas de entrada/prazo inválidas",IF($B67&gt;'Resumo'!$B$3,"ERRO: entrada posterior à data de referência",IF($K67&lt;$B67,"ERRO: prazo anterior à entrada",IF(OR(AND($N67&lt;&gt;"",$N67&gt;'Resumo'!$B$3),AND($P67&lt;&gt;"",$P67&gt;'Resumo'!$B$3),AND($Q67&lt;&gt;"",$Q67&gt;'Resumo'!$B$3)),"ERRO: data posterior à referência",IF(AND($N67&lt;&gt;"",$N67&lt;$B67),"ERRO: inspeção anterior à entrada",IF(AND($M67&lt;&gt;"Em quarentena",$N67=""),"ERRO: informe a data da inspeção",IF(AND($O67="Pendente",$P67&lt;&gt;""),"ERRO: decisão pendente não deve ter data",IF(AND($O67&lt;&gt;"Pendente",$P67=""),"ERRO: informe a data da decisão",IF(AND($P67&lt;&gt;"",$P67&lt;$B67),"ERRO: decisão anterior à entrada",IF(AND($P67&lt;&gt;"",$N67&lt;&gt;"",$P67&lt;$N67),"ERRO: decisão anterior à inspeção",IF(AND($O67="Pendente",OR($M67="Aguardando execução",$M67="Concluído")),"ERRO: status exige decisão final",IF(AND($O67&lt;&gt;"Pendente",NOT(OR($M67="Aguardando execução",$M67="Concluído"))),"ERRO: atualize o status após a decisão",IF(AND($M67="Concluído",$Q67=""),"ERRO: informe a data da conclusão",IF(AND($M67&lt;&gt;"Concluído",$Q67&lt;&gt;""),"ERRO: conclusão só para status concluído",IF(AND($Q67&lt;&gt;"",$P67=""),"ERRO: conclusão sem data de decisão",IF(AND($Q67&lt;&gt;"",$Q67&lt;$P67),"ERRO: conclusão anterior à decisão","OK"))))))))))))))))))))))</f>
        <v/>
      </c>
      <c r="W67" s="31">
        <f>IF(OR($A67="",$S67="",$S67=0,$K67=""),"",$K67+ROW()/1000000)</f>
        <v/>
      </c>
    </row>
    <row r="68" ht="26" customHeight="1">
      <c r="A68" s="26" t="n"/>
      <c r="B68" s="49" t="n"/>
      <c r="C68" s="26" t="n"/>
      <c r="D68" s="28" t="n"/>
      <c r="E68" s="26" t="n"/>
      <c r="F68" s="29" t="n"/>
      <c r="G68" s="28" t="n"/>
      <c r="H68" s="28" t="n"/>
      <c r="I68" s="26" t="n"/>
      <c r="J68" s="26" t="n"/>
      <c r="K68" s="49" t="n"/>
      <c r="L68" s="26" t="n"/>
      <c r="M68" s="26" t="n"/>
      <c r="N68" s="49" t="n"/>
      <c r="O68" s="26" t="n"/>
      <c r="P68" s="49" t="n"/>
      <c r="Q68" s="49" t="n"/>
      <c r="R68" s="28" t="n"/>
      <c r="S68" s="30">
        <f>IF($A68="","",IF(OR(NOT(ISNUMBER($F68)),$F68&lt;=0,$M68=""),"",$F68*--($M68&lt;&gt;"Concluído")))</f>
        <v/>
      </c>
      <c r="T68" s="30">
        <f>IF(OR($A68="",NOT(ISNUMBER($B68)),NOT(ISNUMBER('Resumo'!$B$3))),"",MAX(0,IF(AND($M68="Concluído",ISNUMBER($Q68)),$Q68,'Resumo'!$B$3)-$B68))</f>
        <v/>
      </c>
      <c r="U68" s="31">
        <f>IF($A68="","",IF($K68="","Sem prazo",IF($M68="Concluído",IF($Q68="","Revisar",IF($Q68&gt;$K68,"Concluído com atraso","Concluído no prazo")),IF(NOT(ISNUMBER('Resumo'!$B$3)),"Revisar",IF($K68&lt;'Resumo'!$B$3,"Vencido",IF($K68-'Resumo'!$B$3&lt;=2,"Vence em até 2 dias","No prazo"))))))</f>
        <v/>
      </c>
      <c r="V68" s="32">
        <f>IF(COUNTA($A68:$R68)=0,"",IF($A68="","ERRO: informe o ID",IF(COUNTIF($A$9:$A$208,$A68)&gt;1,"ERRO: ID duplicado",IF(OR($B68="",$C68="",$D68="",$E68="",$F68="",$G68="",$H68="",$I68="",$J68="",$K68="",$L68="",$M68="",$O68=""),"ERRO: preencha os campos obrigatórios",IF(OR(COUNTIF('Listas e parâmetros'!$D$4:$D$10,$G68)=0,COUNTIF('Listas e parâmetros'!$I$4:$I$8,$I68)=0,COUNTIF('Listas e parâmetros'!$H$4:$H$6,$J68)=0,COUNTIF('Listas e parâmetros'!$E$4:$E$7,$L68)=0,COUNTIF('Listas e parâmetros'!$F$4:$F$8,$M68)=0,COUNTIF('Listas e parâmetros'!$G$4:$G$7,$O68)=0),"ERRO: valor fora das listas",IF(OR(NOT(ISNUMBER($F68)),$F68&lt;=0),"ERRO: quantidade inválida",IF(OR(NOT(ISNUMBER($B68)),NOT(ISNUMBER($K68))),"ERRO: datas de entrada/prazo inválidas",IF($B68&gt;'Resumo'!$B$3,"ERRO: entrada posterior à data de referência",IF($K68&lt;$B68,"ERRO: prazo anterior à entrada",IF(OR(AND($N68&lt;&gt;"",$N68&gt;'Resumo'!$B$3),AND($P68&lt;&gt;"",$P68&gt;'Resumo'!$B$3),AND($Q68&lt;&gt;"",$Q68&gt;'Resumo'!$B$3)),"ERRO: data posterior à referência",IF(AND($N68&lt;&gt;"",$N68&lt;$B68),"ERRO: inspeção anterior à entrada",IF(AND($M68&lt;&gt;"Em quarentena",$N68=""),"ERRO: informe a data da inspeção",IF(AND($O68="Pendente",$P68&lt;&gt;""),"ERRO: decisão pendente não deve ter data",IF(AND($O68&lt;&gt;"Pendente",$P68=""),"ERRO: informe a data da decisão",IF(AND($P68&lt;&gt;"",$P68&lt;$B68),"ERRO: decisão anterior à entrada",IF(AND($P68&lt;&gt;"",$N68&lt;&gt;"",$P68&lt;$N68),"ERRO: decisão anterior à inspeção",IF(AND($O68="Pendente",OR($M68="Aguardando execução",$M68="Concluído")),"ERRO: status exige decisão final",IF(AND($O68&lt;&gt;"Pendente",NOT(OR($M68="Aguardando execução",$M68="Concluído"))),"ERRO: atualize o status após a decisão",IF(AND($M68="Concluído",$Q68=""),"ERRO: informe a data da conclusão",IF(AND($M68&lt;&gt;"Concluído",$Q68&lt;&gt;""),"ERRO: conclusão só para status concluído",IF(AND($Q68&lt;&gt;"",$P68=""),"ERRO: conclusão sem data de decisão",IF(AND($Q68&lt;&gt;"",$Q68&lt;$P68),"ERRO: conclusão anterior à decisão","OK"))))))))))))))))))))))</f>
        <v/>
      </c>
      <c r="W68" s="31">
        <f>IF(OR($A68="",$S68="",$S68=0,$K68=""),"",$K68+ROW()/1000000)</f>
        <v/>
      </c>
    </row>
    <row r="69" ht="26" customHeight="1">
      <c r="A69" s="26" t="n"/>
      <c r="B69" s="49" t="n"/>
      <c r="C69" s="26" t="n"/>
      <c r="D69" s="28" t="n"/>
      <c r="E69" s="26" t="n"/>
      <c r="F69" s="29" t="n"/>
      <c r="G69" s="28" t="n"/>
      <c r="H69" s="28" t="n"/>
      <c r="I69" s="26" t="n"/>
      <c r="J69" s="26" t="n"/>
      <c r="K69" s="49" t="n"/>
      <c r="L69" s="26" t="n"/>
      <c r="M69" s="26" t="n"/>
      <c r="N69" s="49" t="n"/>
      <c r="O69" s="26" t="n"/>
      <c r="P69" s="49" t="n"/>
      <c r="Q69" s="49" t="n"/>
      <c r="R69" s="28" t="n"/>
      <c r="S69" s="30">
        <f>IF($A69="","",IF(OR(NOT(ISNUMBER($F69)),$F69&lt;=0,$M69=""),"",$F69*--($M69&lt;&gt;"Concluído")))</f>
        <v/>
      </c>
      <c r="T69" s="30">
        <f>IF(OR($A69="",NOT(ISNUMBER($B69)),NOT(ISNUMBER('Resumo'!$B$3))),"",MAX(0,IF(AND($M69="Concluído",ISNUMBER($Q69)),$Q69,'Resumo'!$B$3)-$B69))</f>
        <v/>
      </c>
      <c r="U69" s="31">
        <f>IF($A69="","",IF($K69="","Sem prazo",IF($M69="Concluído",IF($Q69="","Revisar",IF($Q69&gt;$K69,"Concluído com atraso","Concluído no prazo")),IF(NOT(ISNUMBER('Resumo'!$B$3)),"Revisar",IF($K69&lt;'Resumo'!$B$3,"Vencido",IF($K69-'Resumo'!$B$3&lt;=2,"Vence em até 2 dias","No prazo"))))))</f>
        <v/>
      </c>
      <c r="V69" s="32">
        <f>IF(COUNTA($A69:$R69)=0,"",IF($A69="","ERRO: informe o ID",IF(COUNTIF($A$9:$A$208,$A69)&gt;1,"ERRO: ID duplicado",IF(OR($B69="",$C69="",$D69="",$E69="",$F69="",$G69="",$H69="",$I69="",$J69="",$K69="",$L69="",$M69="",$O69=""),"ERRO: preencha os campos obrigatórios",IF(OR(COUNTIF('Listas e parâmetros'!$D$4:$D$10,$G69)=0,COUNTIF('Listas e parâmetros'!$I$4:$I$8,$I69)=0,COUNTIF('Listas e parâmetros'!$H$4:$H$6,$J69)=0,COUNTIF('Listas e parâmetros'!$E$4:$E$7,$L69)=0,COUNTIF('Listas e parâmetros'!$F$4:$F$8,$M69)=0,COUNTIF('Listas e parâmetros'!$G$4:$G$7,$O69)=0),"ERRO: valor fora das listas",IF(OR(NOT(ISNUMBER($F69)),$F69&lt;=0),"ERRO: quantidade inválida",IF(OR(NOT(ISNUMBER($B69)),NOT(ISNUMBER($K69))),"ERRO: datas de entrada/prazo inválidas",IF($B69&gt;'Resumo'!$B$3,"ERRO: entrada posterior à data de referência",IF($K69&lt;$B69,"ERRO: prazo anterior à entrada",IF(OR(AND($N69&lt;&gt;"",$N69&gt;'Resumo'!$B$3),AND($P69&lt;&gt;"",$P69&gt;'Resumo'!$B$3),AND($Q69&lt;&gt;"",$Q69&gt;'Resumo'!$B$3)),"ERRO: data posterior à referência",IF(AND($N69&lt;&gt;"",$N69&lt;$B69),"ERRO: inspeção anterior à entrada",IF(AND($M69&lt;&gt;"Em quarentena",$N69=""),"ERRO: informe a data da inspeção",IF(AND($O69="Pendente",$P69&lt;&gt;""),"ERRO: decisão pendente não deve ter data",IF(AND($O69&lt;&gt;"Pendente",$P69=""),"ERRO: informe a data da decisão",IF(AND($P69&lt;&gt;"",$P69&lt;$B69),"ERRO: decisão anterior à entrada",IF(AND($P69&lt;&gt;"",$N69&lt;&gt;"",$P69&lt;$N69),"ERRO: decisão anterior à inspeção",IF(AND($O69="Pendente",OR($M69="Aguardando execução",$M69="Concluído")),"ERRO: status exige decisão final",IF(AND($O69&lt;&gt;"Pendente",NOT(OR($M69="Aguardando execução",$M69="Concluído"))),"ERRO: atualize o status após a decisão",IF(AND($M69="Concluído",$Q69=""),"ERRO: informe a data da conclusão",IF(AND($M69&lt;&gt;"Concluído",$Q69&lt;&gt;""),"ERRO: conclusão só para status concluído",IF(AND($Q69&lt;&gt;"",$P69=""),"ERRO: conclusão sem data de decisão",IF(AND($Q69&lt;&gt;"",$Q69&lt;$P69),"ERRO: conclusão anterior à decisão","OK"))))))))))))))))))))))</f>
        <v/>
      </c>
      <c r="W69" s="31">
        <f>IF(OR($A69="",$S69="",$S69=0,$K69=""),"",$K69+ROW()/1000000)</f>
        <v/>
      </c>
    </row>
    <row r="70" ht="26" customHeight="1">
      <c r="A70" s="26" t="n"/>
      <c r="B70" s="49" t="n"/>
      <c r="C70" s="26" t="n"/>
      <c r="D70" s="28" t="n"/>
      <c r="E70" s="26" t="n"/>
      <c r="F70" s="29" t="n"/>
      <c r="G70" s="28" t="n"/>
      <c r="H70" s="28" t="n"/>
      <c r="I70" s="26" t="n"/>
      <c r="J70" s="26" t="n"/>
      <c r="K70" s="49" t="n"/>
      <c r="L70" s="26" t="n"/>
      <c r="M70" s="26" t="n"/>
      <c r="N70" s="49" t="n"/>
      <c r="O70" s="26" t="n"/>
      <c r="P70" s="49" t="n"/>
      <c r="Q70" s="49" t="n"/>
      <c r="R70" s="28" t="n"/>
      <c r="S70" s="30">
        <f>IF($A70="","",IF(OR(NOT(ISNUMBER($F70)),$F70&lt;=0,$M70=""),"",$F70*--($M70&lt;&gt;"Concluído")))</f>
        <v/>
      </c>
      <c r="T70" s="30">
        <f>IF(OR($A70="",NOT(ISNUMBER($B70)),NOT(ISNUMBER('Resumo'!$B$3))),"",MAX(0,IF(AND($M70="Concluído",ISNUMBER($Q70)),$Q70,'Resumo'!$B$3)-$B70))</f>
        <v/>
      </c>
      <c r="U70" s="31">
        <f>IF($A70="","",IF($K70="","Sem prazo",IF($M70="Concluído",IF($Q70="","Revisar",IF($Q70&gt;$K70,"Concluído com atraso","Concluído no prazo")),IF(NOT(ISNUMBER('Resumo'!$B$3)),"Revisar",IF($K70&lt;'Resumo'!$B$3,"Vencido",IF($K70-'Resumo'!$B$3&lt;=2,"Vence em até 2 dias","No prazo"))))))</f>
        <v/>
      </c>
      <c r="V70" s="32">
        <f>IF(COUNTA($A70:$R70)=0,"",IF($A70="","ERRO: informe o ID",IF(COUNTIF($A$9:$A$208,$A70)&gt;1,"ERRO: ID duplicado",IF(OR($B70="",$C70="",$D70="",$E70="",$F70="",$G70="",$H70="",$I70="",$J70="",$K70="",$L70="",$M70="",$O70=""),"ERRO: preencha os campos obrigatórios",IF(OR(COUNTIF('Listas e parâmetros'!$D$4:$D$10,$G70)=0,COUNTIF('Listas e parâmetros'!$I$4:$I$8,$I70)=0,COUNTIF('Listas e parâmetros'!$H$4:$H$6,$J70)=0,COUNTIF('Listas e parâmetros'!$E$4:$E$7,$L70)=0,COUNTIF('Listas e parâmetros'!$F$4:$F$8,$M70)=0,COUNTIF('Listas e parâmetros'!$G$4:$G$7,$O70)=0),"ERRO: valor fora das listas",IF(OR(NOT(ISNUMBER($F70)),$F70&lt;=0),"ERRO: quantidade inválida",IF(OR(NOT(ISNUMBER($B70)),NOT(ISNUMBER($K70))),"ERRO: datas de entrada/prazo inválidas",IF($B70&gt;'Resumo'!$B$3,"ERRO: entrada posterior à data de referência",IF($K70&lt;$B70,"ERRO: prazo anterior à entrada",IF(OR(AND($N70&lt;&gt;"",$N70&gt;'Resumo'!$B$3),AND($P70&lt;&gt;"",$P70&gt;'Resumo'!$B$3),AND($Q70&lt;&gt;"",$Q70&gt;'Resumo'!$B$3)),"ERRO: data posterior à referência",IF(AND($N70&lt;&gt;"",$N70&lt;$B70),"ERRO: inspeção anterior à entrada",IF(AND($M70&lt;&gt;"Em quarentena",$N70=""),"ERRO: informe a data da inspeção",IF(AND($O70="Pendente",$P70&lt;&gt;""),"ERRO: decisão pendente não deve ter data",IF(AND($O70&lt;&gt;"Pendente",$P70=""),"ERRO: informe a data da decisão",IF(AND($P70&lt;&gt;"",$P70&lt;$B70),"ERRO: decisão anterior à entrada",IF(AND($P70&lt;&gt;"",$N70&lt;&gt;"",$P70&lt;$N70),"ERRO: decisão anterior à inspeção",IF(AND($O70="Pendente",OR($M70="Aguardando execução",$M70="Concluído")),"ERRO: status exige decisão final",IF(AND($O70&lt;&gt;"Pendente",NOT(OR($M70="Aguardando execução",$M70="Concluído"))),"ERRO: atualize o status após a decisão",IF(AND($M70="Concluído",$Q70=""),"ERRO: informe a data da conclusão",IF(AND($M70&lt;&gt;"Concluído",$Q70&lt;&gt;""),"ERRO: conclusão só para status concluído",IF(AND($Q70&lt;&gt;"",$P70=""),"ERRO: conclusão sem data de decisão",IF(AND($Q70&lt;&gt;"",$Q70&lt;$P70),"ERRO: conclusão anterior à decisão","OK"))))))))))))))))))))))</f>
        <v/>
      </c>
      <c r="W70" s="31">
        <f>IF(OR($A70="",$S70="",$S70=0,$K70=""),"",$K70+ROW()/1000000)</f>
        <v/>
      </c>
    </row>
    <row r="71" ht="26" customHeight="1">
      <c r="A71" s="26" t="n"/>
      <c r="B71" s="49" t="n"/>
      <c r="C71" s="26" t="n"/>
      <c r="D71" s="28" t="n"/>
      <c r="E71" s="26" t="n"/>
      <c r="F71" s="29" t="n"/>
      <c r="G71" s="28" t="n"/>
      <c r="H71" s="28" t="n"/>
      <c r="I71" s="26" t="n"/>
      <c r="J71" s="26" t="n"/>
      <c r="K71" s="49" t="n"/>
      <c r="L71" s="26" t="n"/>
      <c r="M71" s="26" t="n"/>
      <c r="N71" s="49" t="n"/>
      <c r="O71" s="26" t="n"/>
      <c r="P71" s="49" t="n"/>
      <c r="Q71" s="49" t="n"/>
      <c r="R71" s="28" t="n"/>
      <c r="S71" s="30">
        <f>IF($A71="","",IF(OR(NOT(ISNUMBER($F71)),$F71&lt;=0,$M71=""),"",$F71*--($M71&lt;&gt;"Concluído")))</f>
        <v/>
      </c>
      <c r="T71" s="30">
        <f>IF(OR($A71="",NOT(ISNUMBER($B71)),NOT(ISNUMBER('Resumo'!$B$3))),"",MAX(0,IF(AND($M71="Concluído",ISNUMBER($Q71)),$Q71,'Resumo'!$B$3)-$B71))</f>
        <v/>
      </c>
      <c r="U71" s="31">
        <f>IF($A71="","",IF($K71="","Sem prazo",IF($M71="Concluído",IF($Q71="","Revisar",IF($Q71&gt;$K71,"Concluído com atraso","Concluído no prazo")),IF(NOT(ISNUMBER('Resumo'!$B$3)),"Revisar",IF($K71&lt;'Resumo'!$B$3,"Vencido",IF($K71-'Resumo'!$B$3&lt;=2,"Vence em até 2 dias","No prazo"))))))</f>
        <v/>
      </c>
      <c r="V71" s="32">
        <f>IF(COUNTA($A71:$R71)=0,"",IF($A71="","ERRO: informe o ID",IF(COUNTIF($A$9:$A$208,$A71)&gt;1,"ERRO: ID duplicado",IF(OR($B71="",$C71="",$D71="",$E71="",$F71="",$G71="",$H71="",$I71="",$J71="",$K71="",$L71="",$M71="",$O71=""),"ERRO: preencha os campos obrigatórios",IF(OR(COUNTIF('Listas e parâmetros'!$D$4:$D$10,$G71)=0,COUNTIF('Listas e parâmetros'!$I$4:$I$8,$I71)=0,COUNTIF('Listas e parâmetros'!$H$4:$H$6,$J71)=0,COUNTIF('Listas e parâmetros'!$E$4:$E$7,$L71)=0,COUNTIF('Listas e parâmetros'!$F$4:$F$8,$M71)=0,COUNTIF('Listas e parâmetros'!$G$4:$G$7,$O71)=0),"ERRO: valor fora das listas",IF(OR(NOT(ISNUMBER($F71)),$F71&lt;=0),"ERRO: quantidade inválida",IF(OR(NOT(ISNUMBER($B71)),NOT(ISNUMBER($K71))),"ERRO: datas de entrada/prazo inválidas",IF($B71&gt;'Resumo'!$B$3,"ERRO: entrada posterior à data de referência",IF($K71&lt;$B71,"ERRO: prazo anterior à entrada",IF(OR(AND($N71&lt;&gt;"",$N71&gt;'Resumo'!$B$3),AND($P71&lt;&gt;"",$P71&gt;'Resumo'!$B$3),AND($Q71&lt;&gt;"",$Q71&gt;'Resumo'!$B$3)),"ERRO: data posterior à referência",IF(AND($N71&lt;&gt;"",$N71&lt;$B71),"ERRO: inspeção anterior à entrada",IF(AND($M71&lt;&gt;"Em quarentena",$N71=""),"ERRO: informe a data da inspeção",IF(AND($O71="Pendente",$P71&lt;&gt;""),"ERRO: decisão pendente não deve ter data",IF(AND($O71&lt;&gt;"Pendente",$P71=""),"ERRO: informe a data da decisão",IF(AND($P71&lt;&gt;"",$P71&lt;$B71),"ERRO: decisão anterior à entrada",IF(AND($P71&lt;&gt;"",$N71&lt;&gt;"",$P71&lt;$N71),"ERRO: decisão anterior à inspeção",IF(AND($O71="Pendente",OR($M71="Aguardando execução",$M71="Concluído")),"ERRO: status exige decisão final",IF(AND($O71&lt;&gt;"Pendente",NOT(OR($M71="Aguardando execução",$M71="Concluído"))),"ERRO: atualize o status após a decisão",IF(AND($M71="Concluído",$Q71=""),"ERRO: informe a data da conclusão",IF(AND($M71&lt;&gt;"Concluído",$Q71&lt;&gt;""),"ERRO: conclusão só para status concluído",IF(AND($Q71&lt;&gt;"",$P71=""),"ERRO: conclusão sem data de decisão",IF(AND($Q71&lt;&gt;"",$Q71&lt;$P71),"ERRO: conclusão anterior à decisão","OK"))))))))))))))))))))))</f>
        <v/>
      </c>
      <c r="W71" s="31">
        <f>IF(OR($A71="",$S71="",$S71=0,$K71=""),"",$K71+ROW()/1000000)</f>
        <v/>
      </c>
    </row>
    <row r="72" ht="26" customHeight="1">
      <c r="A72" s="26" t="n"/>
      <c r="B72" s="49" t="n"/>
      <c r="C72" s="26" t="n"/>
      <c r="D72" s="28" t="n"/>
      <c r="E72" s="26" t="n"/>
      <c r="F72" s="29" t="n"/>
      <c r="G72" s="28" t="n"/>
      <c r="H72" s="28" t="n"/>
      <c r="I72" s="26" t="n"/>
      <c r="J72" s="26" t="n"/>
      <c r="K72" s="49" t="n"/>
      <c r="L72" s="26" t="n"/>
      <c r="M72" s="26" t="n"/>
      <c r="N72" s="49" t="n"/>
      <c r="O72" s="26" t="n"/>
      <c r="P72" s="49" t="n"/>
      <c r="Q72" s="49" t="n"/>
      <c r="R72" s="28" t="n"/>
      <c r="S72" s="30">
        <f>IF($A72="","",IF(OR(NOT(ISNUMBER($F72)),$F72&lt;=0,$M72=""),"",$F72*--($M72&lt;&gt;"Concluído")))</f>
        <v/>
      </c>
      <c r="T72" s="30">
        <f>IF(OR($A72="",NOT(ISNUMBER($B72)),NOT(ISNUMBER('Resumo'!$B$3))),"",MAX(0,IF(AND($M72="Concluído",ISNUMBER($Q72)),$Q72,'Resumo'!$B$3)-$B72))</f>
        <v/>
      </c>
      <c r="U72" s="31">
        <f>IF($A72="","",IF($K72="","Sem prazo",IF($M72="Concluído",IF($Q72="","Revisar",IF($Q72&gt;$K72,"Concluído com atraso","Concluído no prazo")),IF(NOT(ISNUMBER('Resumo'!$B$3)),"Revisar",IF($K72&lt;'Resumo'!$B$3,"Vencido",IF($K72-'Resumo'!$B$3&lt;=2,"Vence em até 2 dias","No prazo"))))))</f>
        <v/>
      </c>
      <c r="V72" s="32">
        <f>IF(COUNTA($A72:$R72)=0,"",IF($A72="","ERRO: informe o ID",IF(COUNTIF($A$9:$A$208,$A72)&gt;1,"ERRO: ID duplicado",IF(OR($B72="",$C72="",$D72="",$E72="",$F72="",$G72="",$H72="",$I72="",$J72="",$K72="",$L72="",$M72="",$O72=""),"ERRO: preencha os campos obrigatórios",IF(OR(COUNTIF('Listas e parâmetros'!$D$4:$D$10,$G72)=0,COUNTIF('Listas e parâmetros'!$I$4:$I$8,$I72)=0,COUNTIF('Listas e parâmetros'!$H$4:$H$6,$J72)=0,COUNTIF('Listas e parâmetros'!$E$4:$E$7,$L72)=0,COUNTIF('Listas e parâmetros'!$F$4:$F$8,$M72)=0,COUNTIF('Listas e parâmetros'!$G$4:$G$7,$O72)=0),"ERRO: valor fora das listas",IF(OR(NOT(ISNUMBER($F72)),$F72&lt;=0),"ERRO: quantidade inválida",IF(OR(NOT(ISNUMBER($B72)),NOT(ISNUMBER($K72))),"ERRO: datas de entrada/prazo inválidas",IF($B72&gt;'Resumo'!$B$3,"ERRO: entrada posterior à data de referência",IF($K72&lt;$B72,"ERRO: prazo anterior à entrada",IF(OR(AND($N72&lt;&gt;"",$N72&gt;'Resumo'!$B$3),AND($P72&lt;&gt;"",$P72&gt;'Resumo'!$B$3),AND($Q72&lt;&gt;"",$Q72&gt;'Resumo'!$B$3)),"ERRO: data posterior à referência",IF(AND($N72&lt;&gt;"",$N72&lt;$B72),"ERRO: inspeção anterior à entrada",IF(AND($M72&lt;&gt;"Em quarentena",$N72=""),"ERRO: informe a data da inspeção",IF(AND($O72="Pendente",$P72&lt;&gt;""),"ERRO: decisão pendente não deve ter data",IF(AND($O72&lt;&gt;"Pendente",$P72=""),"ERRO: informe a data da decisão",IF(AND($P72&lt;&gt;"",$P72&lt;$B72),"ERRO: decisão anterior à entrada",IF(AND($P72&lt;&gt;"",$N72&lt;&gt;"",$P72&lt;$N72),"ERRO: decisão anterior à inspeção",IF(AND($O72="Pendente",OR($M72="Aguardando execução",$M72="Concluído")),"ERRO: status exige decisão final",IF(AND($O72&lt;&gt;"Pendente",NOT(OR($M72="Aguardando execução",$M72="Concluído"))),"ERRO: atualize o status após a decisão",IF(AND($M72="Concluído",$Q72=""),"ERRO: informe a data da conclusão",IF(AND($M72&lt;&gt;"Concluído",$Q72&lt;&gt;""),"ERRO: conclusão só para status concluído",IF(AND($Q72&lt;&gt;"",$P72=""),"ERRO: conclusão sem data de decisão",IF(AND($Q72&lt;&gt;"",$Q72&lt;$P72),"ERRO: conclusão anterior à decisão","OK"))))))))))))))))))))))</f>
        <v/>
      </c>
      <c r="W72" s="31">
        <f>IF(OR($A72="",$S72="",$S72=0,$K72=""),"",$K72+ROW()/1000000)</f>
        <v/>
      </c>
    </row>
    <row r="73" ht="26" customHeight="1">
      <c r="A73" s="26" t="n"/>
      <c r="B73" s="49" t="n"/>
      <c r="C73" s="26" t="n"/>
      <c r="D73" s="28" t="n"/>
      <c r="E73" s="26" t="n"/>
      <c r="F73" s="29" t="n"/>
      <c r="G73" s="28" t="n"/>
      <c r="H73" s="28" t="n"/>
      <c r="I73" s="26" t="n"/>
      <c r="J73" s="26" t="n"/>
      <c r="K73" s="49" t="n"/>
      <c r="L73" s="26" t="n"/>
      <c r="M73" s="26" t="n"/>
      <c r="N73" s="49" t="n"/>
      <c r="O73" s="26" t="n"/>
      <c r="P73" s="49" t="n"/>
      <c r="Q73" s="49" t="n"/>
      <c r="R73" s="28" t="n"/>
      <c r="S73" s="30">
        <f>IF($A73="","",IF(OR(NOT(ISNUMBER($F73)),$F73&lt;=0,$M73=""),"",$F73*--($M73&lt;&gt;"Concluído")))</f>
        <v/>
      </c>
      <c r="T73" s="30">
        <f>IF(OR($A73="",NOT(ISNUMBER($B73)),NOT(ISNUMBER('Resumo'!$B$3))),"",MAX(0,IF(AND($M73="Concluído",ISNUMBER($Q73)),$Q73,'Resumo'!$B$3)-$B73))</f>
        <v/>
      </c>
      <c r="U73" s="31">
        <f>IF($A73="","",IF($K73="","Sem prazo",IF($M73="Concluído",IF($Q73="","Revisar",IF($Q73&gt;$K73,"Concluído com atraso","Concluído no prazo")),IF(NOT(ISNUMBER('Resumo'!$B$3)),"Revisar",IF($K73&lt;'Resumo'!$B$3,"Vencido",IF($K73-'Resumo'!$B$3&lt;=2,"Vence em até 2 dias","No prazo"))))))</f>
        <v/>
      </c>
      <c r="V73" s="32">
        <f>IF(COUNTA($A73:$R73)=0,"",IF($A73="","ERRO: informe o ID",IF(COUNTIF($A$9:$A$208,$A73)&gt;1,"ERRO: ID duplicado",IF(OR($B73="",$C73="",$D73="",$E73="",$F73="",$G73="",$H73="",$I73="",$J73="",$K73="",$L73="",$M73="",$O73=""),"ERRO: preencha os campos obrigatórios",IF(OR(COUNTIF('Listas e parâmetros'!$D$4:$D$10,$G73)=0,COUNTIF('Listas e parâmetros'!$I$4:$I$8,$I73)=0,COUNTIF('Listas e parâmetros'!$H$4:$H$6,$J73)=0,COUNTIF('Listas e parâmetros'!$E$4:$E$7,$L73)=0,COUNTIF('Listas e parâmetros'!$F$4:$F$8,$M73)=0,COUNTIF('Listas e parâmetros'!$G$4:$G$7,$O73)=0),"ERRO: valor fora das listas",IF(OR(NOT(ISNUMBER($F73)),$F73&lt;=0),"ERRO: quantidade inválida",IF(OR(NOT(ISNUMBER($B73)),NOT(ISNUMBER($K73))),"ERRO: datas de entrada/prazo inválidas",IF($B73&gt;'Resumo'!$B$3,"ERRO: entrada posterior à data de referência",IF($K73&lt;$B73,"ERRO: prazo anterior à entrada",IF(OR(AND($N73&lt;&gt;"",$N73&gt;'Resumo'!$B$3),AND($P73&lt;&gt;"",$P73&gt;'Resumo'!$B$3),AND($Q73&lt;&gt;"",$Q73&gt;'Resumo'!$B$3)),"ERRO: data posterior à referência",IF(AND($N73&lt;&gt;"",$N73&lt;$B73),"ERRO: inspeção anterior à entrada",IF(AND($M73&lt;&gt;"Em quarentena",$N73=""),"ERRO: informe a data da inspeção",IF(AND($O73="Pendente",$P73&lt;&gt;""),"ERRO: decisão pendente não deve ter data",IF(AND($O73&lt;&gt;"Pendente",$P73=""),"ERRO: informe a data da decisão",IF(AND($P73&lt;&gt;"",$P73&lt;$B73),"ERRO: decisão anterior à entrada",IF(AND($P73&lt;&gt;"",$N73&lt;&gt;"",$P73&lt;$N73),"ERRO: decisão anterior à inspeção",IF(AND($O73="Pendente",OR($M73="Aguardando execução",$M73="Concluído")),"ERRO: status exige decisão final",IF(AND($O73&lt;&gt;"Pendente",NOT(OR($M73="Aguardando execução",$M73="Concluído"))),"ERRO: atualize o status após a decisão",IF(AND($M73="Concluído",$Q73=""),"ERRO: informe a data da conclusão",IF(AND($M73&lt;&gt;"Concluído",$Q73&lt;&gt;""),"ERRO: conclusão só para status concluído",IF(AND($Q73&lt;&gt;"",$P73=""),"ERRO: conclusão sem data de decisão",IF(AND($Q73&lt;&gt;"",$Q73&lt;$P73),"ERRO: conclusão anterior à decisão","OK"))))))))))))))))))))))</f>
        <v/>
      </c>
      <c r="W73" s="31">
        <f>IF(OR($A73="",$S73="",$S73=0,$K73=""),"",$K73+ROW()/1000000)</f>
        <v/>
      </c>
    </row>
    <row r="74" ht="26" customHeight="1">
      <c r="A74" s="26" t="n"/>
      <c r="B74" s="49" t="n"/>
      <c r="C74" s="26" t="n"/>
      <c r="D74" s="28" t="n"/>
      <c r="E74" s="26" t="n"/>
      <c r="F74" s="29" t="n"/>
      <c r="G74" s="28" t="n"/>
      <c r="H74" s="28" t="n"/>
      <c r="I74" s="26" t="n"/>
      <c r="J74" s="26" t="n"/>
      <c r="K74" s="49" t="n"/>
      <c r="L74" s="26" t="n"/>
      <c r="M74" s="26" t="n"/>
      <c r="N74" s="49" t="n"/>
      <c r="O74" s="26" t="n"/>
      <c r="P74" s="49" t="n"/>
      <c r="Q74" s="49" t="n"/>
      <c r="R74" s="28" t="n"/>
      <c r="S74" s="30">
        <f>IF($A74="","",IF(OR(NOT(ISNUMBER($F74)),$F74&lt;=0,$M74=""),"",$F74*--($M74&lt;&gt;"Concluído")))</f>
        <v/>
      </c>
      <c r="T74" s="30">
        <f>IF(OR($A74="",NOT(ISNUMBER($B74)),NOT(ISNUMBER('Resumo'!$B$3))),"",MAX(0,IF(AND($M74="Concluído",ISNUMBER($Q74)),$Q74,'Resumo'!$B$3)-$B74))</f>
        <v/>
      </c>
      <c r="U74" s="31">
        <f>IF($A74="","",IF($K74="","Sem prazo",IF($M74="Concluído",IF($Q74="","Revisar",IF($Q74&gt;$K74,"Concluído com atraso","Concluído no prazo")),IF(NOT(ISNUMBER('Resumo'!$B$3)),"Revisar",IF($K74&lt;'Resumo'!$B$3,"Vencido",IF($K74-'Resumo'!$B$3&lt;=2,"Vence em até 2 dias","No prazo"))))))</f>
        <v/>
      </c>
      <c r="V74" s="32">
        <f>IF(COUNTA($A74:$R74)=0,"",IF($A74="","ERRO: informe o ID",IF(COUNTIF($A$9:$A$208,$A74)&gt;1,"ERRO: ID duplicado",IF(OR($B74="",$C74="",$D74="",$E74="",$F74="",$G74="",$H74="",$I74="",$J74="",$K74="",$L74="",$M74="",$O74=""),"ERRO: preencha os campos obrigatórios",IF(OR(COUNTIF('Listas e parâmetros'!$D$4:$D$10,$G74)=0,COUNTIF('Listas e parâmetros'!$I$4:$I$8,$I74)=0,COUNTIF('Listas e parâmetros'!$H$4:$H$6,$J74)=0,COUNTIF('Listas e parâmetros'!$E$4:$E$7,$L74)=0,COUNTIF('Listas e parâmetros'!$F$4:$F$8,$M74)=0,COUNTIF('Listas e parâmetros'!$G$4:$G$7,$O74)=0),"ERRO: valor fora das listas",IF(OR(NOT(ISNUMBER($F74)),$F74&lt;=0),"ERRO: quantidade inválida",IF(OR(NOT(ISNUMBER($B74)),NOT(ISNUMBER($K74))),"ERRO: datas de entrada/prazo inválidas",IF($B74&gt;'Resumo'!$B$3,"ERRO: entrada posterior à data de referência",IF($K74&lt;$B74,"ERRO: prazo anterior à entrada",IF(OR(AND($N74&lt;&gt;"",$N74&gt;'Resumo'!$B$3),AND($P74&lt;&gt;"",$P74&gt;'Resumo'!$B$3),AND($Q74&lt;&gt;"",$Q74&gt;'Resumo'!$B$3)),"ERRO: data posterior à referência",IF(AND($N74&lt;&gt;"",$N74&lt;$B74),"ERRO: inspeção anterior à entrada",IF(AND($M74&lt;&gt;"Em quarentena",$N74=""),"ERRO: informe a data da inspeção",IF(AND($O74="Pendente",$P74&lt;&gt;""),"ERRO: decisão pendente não deve ter data",IF(AND($O74&lt;&gt;"Pendente",$P74=""),"ERRO: informe a data da decisão",IF(AND($P74&lt;&gt;"",$P74&lt;$B74),"ERRO: decisão anterior à entrada",IF(AND($P74&lt;&gt;"",$N74&lt;&gt;"",$P74&lt;$N74),"ERRO: decisão anterior à inspeção",IF(AND($O74="Pendente",OR($M74="Aguardando execução",$M74="Concluído")),"ERRO: status exige decisão final",IF(AND($O74&lt;&gt;"Pendente",NOT(OR($M74="Aguardando execução",$M74="Concluído"))),"ERRO: atualize o status após a decisão",IF(AND($M74="Concluído",$Q74=""),"ERRO: informe a data da conclusão",IF(AND($M74&lt;&gt;"Concluído",$Q74&lt;&gt;""),"ERRO: conclusão só para status concluído",IF(AND($Q74&lt;&gt;"",$P74=""),"ERRO: conclusão sem data de decisão",IF(AND($Q74&lt;&gt;"",$Q74&lt;$P74),"ERRO: conclusão anterior à decisão","OK"))))))))))))))))))))))</f>
        <v/>
      </c>
      <c r="W74" s="31">
        <f>IF(OR($A74="",$S74="",$S74=0,$K74=""),"",$K74+ROW()/1000000)</f>
        <v/>
      </c>
    </row>
    <row r="75" ht="26" customHeight="1">
      <c r="A75" s="26" t="n"/>
      <c r="B75" s="49" t="n"/>
      <c r="C75" s="26" t="n"/>
      <c r="D75" s="28" t="n"/>
      <c r="E75" s="26" t="n"/>
      <c r="F75" s="29" t="n"/>
      <c r="G75" s="28" t="n"/>
      <c r="H75" s="28" t="n"/>
      <c r="I75" s="26" t="n"/>
      <c r="J75" s="26" t="n"/>
      <c r="K75" s="49" t="n"/>
      <c r="L75" s="26" t="n"/>
      <c r="M75" s="26" t="n"/>
      <c r="N75" s="49" t="n"/>
      <c r="O75" s="26" t="n"/>
      <c r="P75" s="49" t="n"/>
      <c r="Q75" s="49" t="n"/>
      <c r="R75" s="28" t="n"/>
      <c r="S75" s="30">
        <f>IF($A75="","",IF(OR(NOT(ISNUMBER($F75)),$F75&lt;=0,$M75=""),"",$F75*--($M75&lt;&gt;"Concluído")))</f>
        <v/>
      </c>
      <c r="T75" s="30">
        <f>IF(OR($A75="",NOT(ISNUMBER($B75)),NOT(ISNUMBER('Resumo'!$B$3))),"",MAX(0,IF(AND($M75="Concluído",ISNUMBER($Q75)),$Q75,'Resumo'!$B$3)-$B75))</f>
        <v/>
      </c>
      <c r="U75" s="31">
        <f>IF($A75="","",IF($K75="","Sem prazo",IF($M75="Concluído",IF($Q75="","Revisar",IF($Q75&gt;$K75,"Concluído com atraso","Concluído no prazo")),IF(NOT(ISNUMBER('Resumo'!$B$3)),"Revisar",IF($K75&lt;'Resumo'!$B$3,"Vencido",IF($K75-'Resumo'!$B$3&lt;=2,"Vence em até 2 dias","No prazo"))))))</f>
        <v/>
      </c>
      <c r="V75" s="32">
        <f>IF(COUNTA($A75:$R75)=0,"",IF($A75="","ERRO: informe o ID",IF(COUNTIF($A$9:$A$208,$A75)&gt;1,"ERRO: ID duplicado",IF(OR($B75="",$C75="",$D75="",$E75="",$F75="",$G75="",$H75="",$I75="",$J75="",$K75="",$L75="",$M75="",$O75=""),"ERRO: preencha os campos obrigatórios",IF(OR(COUNTIF('Listas e parâmetros'!$D$4:$D$10,$G75)=0,COUNTIF('Listas e parâmetros'!$I$4:$I$8,$I75)=0,COUNTIF('Listas e parâmetros'!$H$4:$H$6,$J75)=0,COUNTIF('Listas e parâmetros'!$E$4:$E$7,$L75)=0,COUNTIF('Listas e parâmetros'!$F$4:$F$8,$M75)=0,COUNTIF('Listas e parâmetros'!$G$4:$G$7,$O75)=0),"ERRO: valor fora das listas",IF(OR(NOT(ISNUMBER($F75)),$F75&lt;=0),"ERRO: quantidade inválida",IF(OR(NOT(ISNUMBER($B75)),NOT(ISNUMBER($K75))),"ERRO: datas de entrada/prazo inválidas",IF($B75&gt;'Resumo'!$B$3,"ERRO: entrada posterior à data de referência",IF($K75&lt;$B75,"ERRO: prazo anterior à entrada",IF(OR(AND($N75&lt;&gt;"",$N75&gt;'Resumo'!$B$3),AND($P75&lt;&gt;"",$P75&gt;'Resumo'!$B$3),AND($Q75&lt;&gt;"",$Q75&gt;'Resumo'!$B$3)),"ERRO: data posterior à referência",IF(AND($N75&lt;&gt;"",$N75&lt;$B75),"ERRO: inspeção anterior à entrada",IF(AND($M75&lt;&gt;"Em quarentena",$N75=""),"ERRO: informe a data da inspeção",IF(AND($O75="Pendente",$P75&lt;&gt;""),"ERRO: decisão pendente não deve ter data",IF(AND($O75&lt;&gt;"Pendente",$P75=""),"ERRO: informe a data da decisão",IF(AND($P75&lt;&gt;"",$P75&lt;$B75),"ERRO: decisão anterior à entrada",IF(AND($P75&lt;&gt;"",$N75&lt;&gt;"",$P75&lt;$N75),"ERRO: decisão anterior à inspeção",IF(AND($O75="Pendente",OR($M75="Aguardando execução",$M75="Concluído")),"ERRO: status exige decisão final",IF(AND($O75&lt;&gt;"Pendente",NOT(OR($M75="Aguardando execução",$M75="Concluído"))),"ERRO: atualize o status após a decisão",IF(AND($M75="Concluído",$Q75=""),"ERRO: informe a data da conclusão",IF(AND($M75&lt;&gt;"Concluído",$Q75&lt;&gt;""),"ERRO: conclusão só para status concluído",IF(AND($Q75&lt;&gt;"",$P75=""),"ERRO: conclusão sem data de decisão",IF(AND($Q75&lt;&gt;"",$Q75&lt;$P75),"ERRO: conclusão anterior à decisão","OK"))))))))))))))))))))))</f>
        <v/>
      </c>
      <c r="W75" s="31">
        <f>IF(OR($A75="",$S75="",$S75=0,$K75=""),"",$K75+ROW()/1000000)</f>
        <v/>
      </c>
    </row>
    <row r="76" ht="26" customHeight="1">
      <c r="A76" s="26" t="n"/>
      <c r="B76" s="49" t="n"/>
      <c r="C76" s="26" t="n"/>
      <c r="D76" s="28" t="n"/>
      <c r="E76" s="26" t="n"/>
      <c r="F76" s="29" t="n"/>
      <c r="G76" s="28" t="n"/>
      <c r="H76" s="28" t="n"/>
      <c r="I76" s="26" t="n"/>
      <c r="J76" s="26" t="n"/>
      <c r="K76" s="49" t="n"/>
      <c r="L76" s="26" t="n"/>
      <c r="M76" s="26" t="n"/>
      <c r="N76" s="49" t="n"/>
      <c r="O76" s="26" t="n"/>
      <c r="P76" s="49" t="n"/>
      <c r="Q76" s="49" t="n"/>
      <c r="R76" s="28" t="n"/>
      <c r="S76" s="30">
        <f>IF($A76="","",IF(OR(NOT(ISNUMBER($F76)),$F76&lt;=0,$M76=""),"",$F76*--($M76&lt;&gt;"Concluído")))</f>
        <v/>
      </c>
      <c r="T76" s="30">
        <f>IF(OR($A76="",NOT(ISNUMBER($B76)),NOT(ISNUMBER('Resumo'!$B$3))),"",MAX(0,IF(AND($M76="Concluído",ISNUMBER($Q76)),$Q76,'Resumo'!$B$3)-$B76))</f>
        <v/>
      </c>
      <c r="U76" s="31">
        <f>IF($A76="","",IF($K76="","Sem prazo",IF($M76="Concluído",IF($Q76="","Revisar",IF($Q76&gt;$K76,"Concluído com atraso","Concluído no prazo")),IF(NOT(ISNUMBER('Resumo'!$B$3)),"Revisar",IF($K76&lt;'Resumo'!$B$3,"Vencido",IF($K76-'Resumo'!$B$3&lt;=2,"Vence em até 2 dias","No prazo"))))))</f>
        <v/>
      </c>
      <c r="V76" s="32">
        <f>IF(COUNTA($A76:$R76)=0,"",IF($A76="","ERRO: informe o ID",IF(COUNTIF($A$9:$A$208,$A76)&gt;1,"ERRO: ID duplicado",IF(OR($B76="",$C76="",$D76="",$E76="",$F76="",$G76="",$H76="",$I76="",$J76="",$K76="",$L76="",$M76="",$O76=""),"ERRO: preencha os campos obrigatórios",IF(OR(COUNTIF('Listas e parâmetros'!$D$4:$D$10,$G76)=0,COUNTIF('Listas e parâmetros'!$I$4:$I$8,$I76)=0,COUNTIF('Listas e parâmetros'!$H$4:$H$6,$J76)=0,COUNTIF('Listas e parâmetros'!$E$4:$E$7,$L76)=0,COUNTIF('Listas e parâmetros'!$F$4:$F$8,$M76)=0,COUNTIF('Listas e parâmetros'!$G$4:$G$7,$O76)=0),"ERRO: valor fora das listas",IF(OR(NOT(ISNUMBER($F76)),$F76&lt;=0),"ERRO: quantidade inválida",IF(OR(NOT(ISNUMBER($B76)),NOT(ISNUMBER($K76))),"ERRO: datas de entrada/prazo inválidas",IF($B76&gt;'Resumo'!$B$3,"ERRO: entrada posterior à data de referência",IF($K76&lt;$B76,"ERRO: prazo anterior à entrada",IF(OR(AND($N76&lt;&gt;"",$N76&gt;'Resumo'!$B$3),AND($P76&lt;&gt;"",$P76&gt;'Resumo'!$B$3),AND($Q76&lt;&gt;"",$Q76&gt;'Resumo'!$B$3)),"ERRO: data posterior à referência",IF(AND($N76&lt;&gt;"",$N76&lt;$B76),"ERRO: inspeção anterior à entrada",IF(AND($M76&lt;&gt;"Em quarentena",$N76=""),"ERRO: informe a data da inspeção",IF(AND($O76="Pendente",$P76&lt;&gt;""),"ERRO: decisão pendente não deve ter data",IF(AND($O76&lt;&gt;"Pendente",$P76=""),"ERRO: informe a data da decisão",IF(AND($P76&lt;&gt;"",$P76&lt;$B76),"ERRO: decisão anterior à entrada",IF(AND($P76&lt;&gt;"",$N76&lt;&gt;"",$P76&lt;$N76),"ERRO: decisão anterior à inspeção",IF(AND($O76="Pendente",OR($M76="Aguardando execução",$M76="Concluído")),"ERRO: status exige decisão final",IF(AND($O76&lt;&gt;"Pendente",NOT(OR($M76="Aguardando execução",$M76="Concluído"))),"ERRO: atualize o status após a decisão",IF(AND($M76="Concluído",$Q76=""),"ERRO: informe a data da conclusão",IF(AND($M76&lt;&gt;"Concluído",$Q76&lt;&gt;""),"ERRO: conclusão só para status concluído",IF(AND($Q76&lt;&gt;"",$P76=""),"ERRO: conclusão sem data de decisão",IF(AND($Q76&lt;&gt;"",$Q76&lt;$P76),"ERRO: conclusão anterior à decisão","OK"))))))))))))))))))))))</f>
        <v/>
      </c>
      <c r="W76" s="31">
        <f>IF(OR($A76="",$S76="",$S76=0,$K76=""),"",$K76+ROW()/1000000)</f>
        <v/>
      </c>
    </row>
    <row r="77" ht="26" customHeight="1">
      <c r="A77" s="26" t="n"/>
      <c r="B77" s="49" t="n"/>
      <c r="C77" s="26" t="n"/>
      <c r="D77" s="28" t="n"/>
      <c r="E77" s="26" t="n"/>
      <c r="F77" s="29" t="n"/>
      <c r="G77" s="28" t="n"/>
      <c r="H77" s="28" t="n"/>
      <c r="I77" s="26" t="n"/>
      <c r="J77" s="26" t="n"/>
      <c r="K77" s="49" t="n"/>
      <c r="L77" s="26" t="n"/>
      <c r="M77" s="26" t="n"/>
      <c r="N77" s="49" t="n"/>
      <c r="O77" s="26" t="n"/>
      <c r="P77" s="49" t="n"/>
      <c r="Q77" s="49" t="n"/>
      <c r="R77" s="28" t="n"/>
      <c r="S77" s="30">
        <f>IF($A77="","",IF(OR(NOT(ISNUMBER($F77)),$F77&lt;=0,$M77=""),"",$F77*--($M77&lt;&gt;"Concluído")))</f>
        <v/>
      </c>
      <c r="T77" s="30">
        <f>IF(OR($A77="",NOT(ISNUMBER($B77)),NOT(ISNUMBER('Resumo'!$B$3))),"",MAX(0,IF(AND($M77="Concluído",ISNUMBER($Q77)),$Q77,'Resumo'!$B$3)-$B77))</f>
        <v/>
      </c>
      <c r="U77" s="31">
        <f>IF($A77="","",IF($K77="","Sem prazo",IF($M77="Concluído",IF($Q77="","Revisar",IF($Q77&gt;$K77,"Concluído com atraso","Concluído no prazo")),IF(NOT(ISNUMBER('Resumo'!$B$3)),"Revisar",IF($K77&lt;'Resumo'!$B$3,"Vencido",IF($K77-'Resumo'!$B$3&lt;=2,"Vence em até 2 dias","No prazo"))))))</f>
        <v/>
      </c>
      <c r="V77" s="32">
        <f>IF(COUNTA($A77:$R77)=0,"",IF($A77="","ERRO: informe o ID",IF(COUNTIF($A$9:$A$208,$A77)&gt;1,"ERRO: ID duplicado",IF(OR($B77="",$C77="",$D77="",$E77="",$F77="",$G77="",$H77="",$I77="",$J77="",$K77="",$L77="",$M77="",$O77=""),"ERRO: preencha os campos obrigatórios",IF(OR(COUNTIF('Listas e parâmetros'!$D$4:$D$10,$G77)=0,COUNTIF('Listas e parâmetros'!$I$4:$I$8,$I77)=0,COUNTIF('Listas e parâmetros'!$H$4:$H$6,$J77)=0,COUNTIF('Listas e parâmetros'!$E$4:$E$7,$L77)=0,COUNTIF('Listas e parâmetros'!$F$4:$F$8,$M77)=0,COUNTIF('Listas e parâmetros'!$G$4:$G$7,$O77)=0),"ERRO: valor fora das listas",IF(OR(NOT(ISNUMBER($F77)),$F77&lt;=0),"ERRO: quantidade inválida",IF(OR(NOT(ISNUMBER($B77)),NOT(ISNUMBER($K77))),"ERRO: datas de entrada/prazo inválidas",IF($B77&gt;'Resumo'!$B$3,"ERRO: entrada posterior à data de referência",IF($K77&lt;$B77,"ERRO: prazo anterior à entrada",IF(OR(AND($N77&lt;&gt;"",$N77&gt;'Resumo'!$B$3),AND($P77&lt;&gt;"",$P77&gt;'Resumo'!$B$3),AND($Q77&lt;&gt;"",$Q77&gt;'Resumo'!$B$3)),"ERRO: data posterior à referência",IF(AND($N77&lt;&gt;"",$N77&lt;$B77),"ERRO: inspeção anterior à entrada",IF(AND($M77&lt;&gt;"Em quarentena",$N77=""),"ERRO: informe a data da inspeção",IF(AND($O77="Pendente",$P77&lt;&gt;""),"ERRO: decisão pendente não deve ter data",IF(AND($O77&lt;&gt;"Pendente",$P77=""),"ERRO: informe a data da decisão",IF(AND($P77&lt;&gt;"",$P77&lt;$B77),"ERRO: decisão anterior à entrada",IF(AND($P77&lt;&gt;"",$N77&lt;&gt;"",$P77&lt;$N77),"ERRO: decisão anterior à inspeção",IF(AND($O77="Pendente",OR($M77="Aguardando execução",$M77="Concluído")),"ERRO: status exige decisão final",IF(AND($O77&lt;&gt;"Pendente",NOT(OR($M77="Aguardando execução",$M77="Concluído"))),"ERRO: atualize o status após a decisão",IF(AND($M77="Concluído",$Q77=""),"ERRO: informe a data da conclusão",IF(AND($M77&lt;&gt;"Concluído",$Q77&lt;&gt;""),"ERRO: conclusão só para status concluído",IF(AND($Q77&lt;&gt;"",$P77=""),"ERRO: conclusão sem data de decisão",IF(AND($Q77&lt;&gt;"",$Q77&lt;$P77),"ERRO: conclusão anterior à decisão","OK"))))))))))))))))))))))</f>
        <v/>
      </c>
      <c r="W77" s="31">
        <f>IF(OR($A77="",$S77="",$S77=0,$K77=""),"",$K77+ROW()/1000000)</f>
        <v/>
      </c>
    </row>
    <row r="78" ht="26" customHeight="1">
      <c r="A78" s="26" t="n"/>
      <c r="B78" s="49" t="n"/>
      <c r="C78" s="26" t="n"/>
      <c r="D78" s="28" t="n"/>
      <c r="E78" s="26" t="n"/>
      <c r="F78" s="29" t="n"/>
      <c r="G78" s="28" t="n"/>
      <c r="H78" s="28" t="n"/>
      <c r="I78" s="26" t="n"/>
      <c r="J78" s="26" t="n"/>
      <c r="K78" s="49" t="n"/>
      <c r="L78" s="26" t="n"/>
      <c r="M78" s="26" t="n"/>
      <c r="N78" s="49" t="n"/>
      <c r="O78" s="26" t="n"/>
      <c r="P78" s="49" t="n"/>
      <c r="Q78" s="49" t="n"/>
      <c r="R78" s="28" t="n"/>
      <c r="S78" s="30">
        <f>IF($A78="","",IF(OR(NOT(ISNUMBER($F78)),$F78&lt;=0,$M78=""),"",$F78*--($M78&lt;&gt;"Concluído")))</f>
        <v/>
      </c>
      <c r="T78" s="30">
        <f>IF(OR($A78="",NOT(ISNUMBER($B78)),NOT(ISNUMBER('Resumo'!$B$3))),"",MAX(0,IF(AND($M78="Concluído",ISNUMBER($Q78)),$Q78,'Resumo'!$B$3)-$B78))</f>
        <v/>
      </c>
      <c r="U78" s="31">
        <f>IF($A78="","",IF($K78="","Sem prazo",IF($M78="Concluído",IF($Q78="","Revisar",IF($Q78&gt;$K78,"Concluído com atraso","Concluído no prazo")),IF(NOT(ISNUMBER('Resumo'!$B$3)),"Revisar",IF($K78&lt;'Resumo'!$B$3,"Vencido",IF($K78-'Resumo'!$B$3&lt;=2,"Vence em até 2 dias","No prazo"))))))</f>
        <v/>
      </c>
      <c r="V78" s="32">
        <f>IF(COUNTA($A78:$R78)=0,"",IF($A78="","ERRO: informe o ID",IF(COUNTIF($A$9:$A$208,$A78)&gt;1,"ERRO: ID duplicado",IF(OR($B78="",$C78="",$D78="",$E78="",$F78="",$G78="",$H78="",$I78="",$J78="",$K78="",$L78="",$M78="",$O78=""),"ERRO: preencha os campos obrigatórios",IF(OR(COUNTIF('Listas e parâmetros'!$D$4:$D$10,$G78)=0,COUNTIF('Listas e parâmetros'!$I$4:$I$8,$I78)=0,COUNTIF('Listas e parâmetros'!$H$4:$H$6,$J78)=0,COUNTIF('Listas e parâmetros'!$E$4:$E$7,$L78)=0,COUNTIF('Listas e parâmetros'!$F$4:$F$8,$M78)=0,COUNTIF('Listas e parâmetros'!$G$4:$G$7,$O78)=0),"ERRO: valor fora das listas",IF(OR(NOT(ISNUMBER($F78)),$F78&lt;=0),"ERRO: quantidade inválida",IF(OR(NOT(ISNUMBER($B78)),NOT(ISNUMBER($K78))),"ERRO: datas de entrada/prazo inválidas",IF($B78&gt;'Resumo'!$B$3,"ERRO: entrada posterior à data de referência",IF($K78&lt;$B78,"ERRO: prazo anterior à entrada",IF(OR(AND($N78&lt;&gt;"",$N78&gt;'Resumo'!$B$3),AND($P78&lt;&gt;"",$P78&gt;'Resumo'!$B$3),AND($Q78&lt;&gt;"",$Q78&gt;'Resumo'!$B$3)),"ERRO: data posterior à referência",IF(AND($N78&lt;&gt;"",$N78&lt;$B78),"ERRO: inspeção anterior à entrada",IF(AND($M78&lt;&gt;"Em quarentena",$N78=""),"ERRO: informe a data da inspeção",IF(AND($O78="Pendente",$P78&lt;&gt;""),"ERRO: decisão pendente não deve ter data",IF(AND($O78&lt;&gt;"Pendente",$P78=""),"ERRO: informe a data da decisão",IF(AND($P78&lt;&gt;"",$P78&lt;$B78),"ERRO: decisão anterior à entrada",IF(AND($P78&lt;&gt;"",$N78&lt;&gt;"",$P78&lt;$N78),"ERRO: decisão anterior à inspeção",IF(AND($O78="Pendente",OR($M78="Aguardando execução",$M78="Concluído")),"ERRO: status exige decisão final",IF(AND($O78&lt;&gt;"Pendente",NOT(OR($M78="Aguardando execução",$M78="Concluído"))),"ERRO: atualize o status após a decisão",IF(AND($M78="Concluído",$Q78=""),"ERRO: informe a data da conclusão",IF(AND($M78&lt;&gt;"Concluído",$Q78&lt;&gt;""),"ERRO: conclusão só para status concluído",IF(AND($Q78&lt;&gt;"",$P78=""),"ERRO: conclusão sem data de decisão",IF(AND($Q78&lt;&gt;"",$Q78&lt;$P78),"ERRO: conclusão anterior à decisão","OK"))))))))))))))))))))))</f>
        <v/>
      </c>
      <c r="W78" s="31">
        <f>IF(OR($A78="",$S78="",$S78=0,$K78=""),"",$K78+ROW()/1000000)</f>
        <v/>
      </c>
    </row>
    <row r="79" ht="26" customHeight="1">
      <c r="A79" s="26" t="n"/>
      <c r="B79" s="49" t="n"/>
      <c r="C79" s="26" t="n"/>
      <c r="D79" s="28" t="n"/>
      <c r="E79" s="26" t="n"/>
      <c r="F79" s="29" t="n"/>
      <c r="G79" s="28" t="n"/>
      <c r="H79" s="28" t="n"/>
      <c r="I79" s="26" t="n"/>
      <c r="J79" s="26" t="n"/>
      <c r="K79" s="49" t="n"/>
      <c r="L79" s="26" t="n"/>
      <c r="M79" s="26" t="n"/>
      <c r="N79" s="49" t="n"/>
      <c r="O79" s="26" t="n"/>
      <c r="P79" s="49" t="n"/>
      <c r="Q79" s="49" t="n"/>
      <c r="R79" s="28" t="n"/>
      <c r="S79" s="30">
        <f>IF($A79="","",IF(OR(NOT(ISNUMBER($F79)),$F79&lt;=0,$M79=""),"",$F79*--($M79&lt;&gt;"Concluído")))</f>
        <v/>
      </c>
      <c r="T79" s="30">
        <f>IF(OR($A79="",NOT(ISNUMBER($B79)),NOT(ISNUMBER('Resumo'!$B$3))),"",MAX(0,IF(AND($M79="Concluído",ISNUMBER($Q79)),$Q79,'Resumo'!$B$3)-$B79))</f>
        <v/>
      </c>
      <c r="U79" s="31">
        <f>IF($A79="","",IF($K79="","Sem prazo",IF($M79="Concluído",IF($Q79="","Revisar",IF($Q79&gt;$K79,"Concluído com atraso","Concluído no prazo")),IF(NOT(ISNUMBER('Resumo'!$B$3)),"Revisar",IF($K79&lt;'Resumo'!$B$3,"Vencido",IF($K79-'Resumo'!$B$3&lt;=2,"Vence em até 2 dias","No prazo"))))))</f>
        <v/>
      </c>
      <c r="V79" s="32">
        <f>IF(COUNTA($A79:$R79)=0,"",IF($A79="","ERRO: informe o ID",IF(COUNTIF($A$9:$A$208,$A79)&gt;1,"ERRO: ID duplicado",IF(OR($B79="",$C79="",$D79="",$E79="",$F79="",$G79="",$H79="",$I79="",$J79="",$K79="",$L79="",$M79="",$O79=""),"ERRO: preencha os campos obrigatórios",IF(OR(COUNTIF('Listas e parâmetros'!$D$4:$D$10,$G79)=0,COUNTIF('Listas e parâmetros'!$I$4:$I$8,$I79)=0,COUNTIF('Listas e parâmetros'!$H$4:$H$6,$J79)=0,COUNTIF('Listas e parâmetros'!$E$4:$E$7,$L79)=0,COUNTIF('Listas e parâmetros'!$F$4:$F$8,$M79)=0,COUNTIF('Listas e parâmetros'!$G$4:$G$7,$O79)=0),"ERRO: valor fora das listas",IF(OR(NOT(ISNUMBER($F79)),$F79&lt;=0),"ERRO: quantidade inválida",IF(OR(NOT(ISNUMBER($B79)),NOT(ISNUMBER($K79))),"ERRO: datas de entrada/prazo inválidas",IF($B79&gt;'Resumo'!$B$3,"ERRO: entrada posterior à data de referência",IF($K79&lt;$B79,"ERRO: prazo anterior à entrada",IF(OR(AND($N79&lt;&gt;"",$N79&gt;'Resumo'!$B$3),AND($P79&lt;&gt;"",$P79&gt;'Resumo'!$B$3),AND($Q79&lt;&gt;"",$Q79&gt;'Resumo'!$B$3)),"ERRO: data posterior à referência",IF(AND($N79&lt;&gt;"",$N79&lt;$B79),"ERRO: inspeção anterior à entrada",IF(AND($M79&lt;&gt;"Em quarentena",$N79=""),"ERRO: informe a data da inspeção",IF(AND($O79="Pendente",$P79&lt;&gt;""),"ERRO: decisão pendente não deve ter data",IF(AND($O79&lt;&gt;"Pendente",$P79=""),"ERRO: informe a data da decisão",IF(AND($P79&lt;&gt;"",$P79&lt;$B79),"ERRO: decisão anterior à entrada",IF(AND($P79&lt;&gt;"",$N79&lt;&gt;"",$P79&lt;$N79),"ERRO: decisão anterior à inspeção",IF(AND($O79="Pendente",OR($M79="Aguardando execução",$M79="Concluído")),"ERRO: status exige decisão final",IF(AND($O79&lt;&gt;"Pendente",NOT(OR($M79="Aguardando execução",$M79="Concluído"))),"ERRO: atualize o status após a decisão",IF(AND($M79="Concluído",$Q79=""),"ERRO: informe a data da conclusão",IF(AND($M79&lt;&gt;"Concluído",$Q79&lt;&gt;""),"ERRO: conclusão só para status concluído",IF(AND($Q79&lt;&gt;"",$P79=""),"ERRO: conclusão sem data de decisão",IF(AND($Q79&lt;&gt;"",$Q79&lt;$P79),"ERRO: conclusão anterior à decisão","OK"))))))))))))))))))))))</f>
        <v/>
      </c>
      <c r="W79" s="31">
        <f>IF(OR($A79="",$S79="",$S79=0,$K79=""),"",$K79+ROW()/1000000)</f>
        <v/>
      </c>
    </row>
    <row r="80" ht="26" customHeight="1">
      <c r="A80" s="26" t="n"/>
      <c r="B80" s="49" t="n"/>
      <c r="C80" s="26" t="n"/>
      <c r="D80" s="28" t="n"/>
      <c r="E80" s="26" t="n"/>
      <c r="F80" s="29" t="n"/>
      <c r="G80" s="28" t="n"/>
      <c r="H80" s="28" t="n"/>
      <c r="I80" s="26" t="n"/>
      <c r="J80" s="26" t="n"/>
      <c r="K80" s="49" t="n"/>
      <c r="L80" s="26" t="n"/>
      <c r="M80" s="26" t="n"/>
      <c r="N80" s="49" t="n"/>
      <c r="O80" s="26" t="n"/>
      <c r="P80" s="49" t="n"/>
      <c r="Q80" s="49" t="n"/>
      <c r="R80" s="28" t="n"/>
      <c r="S80" s="30">
        <f>IF($A80="","",IF(OR(NOT(ISNUMBER($F80)),$F80&lt;=0,$M80=""),"",$F80*--($M80&lt;&gt;"Concluído")))</f>
        <v/>
      </c>
      <c r="T80" s="30">
        <f>IF(OR($A80="",NOT(ISNUMBER($B80)),NOT(ISNUMBER('Resumo'!$B$3))),"",MAX(0,IF(AND($M80="Concluído",ISNUMBER($Q80)),$Q80,'Resumo'!$B$3)-$B80))</f>
        <v/>
      </c>
      <c r="U80" s="31">
        <f>IF($A80="","",IF($K80="","Sem prazo",IF($M80="Concluído",IF($Q80="","Revisar",IF($Q80&gt;$K80,"Concluído com atraso","Concluído no prazo")),IF(NOT(ISNUMBER('Resumo'!$B$3)),"Revisar",IF($K80&lt;'Resumo'!$B$3,"Vencido",IF($K80-'Resumo'!$B$3&lt;=2,"Vence em até 2 dias","No prazo"))))))</f>
        <v/>
      </c>
      <c r="V80" s="32">
        <f>IF(COUNTA($A80:$R80)=0,"",IF($A80="","ERRO: informe o ID",IF(COUNTIF($A$9:$A$208,$A80)&gt;1,"ERRO: ID duplicado",IF(OR($B80="",$C80="",$D80="",$E80="",$F80="",$G80="",$H80="",$I80="",$J80="",$K80="",$L80="",$M80="",$O80=""),"ERRO: preencha os campos obrigatórios",IF(OR(COUNTIF('Listas e parâmetros'!$D$4:$D$10,$G80)=0,COUNTIF('Listas e parâmetros'!$I$4:$I$8,$I80)=0,COUNTIF('Listas e parâmetros'!$H$4:$H$6,$J80)=0,COUNTIF('Listas e parâmetros'!$E$4:$E$7,$L80)=0,COUNTIF('Listas e parâmetros'!$F$4:$F$8,$M80)=0,COUNTIF('Listas e parâmetros'!$G$4:$G$7,$O80)=0),"ERRO: valor fora das listas",IF(OR(NOT(ISNUMBER($F80)),$F80&lt;=0),"ERRO: quantidade inválida",IF(OR(NOT(ISNUMBER($B80)),NOT(ISNUMBER($K80))),"ERRO: datas de entrada/prazo inválidas",IF($B80&gt;'Resumo'!$B$3,"ERRO: entrada posterior à data de referência",IF($K80&lt;$B80,"ERRO: prazo anterior à entrada",IF(OR(AND($N80&lt;&gt;"",$N80&gt;'Resumo'!$B$3),AND($P80&lt;&gt;"",$P80&gt;'Resumo'!$B$3),AND($Q80&lt;&gt;"",$Q80&gt;'Resumo'!$B$3)),"ERRO: data posterior à referência",IF(AND($N80&lt;&gt;"",$N80&lt;$B80),"ERRO: inspeção anterior à entrada",IF(AND($M80&lt;&gt;"Em quarentena",$N80=""),"ERRO: informe a data da inspeção",IF(AND($O80="Pendente",$P80&lt;&gt;""),"ERRO: decisão pendente não deve ter data",IF(AND($O80&lt;&gt;"Pendente",$P80=""),"ERRO: informe a data da decisão",IF(AND($P80&lt;&gt;"",$P80&lt;$B80),"ERRO: decisão anterior à entrada",IF(AND($P80&lt;&gt;"",$N80&lt;&gt;"",$P80&lt;$N80),"ERRO: decisão anterior à inspeção",IF(AND($O80="Pendente",OR($M80="Aguardando execução",$M80="Concluído")),"ERRO: status exige decisão final",IF(AND($O80&lt;&gt;"Pendente",NOT(OR($M80="Aguardando execução",$M80="Concluído"))),"ERRO: atualize o status após a decisão",IF(AND($M80="Concluído",$Q80=""),"ERRO: informe a data da conclusão",IF(AND($M80&lt;&gt;"Concluído",$Q80&lt;&gt;""),"ERRO: conclusão só para status concluído",IF(AND($Q80&lt;&gt;"",$P80=""),"ERRO: conclusão sem data de decisão",IF(AND($Q80&lt;&gt;"",$Q80&lt;$P80),"ERRO: conclusão anterior à decisão","OK"))))))))))))))))))))))</f>
        <v/>
      </c>
      <c r="W80" s="31">
        <f>IF(OR($A80="",$S80="",$S80=0,$K80=""),"",$K80+ROW()/1000000)</f>
        <v/>
      </c>
    </row>
    <row r="81" ht="26" customHeight="1">
      <c r="A81" s="26" t="n"/>
      <c r="B81" s="49" t="n"/>
      <c r="C81" s="26" t="n"/>
      <c r="D81" s="28" t="n"/>
      <c r="E81" s="26" t="n"/>
      <c r="F81" s="29" t="n"/>
      <c r="G81" s="28" t="n"/>
      <c r="H81" s="28" t="n"/>
      <c r="I81" s="26" t="n"/>
      <c r="J81" s="26" t="n"/>
      <c r="K81" s="49" t="n"/>
      <c r="L81" s="26" t="n"/>
      <c r="M81" s="26" t="n"/>
      <c r="N81" s="49" t="n"/>
      <c r="O81" s="26" t="n"/>
      <c r="P81" s="49" t="n"/>
      <c r="Q81" s="49" t="n"/>
      <c r="R81" s="28" t="n"/>
      <c r="S81" s="30">
        <f>IF($A81="","",IF(OR(NOT(ISNUMBER($F81)),$F81&lt;=0,$M81=""),"",$F81*--($M81&lt;&gt;"Concluído")))</f>
        <v/>
      </c>
      <c r="T81" s="30">
        <f>IF(OR($A81="",NOT(ISNUMBER($B81)),NOT(ISNUMBER('Resumo'!$B$3))),"",MAX(0,IF(AND($M81="Concluído",ISNUMBER($Q81)),$Q81,'Resumo'!$B$3)-$B81))</f>
        <v/>
      </c>
      <c r="U81" s="31">
        <f>IF($A81="","",IF($K81="","Sem prazo",IF($M81="Concluído",IF($Q81="","Revisar",IF($Q81&gt;$K81,"Concluído com atraso","Concluído no prazo")),IF(NOT(ISNUMBER('Resumo'!$B$3)),"Revisar",IF($K81&lt;'Resumo'!$B$3,"Vencido",IF($K81-'Resumo'!$B$3&lt;=2,"Vence em até 2 dias","No prazo"))))))</f>
        <v/>
      </c>
      <c r="V81" s="32">
        <f>IF(COUNTA($A81:$R81)=0,"",IF($A81="","ERRO: informe o ID",IF(COUNTIF($A$9:$A$208,$A81)&gt;1,"ERRO: ID duplicado",IF(OR($B81="",$C81="",$D81="",$E81="",$F81="",$G81="",$H81="",$I81="",$J81="",$K81="",$L81="",$M81="",$O81=""),"ERRO: preencha os campos obrigatórios",IF(OR(COUNTIF('Listas e parâmetros'!$D$4:$D$10,$G81)=0,COUNTIF('Listas e parâmetros'!$I$4:$I$8,$I81)=0,COUNTIF('Listas e parâmetros'!$H$4:$H$6,$J81)=0,COUNTIF('Listas e parâmetros'!$E$4:$E$7,$L81)=0,COUNTIF('Listas e parâmetros'!$F$4:$F$8,$M81)=0,COUNTIF('Listas e parâmetros'!$G$4:$G$7,$O81)=0),"ERRO: valor fora das listas",IF(OR(NOT(ISNUMBER($F81)),$F81&lt;=0),"ERRO: quantidade inválida",IF(OR(NOT(ISNUMBER($B81)),NOT(ISNUMBER($K81))),"ERRO: datas de entrada/prazo inválidas",IF($B81&gt;'Resumo'!$B$3,"ERRO: entrada posterior à data de referência",IF($K81&lt;$B81,"ERRO: prazo anterior à entrada",IF(OR(AND($N81&lt;&gt;"",$N81&gt;'Resumo'!$B$3),AND($P81&lt;&gt;"",$P81&gt;'Resumo'!$B$3),AND($Q81&lt;&gt;"",$Q81&gt;'Resumo'!$B$3)),"ERRO: data posterior à referência",IF(AND($N81&lt;&gt;"",$N81&lt;$B81),"ERRO: inspeção anterior à entrada",IF(AND($M81&lt;&gt;"Em quarentena",$N81=""),"ERRO: informe a data da inspeção",IF(AND($O81="Pendente",$P81&lt;&gt;""),"ERRO: decisão pendente não deve ter data",IF(AND($O81&lt;&gt;"Pendente",$P81=""),"ERRO: informe a data da decisão",IF(AND($P81&lt;&gt;"",$P81&lt;$B81),"ERRO: decisão anterior à entrada",IF(AND($P81&lt;&gt;"",$N81&lt;&gt;"",$P81&lt;$N81),"ERRO: decisão anterior à inspeção",IF(AND($O81="Pendente",OR($M81="Aguardando execução",$M81="Concluído")),"ERRO: status exige decisão final",IF(AND($O81&lt;&gt;"Pendente",NOT(OR($M81="Aguardando execução",$M81="Concluído"))),"ERRO: atualize o status após a decisão",IF(AND($M81="Concluído",$Q81=""),"ERRO: informe a data da conclusão",IF(AND($M81&lt;&gt;"Concluído",$Q81&lt;&gt;""),"ERRO: conclusão só para status concluído",IF(AND($Q81&lt;&gt;"",$P81=""),"ERRO: conclusão sem data de decisão",IF(AND($Q81&lt;&gt;"",$Q81&lt;$P81),"ERRO: conclusão anterior à decisão","OK"))))))))))))))))))))))</f>
        <v/>
      </c>
      <c r="W81" s="31">
        <f>IF(OR($A81="",$S81="",$S81=0,$K81=""),"",$K81+ROW()/1000000)</f>
        <v/>
      </c>
    </row>
    <row r="82" ht="26" customHeight="1">
      <c r="A82" s="26" t="n"/>
      <c r="B82" s="49" t="n"/>
      <c r="C82" s="26" t="n"/>
      <c r="D82" s="28" t="n"/>
      <c r="E82" s="26" t="n"/>
      <c r="F82" s="29" t="n"/>
      <c r="G82" s="28" t="n"/>
      <c r="H82" s="28" t="n"/>
      <c r="I82" s="26" t="n"/>
      <c r="J82" s="26" t="n"/>
      <c r="K82" s="49" t="n"/>
      <c r="L82" s="26" t="n"/>
      <c r="M82" s="26" t="n"/>
      <c r="N82" s="49" t="n"/>
      <c r="O82" s="26" t="n"/>
      <c r="P82" s="49" t="n"/>
      <c r="Q82" s="49" t="n"/>
      <c r="R82" s="28" t="n"/>
      <c r="S82" s="30">
        <f>IF($A82="","",IF(OR(NOT(ISNUMBER($F82)),$F82&lt;=0,$M82=""),"",$F82*--($M82&lt;&gt;"Concluído")))</f>
        <v/>
      </c>
      <c r="T82" s="30">
        <f>IF(OR($A82="",NOT(ISNUMBER($B82)),NOT(ISNUMBER('Resumo'!$B$3))),"",MAX(0,IF(AND($M82="Concluído",ISNUMBER($Q82)),$Q82,'Resumo'!$B$3)-$B82))</f>
        <v/>
      </c>
      <c r="U82" s="31">
        <f>IF($A82="","",IF($K82="","Sem prazo",IF($M82="Concluído",IF($Q82="","Revisar",IF($Q82&gt;$K82,"Concluído com atraso","Concluído no prazo")),IF(NOT(ISNUMBER('Resumo'!$B$3)),"Revisar",IF($K82&lt;'Resumo'!$B$3,"Vencido",IF($K82-'Resumo'!$B$3&lt;=2,"Vence em até 2 dias","No prazo"))))))</f>
        <v/>
      </c>
      <c r="V82" s="32">
        <f>IF(COUNTA($A82:$R82)=0,"",IF($A82="","ERRO: informe o ID",IF(COUNTIF($A$9:$A$208,$A82)&gt;1,"ERRO: ID duplicado",IF(OR($B82="",$C82="",$D82="",$E82="",$F82="",$G82="",$H82="",$I82="",$J82="",$K82="",$L82="",$M82="",$O82=""),"ERRO: preencha os campos obrigatórios",IF(OR(COUNTIF('Listas e parâmetros'!$D$4:$D$10,$G82)=0,COUNTIF('Listas e parâmetros'!$I$4:$I$8,$I82)=0,COUNTIF('Listas e parâmetros'!$H$4:$H$6,$J82)=0,COUNTIF('Listas e parâmetros'!$E$4:$E$7,$L82)=0,COUNTIF('Listas e parâmetros'!$F$4:$F$8,$M82)=0,COUNTIF('Listas e parâmetros'!$G$4:$G$7,$O82)=0),"ERRO: valor fora das listas",IF(OR(NOT(ISNUMBER($F82)),$F82&lt;=0),"ERRO: quantidade inválida",IF(OR(NOT(ISNUMBER($B82)),NOT(ISNUMBER($K82))),"ERRO: datas de entrada/prazo inválidas",IF($B82&gt;'Resumo'!$B$3,"ERRO: entrada posterior à data de referência",IF($K82&lt;$B82,"ERRO: prazo anterior à entrada",IF(OR(AND($N82&lt;&gt;"",$N82&gt;'Resumo'!$B$3),AND($P82&lt;&gt;"",$P82&gt;'Resumo'!$B$3),AND($Q82&lt;&gt;"",$Q82&gt;'Resumo'!$B$3)),"ERRO: data posterior à referência",IF(AND($N82&lt;&gt;"",$N82&lt;$B82),"ERRO: inspeção anterior à entrada",IF(AND($M82&lt;&gt;"Em quarentena",$N82=""),"ERRO: informe a data da inspeção",IF(AND($O82="Pendente",$P82&lt;&gt;""),"ERRO: decisão pendente não deve ter data",IF(AND($O82&lt;&gt;"Pendente",$P82=""),"ERRO: informe a data da decisão",IF(AND($P82&lt;&gt;"",$P82&lt;$B82),"ERRO: decisão anterior à entrada",IF(AND($P82&lt;&gt;"",$N82&lt;&gt;"",$P82&lt;$N82),"ERRO: decisão anterior à inspeção",IF(AND($O82="Pendente",OR($M82="Aguardando execução",$M82="Concluído")),"ERRO: status exige decisão final",IF(AND($O82&lt;&gt;"Pendente",NOT(OR($M82="Aguardando execução",$M82="Concluído"))),"ERRO: atualize o status após a decisão",IF(AND($M82="Concluído",$Q82=""),"ERRO: informe a data da conclusão",IF(AND($M82&lt;&gt;"Concluído",$Q82&lt;&gt;""),"ERRO: conclusão só para status concluído",IF(AND($Q82&lt;&gt;"",$P82=""),"ERRO: conclusão sem data de decisão",IF(AND($Q82&lt;&gt;"",$Q82&lt;$P82),"ERRO: conclusão anterior à decisão","OK"))))))))))))))))))))))</f>
        <v/>
      </c>
      <c r="W82" s="31">
        <f>IF(OR($A82="",$S82="",$S82=0,$K82=""),"",$K82+ROW()/1000000)</f>
        <v/>
      </c>
    </row>
    <row r="83" ht="26" customHeight="1">
      <c r="A83" s="26" t="n"/>
      <c r="B83" s="49" t="n"/>
      <c r="C83" s="26" t="n"/>
      <c r="D83" s="28" t="n"/>
      <c r="E83" s="26" t="n"/>
      <c r="F83" s="29" t="n"/>
      <c r="G83" s="28" t="n"/>
      <c r="H83" s="28" t="n"/>
      <c r="I83" s="26" t="n"/>
      <c r="J83" s="26" t="n"/>
      <c r="K83" s="49" t="n"/>
      <c r="L83" s="26" t="n"/>
      <c r="M83" s="26" t="n"/>
      <c r="N83" s="49" t="n"/>
      <c r="O83" s="26" t="n"/>
      <c r="P83" s="49" t="n"/>
      <c r="Q83" s="49" t="n"/>
      <c r="R83" s="28" t="n"/>
      <c r="S83" s="30">
        <f>IF($A83="","",IF(OR(NOT(ISNUMBER($F83)),$F83&lt;=0,$M83=""),"",$F83*--($M83&lt;&gt;"Concluído")))</f>
        <v/>
      </c>
      <c r="T83" s="30">
        <f>IF(OR($A83="",NOT(ISNUMBER($B83)),NOT(ISNUMBER('Resumo'!$B$3))),"",MAX(0,IF(AND($M83="Concluído",ISNUMBER($Q83)),$Q83,'Resumo'!$B$3)-$B83))</f>
        <v/>
      </c>
      <c r="U83" s="31">
        <f>IF($A83="","",IF($K83="","Sem prazo",IF($M83="Concluído",IF($Q83="","Revisar",IF($Q83&gt;$K83,"Concluído com atraso","Concluído no prazo")),IF(NOT(ISNUMBER('Resumo'!$B$3)),"Revisar",IF($K83&lt;'Resumo'!$B$3,"Vencido",IF($K83-'Resumo'!$B$3&lt;=2,"Vence em até 2 dias","No prazo"))))))</f>
        <v/>
      </c>
      <c r="V83" s="32">
        <f>IF(COUNTA($A83:$R83)=0,"",IF($A83="","ERRO: informe o ID",IF(COUNTIF($A$9:$A$208,$A83)&gt;1,"ERRO: ID duplicado",IF(OR($B83="",$C83="",$D83="",$E83="",$F83="",$G83="",$H83="",$I83="",$J83="",$K83="",$L83="",$M83="",$O83=""),"ERRO: preencha os campos obrigatórios",IF(OR(COUNTIF('Listas e parâmetros'!$D$4:$D$10,$G83)=0,COUNTIF('Listas e parâmetros'!$I$4:$I$8,$I83)=0,COUNTIF('Listas e parâmetros'!$H$4:$H$6,$J83)=0,COUNTIF('Listas e parâmetros'!$E$4:$E$7,$L83)=0,COUNTIF('Listas e parâmetros'!$F$4:$F$8,$M83)=0,COUNTIF('Listas e parâmetros'!$G$4:$G$7,$O83)=0),"ERRO: valor fora das listas",IF(OR(NOT(ISNUMBER($F83)),$F83&lt;=0),"ERRO: quantidade inválida",IF(OR(NOT(ISNUMBER($B83)),NOT(ISNUMBER($K83))),"ERRO: datas de entrada/prazo inválidas",IF($B83&gt;'Resumo'!$B$3,"ERRO: entrada posterior à data de referência",IF($K83&lt;$B83,"ERRO: prazo anterior à entrada",IF(OR(AND($N83&lt;&gt;"",$N83&gt;'Resumo'!$B$3),AND($P83&lt;&gt;"",$P83&gt;'Resumo'!$B$3),AND($Q83&lt;&gt;"",$Q83&gt;'Resumo'!$B$3)),"ERRO: data posterior à referência",IF(AND($N83&lt;&gt;"",$N83&lt;$B83),"ERRO: inspeção anterior à entrada",IF(AND($M83&lt;&gt;"Em quarentena",$N83=""),"ERRO: informe a data da inspeção",IF(AND($O83="Pendente",$P83&lt;&gt;""),"ERRO: decisão pendente não deve ter data",IF(AND($O83&lt;&gt;"Pendente",$P83=""),"ERRO: informe a data da decisão",IF(AND($P83&lt;&gt;"",$P83&lt;$B83),"ERRO: decisão anterior à entrada",IF(AND($P83&lt;&gt;"",$N83&lt;&gt;"",$P83&lt;$N83),"ERRO: decisão anterior à inspeção",IF(AND($O83="Pendente",OR($M83="Aguardando execução",$M83="Concluído")),"ERRO: status exige decisão final",IF(AND($O83&lt;&gt;"Pendente",NOT(OR($M83="Aguardando execução",$M83="Concluído"))),"ERRO: atualize o status após a decisão",IF(AND($M83="Concluído",$Q83=""),"ERRO: informe a data da conclusão",IF(AND($M83&lt;&gt;"Concluído",$Q83&lt;&gt;""),"ERRO: conclusão só para status concluído",IF(AND($Q83&lt;&gt;"",$P83=""),"ERRO: conclusão sem data de decisão",IF(AND($Q83&lt;&gt;"",$Q83&lt;$P83),"ERRO: conclusão anterior à decisão","OK"))))))))))))))))))))))</f>
        <v/>
      </c>
      <c r="W83" s="31">
        <f>IF(OR($A83="",$S83="",$S83=0,$K83=""),"",$K83+ROW()/1000000)</f>
        <v/>
      </c>
    </row>
    <row r="84" ht="26" customHeight="1">
      <c r="A84" s="26" t="n"/>
      <c r="B84" s="49" t="n"/>
      <c r="C84" s="26" t="n"/>
      <c r="D84" s="28" t="n"/>
      <c r="E84" s="26" t="n"/>
      <c r="F84" s="29" t="n"/>
      <c r="G84" s="28" t="n"/>
      <c r="H84" s="28" t="n"/>
      <c r="I84" s="26" t="n"/>
      <c r="J84" s="26" t="n"/>
      <c r="K84" s="49" t="n"/>
      <c r="L84" s="26" t="n"/>
      <c r="M84" s="26" t="n"/>
      <c r="N84" s="49" t="n"/>
      <c r="O84" s="26" t="n"/>
      <c r="P84" s="49" t="n"/>
      <c r="Q84" s="49" t="n"/>
      <c r="R84" s="28" t="n"/>
      <c r="S84" s="30">
        <f>IF($A84="","",IF(OR(NOT(ISNUMBER($F84)),$F84&lt;=0,$M84=""),"",$F84*--($M84&lt;&gt;"Concluído")))</f>
        <v/>
      </c>
      <c r="T84" s="30">
        <f>IF(OR($A84="",NOT(ISNUMBER($B84)),NOT(ISNUMBER('Resumo'!$B$3))),"",MAX(0,IF(AND($M84="Concluído",ISNUMBER($Q84)),$Q84,'Resumo'!$B$3)-$B84))</f>
        <v/>
      </c>
      <c r="U84" s="31">
        <f>IF($A84="","",IF($K84="","Sem prazo",IF($M84="Concluído",IF($Q84="","Revisar",IF($Q84&gt;$K84,"Concluído com atraso","Concluído no prazo")),IF(NOT(ISNUMBER('Resumo'!$B$3)),"Revisar",IF($K84&lt;'Resumo'!$B$3,"Vencido",IF($K84-'Resumo'!$B$3&lt;=2,"Vence em até 2 dias","No prazo"))))))</f>
        <v/>
      </c>
      <c r="V84" s="32">
        <f>IF(COUNTA($A84:$R84)=0,"",IF($A84="","ERRO: informe o ID",IF(COUNTIF($A$9:$A$208,$A84)&gt;1,"ERRO: ID duplicado",IF(OR($B84="",$C84="",$D84="",$E84="",$F84="",$G84="",$H84="",$I84="",$J84="",$K84="",$L84="",$M84="",$O84=""),"ERRO: preencha os campos obrigatórios",IF(OR(COUNTIF('Listas e parâmetros'!$D$4:$D$10,$G84)=0,COUNTIF('Listas e parâmetros'!$I$4:$I$8,$I84)=0,COUNTIF('Listas e parâmetros'!$H$4:$H$6,$J84)=0,COUNTIF('Listas e parâmetros'!$E$4:$E$7,$L84)=0,COUNTIF('Listas e parâmetros'!$F$4:$F$8,$M84)=0,COUNTIF('Listas e parâmetros'!$G$4:$G$7,$O84)=0),"ERRO: valor fora das listas",IF(OR(NOT(ISNUMBER($F84)),$F84&lt;=0),"ERRO: quantidade inválida",IF(OR(NOT(ISNUMBER($B84)),NOT(ISNUMBER($K84))),"ERRO: datas de entrada/prazo inválidas",IF($B84&gt;'Resumo'!$B$3,"ERRO: entrada posterior à data de referência",IF($K84&lt;$B84,"ERRO: prazo anterior à entrada",IF(OR(AND($N84&lt;&gt;"",$N84&gt;'Resumo'!$B$3),AND($P84&lt;&gt;"",$P84&gt;'Resumo'!$B$3),AND($Q84&lt;&gt;"",$Q84&gt;'Resumo'!$B$3)),"ERRO: data posterior à referência",IF(AND($N84&lt;&gt;"",$N84&lt;$B84),"ERRO: inspeção anterior à entrada",IF(AND($M84&lt;&gt;"Em quarentena",$N84=""),"ERRO: informe a data da inspeção",IF(AND($O84="Pendente",$P84&lt;&gt;""),"ERRO: decisão pendente não deve ter data",IF(AND($O84&lt;&gt;"Pendente",$P84=""),"ERRO: informe a data da decisão",IF(AND($P84&lt;&gt;"",$P84&lt;$B84),"ERRO: decisão anterior à entrada",IF(AND($P84&lt;&gt;"",$N84&lt;&gt;"",$P84&lt;$N84),"ERRO: decisão anterior à inspeção",IF(AND($O84="Pendente",OR($M84="Aguardando execução",$M84="Concluído")),"ERRO: status exige decisão final",IF(AND($O84&lt;&gt;"Pendente",NOT(OR($M84="Aguardando execução",$M84="Concluído"))),"ERRO: atualize o status após a decisão",IF(AND($M84="Concluído",$Q84=""),"ERRO: informe a data da conclusão",IF(AND($M84&lt;&gt;"Concluído",$Q84&lt;&gt;""),"ERRO: conclusão só para status concluído",IF(AND($Q84&lt;&gt;"",$P84=""),"ERRO: conclusão sem data de decisão",IF(AND($Q84&lt;&gt;"",$Q84&lt;$P84),"ERRO: conclusão anterior à decisão","OK"))))))))))))))))))))))</f>
        <v/>
      </c>
      <c r="W84" s="31">
        <f>IF(OR($A84="",$S84="",$S84=0,$K84=""),"",$K84+ROW()/1000000)</f>
        <v/>
      </c>
    </row>
    <row r="85" ht="26" customHeight="1">
      <c r="A85" s="26" t="n"/>
      <c r="B85" s="49" t="n"/>
      <c r="C85" s="26" t="n"/>
      <c r="D85" s="28" t="n"/>
      <c r="E85" s="26" t="n"/>
      <c r="F85" s="29" t="n"/>
      <c r="G85" s="28" t="n"/>
      <c r="H85" s="28" t="n"/>
      <c r="I85" s="26" t="n"/>
      <c r="J85" s="26" t="n"/>
      <c r="K85" s="49" t="n"/>
      <c r="L85" s="26" t="n"/>
      <c r="M85" s="26" t="n"/>
      <c r="N85" s="49" t="n"/>
      <c r="O85" s="26" t="n"/>
      <c r="P85" s="49" t="n"/>
      <c r="Q85" s="49" t="n"/>
      <c r="R85" s="28" t="n"/>
      <c r="S85" s="30">
        <f>IF($A85="","",IF(OR(NOT(ISNUMBER($F85)),$F85&lt;=0,$M85=""),"",$F85*--($M85&lt;&gt;"Concluído")))</f>
        <v/>
      </c>
      <c r="T85" s="30">
        <f>IF(OR($A85="",NOT(ISNUMBER($B85)),NOT(ISNUMBER('Resumo'!$B$3))),"",MAX(0,IF(AND($M85="Concluído",ISNUMBER($Q85)),$Q85,'Resumo'!$B$3)-$B85))</f>
        <v/>
      </c>
      <c r="U85" s="31">
        <f>IF($A85="","",IF($K85="","Sem prazo",IF($M85="Concluído",IF($Q85="","Revisar",IF($Q85&gt;$K85,"Concluído com atraso","Concluído no prazo")),IF(NOT(ISNUMBER('Resumo'!$B$3)),"Revisar",IF($K85&lt;'Resumo'!$B$3,"Vencido",IF($K85-'Resumo'!$B$3&lt;=2,"Vence em até 2 dias","No prazo"))))))</f>
        <v/>
      </c>
      <c r="V85" s="32">
        <f>IF(COUNTA($A85:$R85)=0,"",IF($A85="","ERRO: informe o ID",IF(COUNTIF($A$9:$A$208,$A85)&gt;1,"ERRO: ID duplicado",IF(OR($B85="",$C85="",$D85="",$E85="",$F85="",$G85="",$H85="",$I85="",$J85="",$K85="",$L85="",$M85="",$O85=""),"ERRO: preencha os campos obrigatórios",IF(OR(COUNTIF('Listas e parâmetros'!$D$4:$D$10,$G85)=0,COUNTIF('Listas e parâmetros'!$I$4:$I$8,$I85)=0,COUNTIF('Listas e parâmetros'!$H$4:$H$6,$J85)=0,COUNTIF('Listas e parâmetros'!$E$4:$E$7,$L85)=0,COUNTIF('Listas e parâmetros'!$F$4:$F$8,$M85)=0,COUNTIF('Listas e parâmetros'!$G$4:$G$7,$O85)=0),"ERRO: valor fora das listas",IF(OR(NOT(ISNUMBER($F85)),$F85&lt;=0),"ERRO: quantidade inválida",IF(OR(NOT(ISNUMBER($B85)),NOT(ISNUMBER($K85))),"ERRO: datas de entrada/prazo inválidas",IF($B85&gt;'Resumo'!$B$3,"ERRO: entrada posterior à data de referência",IF($K85&lt;$B85,"ERRO: prazo anterior à entrada",IF(OR(AND($N85&lt;&gt;"",$N85&gt;'Resumo'!$B$3),AND($P85&lt;&gt;"",$P85&gt;'Resumo'!$B$3),AND($Q85&lt;&gt;"",$Q85&gt;'Resumo'!$B$3)),"ERRO: data posterior à referência",IF(AND($N85&lt;&gt;"",$N85&lt;$B85),"ERRO: inspeção anterior à entrada",IF(AND($M85&lt;&gt;"Em quarentena",$N85=""),"ERRO: informe a data da inspeção",IF(AND($O85="Pendente",$P85&lt;&gt;""),"ERRO: decisão pendente não deve ter data",IF(AND($O85&lt;&gt;"Pendente",$P85=""),"ERRO: informe a data da decisão",IF(AND($P85&lt;&gt;"",$P85&lt;$B85),"ERRO: decisão anterior à entrada",IF(AND($P85&lt;&gt;"",$N85&lt;&gt;"",$P85&lt;$N85),"ERRO: decisão anterior à inspeção",IF(AND($O85="Pendente",OR($M85="Aguardando execução",$M85="Concluído")),"ERRO: status exige decisão final",IF(AND($O85&lt;&gt;"Pendente",NOT(OR($M85="Aguardando execução",$M85="Concluído"))),"ERRO: atualize o status após a decisão",IF(AND($M85="Concluído",$Q85=""),"ERRO: informe a data da conclusão",IF(AND($M85&lt;&gt;"Concluído",$Q85&lt;&gt;""),"ERRO: conclusão só para status concluído",IF(AND($Q85&lt;&gt;"",$P85=""),"ERRO: conclusão sem data de decisão",IF(AND($Q85&lt;&gt;"",$Q85&lt;$P85),"ERRO: conclusão anterior à decisão","OK"))))))))))))))))))))))</f>
        <v/>
      </c>
      <c r="W85" s="31">
        <f>IF(OR($A85="",$S85="",$S85=0,$K85=""),"",$K85+ROW()/1000000)</f>
        <v/>
      </c>
    </row>
    <row r="86" ht="26" customHeight="1">
      <c r="A86" s="26" t="n"/>
      <c r="B86" s="49" t="n"/>
      <c r="C86" s="26" t="n"/>
      <c r="D86" s="28" t="n"/>
      <c r="E86" s="26" t="n"/>
      <c r="F86" s="29" t="n"/>
      <c r="G86" s="28" t="n"/>
      <c r="H86" s="28" t="n"/>
      <c r="I86" s="26" t="n"/>
      <c r="J86" s="26" t="n"/>
      <c r="K86" s="49" t="n"/>
      <c r="L86" s="26" t="n"/>
      <c r="M86" s="26" t="n"/>
      <c r="N86" s="49" t="n"/>
      <c r="O86" s="26" t="n"/>
      <c r="P86" s="49" t="n"/>
      <c r="Q86" s="49" t="n"/>
      <c r="R86" s="28" t="n"/>
      <c r="S86" s="30">
        <f>IF($A86="","",IF(OR(NOT(ISNUMBER($F86)),$F86&lt;=0,$M86=""),"",$F86*--($M86&lt;&gt;"Concluído")))</f>
        <v/>
      </c>
      <c r="T86" s="30">
        <f>IF(OR($A86="",NOT(ISNUMBER($B86)),NOT(ISNUMBER('Resumo'!$B$3))),"",MAX(0,IF(AND($M86="Concluído",ISNUMBER($Q86)),$Q86,'Resumo'!$B$3)-$B86))</f>
        <v/>
      </c>
      <c r="U86" s="31">
        <f>IF($A86="","",IF($K86="","Sem prazo",IF($M86="Concluído",IF($Q86="","Revisar",IF($Q86&gt;$K86,"Concluído com atraso","Concluído no prazo")),IF(NOT(ISNUMBER('Resumo'!$B$3)),"Revisar",IF($K86&lt;'Resumo'!$B$3,"Vencido",IF($K86-'Resumo'!$B$3&lt;=2,"Vence em até 2 dias","No prazo"))))))</f>
        <v/>
      </c>
      <c r="V86" s="32">
        <f>IF(COUNTA($A86:$R86)=0,"",IF($A86="","ERRO: informe o ID",IF(COUNTIF($A$9:$A$208,$A86)&gt;1,"ERRO: ID duplicado",IF(OR($B86="",$C86="",$D86="",$E86="",$F86="",$G86="",$H86="",$I86="",$J86="",$K86="",$L86="",$M86="",$O86=""),"ERRO: preencha os campos obrigatórios",IF(OR(COUNTIF('Listas e parâmetros'!$D$4:$D$10,$G86)=0,COUNTIF('Listas e parâmetros'!$I$4:$I$8,$I86)=0,COUNTIF('Listas e parâmetros'!$H$4:$H$6,$J86)=0,COUNTIF('Listas e parâmetros'!$E$4:$E$7,$L86)=0,COUNTIF('Listas e parâmetros'!$F$4:$F$8,$M86)=0,COUNTIF('Listas e parâmetros'!$G$4:$G$7,$O86)=0),"ERRO: valor fora das listas",IF(OR(NOT(ISNUMBER($F86)),$F86&lt;=0),"ERRO: quantidade inválida",IF(OR(NOT(ISNUMBER($B86)),NOT(ISNUMBER($K86))),"ERRO: datas de entrada/prazo inválidas",IF($B86&gt;'Resumo'!$B$3,"ERRO: entrada posterior à data de referência",IF($K86&lt;$B86,"ERRO: prazo anterior à entrada",IF(OR(AND($N86&lt;&gt;"",$N86&gt;'Resumo'!$B$3),AND($P86&lt;&gt;"",$P86&gt;'Resumo'!$B$3),AND($Q86&lt;&gt;"",$Q86&gt;'Resumo'!$B$3)),"ERRO: data posterior à referência",IF(AND($N86&lt;&gt;"",$N86&lt;$B86),"ERRO: inspeção anterior à entrada",IF(AND($M86&lt;&gt;"Em quarentena",$N86=""),"ERRO: informe a data da inspeção",IF(AND($O86="Pendente",$P86&lt;&gt;""),"ERRO: decisão pendente não deve ter data",IF(AND($O86&lt;&gt;"Pendente",$P86=""),"ERRO: informe a data da decisão",IF(AND($P86&lt;&gt;"",$P86&lt;$B86),"ERRO: decisão anterior à entrada",IF(AND($P86&lt;&gt;"",$N86&lt;&gt;"",$P86&lt;$N86),"ERRO: decisão anterior à inspeção",IF(AND($O86="Pendente",OR($M86="Aguardando execução",$M86="Concluído")),"ERRO: status exige decisão final",IF(AND($O86&lt;&gt;"Pendente",NOT(OR($M86="Aguardando execução",$M86="Concluído"))),"ERRO: atualize o status após a decisão",IF(AND($M86="Concluído",$Q86=""),"ERRO: informe a data da conclusão",IF(AND($M86&lt;&gt;"Concluído",$Q86&lt;&gt;""),"ERRO: conclusão só para status concluído",IF(AND($Q86&lt;&gt;"",$P86=""),"ERRO: conclusão sem data de decisão",IF(AND($Q86&lt;&gt;"",$Q86&lt;$P86),"ERRO: conclusão anterior à decisão","OK"))))))))))))))))))))))</f>
        <v/>
      </c>
      <c r="W86" s="31">
        <f>IF(OR($A86="",$S86="",$S86=0,$K86=""),"",$K86+ROW()/1000000)</f>
        <v/>
      </c>
    </row>
    <row r="87" ht="26" customHeight="1">
      <c r="A87" s="26" t="n"/>
      <c r="B87" s="49" t="n"/>
      <c r="C87" s="26" t="n"/>
      <c r="D87" s="28" t="n"/>
      <c r="E87" s="26" t="n"/>
      <c r="F87" s="29" t="n"/>
      <c r="G87" s="28" t="n"/>
      <c r="H87" s="28" t="n"/>
      <c r="I87" s="26" t="n"/>
      <c r="J87" s="26" t="n"/>
      <c r="K87" s="49" t="n"/>
      <c r="L87" s="26" t="n"/>
      <c r="M87" s="26" t="n"/>
      <c r="N87" s="49" t="n"/>
      <c r="O87" s="26" t="n"/>
      <c r="P87" s="49" t="n"/>
      <c r="Q87" s="49" t="n"/>
      <c r="R87" s="28" t="n"/>
      <c r="S87" s="30">
        <f>IF($A87="","",IF(OR(NOT(ISNUMBER($F87)),$F87&lt;=0,$M87=""),"",$F87*--($M87&lt;&gt;"Concluído")))</f>
        <v/>
      </c>
      <c r="T87" s="30">
        <f>IF(OR($A87="",NOT(ISNUMBER($B87)),NOT(ISNUMBER('Resumo'!$B$3))),"",MAX(0,IF(AND($M87="Concluído",ISNUMBER($Q87)),$Q87,'Resumo'!$B$3)-$B87))</f>
        <v/>
      </c>
      <c r="U87" s="31">
        <f>IF($A87="","",IF($K87="","Sem prazo",IF($M87="Concluído",IF($Q87="","Revisar",IF($Q87&gt;$K87,"Concluído com atraso","Concluído no prazo")),IF(NOT(ISNUMBER('Resumo'!$B$3)),"Revisar",IF($K87&lt;'Resumo'!$B$3,"Vencido",IF($K87-'Resumo'!$B$3&lt;=2,"Vence em até 2 dias","No prazo"))))))</f>
        <v/>
      </c>
      <c r="V87" s="32">
        <f>IF(COUNTA($A87:$R87)=0,"",IF($A87="","ERRO: informe o ID",IF(COUNTIF($A$9:$A$208,$A87)&gt;1,"ERRO: ID duplicado",IF(OR($B87="",$C87="",$D87="",$E87="",$F87="",$G87="",$H87="",$I87="",$J87="",$K87="",$L87="",$M87="",$O87=""),"ERRO: preencha os campos obrigatórios",IF(OR(COUNTIF('Listas e parâmetros'!$D$4:$D$10,$G87)=0,COUNTIF('Listas e parâmetros'!$I$4:$I$8,$I87)=0,COUNTIF('Listas e parâmetros'!$H$4:$H$6,$J87)=0,COUNTIF('Listas e parâmetros'!$E$4:$E$7,$L87)=0,COUNTIF('Listas e parâmetros'!$F$4:$F$8,$M87)=0,COUNTIF('Listas e parâmetros'!$G$4:$G$7,$O87)=0),"ERRO: valor fora das listas",IF(OR(NOT(ISNUMBER($F87)),$F87&lt;=0),"ERRO: quantidade inválida",IF(OR(NOT(ISNUMBER($B87)),NOT(ISNUMBER($K87))),"ERRO: datas de entrada/prazo inválidas",IF($B87&gt;'Resumo'!$B$3,"ERRO: entrada posterior à data de referência",IF($K87&lt;$B87,"ERRO: prazo anterior à entrada",IF(OR(AND($N87&lt;&gt;"",$N87&gt;'Resumo'!$B$3),AND($P87&lt;&gt;"",$P87&gt;'Resumo'!$B$3),AND($Q87&lt;&gt;"",$Q87&gt;'Resumo'!$B$3)),"ERRO: data posterior à referência",IF(AND($N87&lt;&gt;"",$N87&lt;$B87),"ERRO: inspeção anterior à entrada",IF(AND($M87&lt;&gt;"Em quarentena",$N87=""),"ERRO: informe a data da inspeção",IF(AND($O87="Pendente",$P87&lt;&gt;""),"ERRO: decisão pendente não deve ter data",IF(AND($O87&lt;&gt;"Pendente",$P87=""),"ERRO: informe a data da decisão",IF(AND($P87&lt;&gt;"",$P87&lt;$B87),"ERRO: decisão anterior à entrada",IF(AND($P87&lt;&gt;"",$N87&lt;&gt;"",$P87&lt;$N87),"ERRO: decisão anterior à inspeção",IF(AND($O87="Pendente",OR($M87="Aguardando execução",$M87="Concluído")),"ERRO: status exige decisão final",IF(AND($O87&lt;&gt;"Pendente",NOT(OR($M87="Aguardando execução",$M87="Concluído"))),"ERRO: atualize o status após a decisão",IF(AND($M87="Concluído",$Q87=""),"ERRO: informe a data da conclusão",IF(AND($M87&lt;&gt;"Concluído",$Q87&lt;&gt;""),"ERRO: conclusão só para status concluído",IF(AND($Q87&lt;&gt;"",$P87=""),"ERRO: conclusão sem data de decisão",IF(AND($Q87&lt;&gt;"",$Q87&lt;$P87),"ERRO: conclusão anterior à decisão","OK"))))))))))))))))))))))</f>
        <v/>
      </c>
      <c r="W87" s="31">
        <f>IF(OR($A87="",$S87="",$S87=0,$K87=""),"",$K87+ROW()/1000000)</f>
        <v/>
      </c>
    </row>
    <row r="88" ht="26" customHeight="1">
      <c r="A88" s="26" t="n"/>
      <c r="B88" s="49" t="n"/>
      <c r="C88" s="26" t="n"/>
      <c r="D88" s="28" t="n"/>
      <c r="E88" s="26" t="n"/>
      <c r="F88" s="29" t="n"/>
      <c r="G88" s="28" t="n"/>
      <c r="H88" s="28" t="n"/>
      <c r="I88" s="26" t="n"/>
      <c r="J88" s="26" t="n"/>
      <c r="K88" s="49" t="n"/>
      <c r="L88" s="26" t="n"/>
      <c r="M88" s="26" t="n"/>
      <c r="N88" s="49" t="n"/>
      <c r="O88" s="26" t="n"/>
      <c r="P88" s="49" t="n"/>
      <c r="Q88" s="49" t="n"/>
      <c r="R88" s="28" t="n"/>
      <c r="S88" s="30">
        <f>IF($A88="","",IF(OR(NOT(ISNUMBER($F88)),$F88&lt;=0,$M88=""),"",$F88*--($M88&lt;&gt;"Concluído")))</f>
        <v/>
      </c>
      <c r="T88" s="30">
        <f>IF(OR($A88="",NOT(ISNUMBER($B88)),NOT(ISNUMBER('Resumo'!$B$3))),"",MAX(0,IF(AND($M88="Concluído",ISNUMBER($Q88)),$Q88,'Resumo'!$B$3)-$B88))</f>
        <v/>
      </c>
      <c r="U88" s="31">
        <f>IF($A88="","",IF($K88="","Sem prazo",IF($M88="Concluído",IF($Q88="","Revisar",IF($Q88&gt;$K88,"Concluído com atraso","Concluído no prazo")),IF(NOT(ISNUMBER('Resumo'!$B$3)),"Revisar",IF($K88&lt;'Resumo'!$B$3,"Vencido",IF($K88-'Resumo'!$B$3&lt;=2,"Vence em até 2 dias","No prazo"))))))</f>
        <v/>
      </c>
      <c r="V88" s="32">
        <f>IF(COUNTA($A88:$R88)=0,"",IF($A88="","ERRO: informe o ID",IF(COUNTIF($A$9:$A$208,$A88)&gt;1,"ERRO: ID duplicado",IF(OR($B88="",$C88="",$D88="",$E88="",$F88="",$G88="",$H88="",$I88="",$J88="",$K88="",$L88="",$M88="",$O88=""),"ERRO: preencha os campos obrigatórios",IF(OR(COUNTIF('Listas e parâmetros'!$D$4:$D$10,$G88)=0,COUNTIF('Listas e parâmetros'!$I$4:$I$8,$I88)=0,COUNTIF('Listas e parâmetros'!$H$4:$H$6,$J88)=0,COUNTIF('Listas e parâmetros'!$E$4:$E$7,$L88)=0,COUNTIF('Listas e parâmetros'!$F$4:$F$8,$M88)=0,COUNTIF('Listas e parâmetros'!$G$4:$G$7,$O88)=0),"ERRO: valor fora das listas",IF(OR(NOT(ISNUMBER($F88)),$F88&lt;=0),"ERRO: quantidade inválida",IF(OR(NOT(ISNUMBER($B88)),NOT(ISNUMBER($K88))),"ERRO: datas de entrada/prazo inválidas",IF($B88&gt;'Resumo'!$B$3,"ERRO: entrada posterior à data de referência",IF($K88&lt;$B88,"ERRO: prazo anterior à entrada",IF(OR(AND($N88&lt;&gt;"",$N88&gt;'Resumo'!$B$3),AND($P88&lt;&gt;"",$P88&gt;'Resumo'!$B$3),AND($Q88&lt;&gt;"",$Q88&gt;'Resumo'!$B$3)),"ERRO: data posterior à referência",IF(AND($N88&lt;&gt;"",$N88&lt;$B88),"ERRO: inspeção anterior à entrada",IF(AND($M88&lt;&gt;"Em quarentena",$N88=""),"ERRO: informe a data da inspeção",IF(AND($O88="Pendente",$P88&lt;&gt;""),"ERRO: decisão pendente não deve ter data",IF(AND($O88&lt;&gt;"Pendente",$P88=""),"ERRO: informe a data da decisão",IF(AND($P88&lt;&gt;"",$P88&lt;$B88),"ERRO: decisão anterior à entrada",IF(AND($P88&lt;&gt;"",$N88&lt;&gt;"",$P88&lt;$N88),"ERRO: decisão anterior à inspeção",IF(AND($O88="Pendente",OR($M88="Aguardando execução",$M88="Concluído")),"ERRO: status exige decisão final",IF(AND($O88&lt;&gt;"Pendente",NOT(OR($M88="Aguardando execução",$M88="Concluído"))),"ERRO: atualize o status após a decisão",IF(AND($M88="Concluído",$Q88=""),"ERRO: informe a data da conclusão",IF(AND($M88&lt;&gt;"Concluído",$Q88&lt;&gt;""),"ERRO: conclusão só para status concluído",IF(AND($Q88&lt;&gt;"",$P88=""),"ERRO: conclusão sem data de decisão",IF(AND($Q88&lt;&gt;"",$Q88&lt;$P88),"ERRO: conclusão anterior à decisão","OK"))))))))))))))))))))))</f>
        <v/>
      </c>
      <c r="W88" s="31">
        <f>IF(OR($A88="",$S88="",$S88=0,$K88=""),"",$K88+ROW()/1000000)</f>
        <v/>
      </c>
    </row>
    <row r="89" ht="26" customHeight="1">
      <c r="A89" s="26" t="n"/>
      <c r="B89" s="49" t="n"/>
      <c r="C89" s="26" t="n"/>
      <c r="D89" s="28" t="n"/>
      <c r="E89" s="26" t="n"/>
      <c r="F89" s="29" t="n"/>
      <c r="G89" s="28" t="n"/>
      <c r="H89" s="28" t="n"/>
      <c r="I89" s="26" t="n"/>
      <c r="J89" s="26" t="n"/>
      <c r="K89" s="49" t="n"/>
      <c r="L89" s="26" t="n"/>
      <c r="M89" s="26" t="n"/>
      <c r="N89" s="49" t="n"/>
      <c r="O89" s="26" t="n"/>
      <c r="P89" s="49" t="n"/>
      <c r="Q89" s="49" t="n"/>
      <c r="R89" s="28" t="n"/>
      <c r="S89" s="30">
        <f>IF($A89="","",IF(OR(NOT(ISNUMBER($F89)),$F89&lt;=0,$M89=""),"",$F89*--($M89&lt;&gt;"Concluído")))</f>
        <v/>
      </c>
      <c r="T89" s="30">
        <f>IF(OR($A89="",NOT(ISNUMBER($B89)),NOT(ISNUMBER('Resumo'!$B$3))),"",MAX(0,IF(AND($M89="Concluído",ISNUMBER($Q89)),$Q89,'Resumo'!$B$3)-$B89))</f>
        <v/>
      </c>
      <c r="U89" s="31">
        <f>IF($A89="","",IF($K89="","Sem prazo",IF($M89="Concluído",IF($Q89="","Revisar",IF($Q89&gt;$K89,"Concluído com atraso","Concluído no prazo")),IF(NOT(ISNUMBER('Resumo'!$B$3)),"Revisar",IF($K89&lt;'Resumo'!$B$3,"Vencido",IF($K89-'Resumo'!$B$3&lt;=2,"Vence em até 2 dias","No prazo"))))))</f>
        <v/>
      </c>
      <c r="V89" s="32">
        <f>IF(COUNTA($A89:$R89)=0,"",IF($A89="","ERRO: informe o ID",IF(COUNTIF($A$9:$A$208,$A89)&gt;1,"ERRO: ID duplicado",IF(OR($B89="",$C89="",$D89="",$E89="",$F89="",$G89="",$H89="",$I89="",$J89="",$K89="",$L89="",$M89="",$O89=""),"ERRO: preencha os campos obrigatórios",IF(OR(COUNTIF('Listas e parâmetros'!$D$4:$D$10,$G89)=0,COUNTIF('Listas e parâmetros'!$I$4:$I$8,$I89)=0,COUNTIF('Listas e parâmetros'!$H$4:$H$6,$J89)=0,COUNTIF('Listas e parâmetros'!$E$4:$E$7,$L89)=0,COUNTIF('Listas e parâmetros'!$F$4:$F$8,$M89)=0,COUNTIF('Listas e parâmetros'!$G$4:$G$7,$O89)=0),"ERRO: valor fora das listas",IF(OR(NOT(ISNUMBER($F89)),$F89&lt;=0),"ERRO: quantidade inválida",IF(OR(NOT(ISNUMBER($B89)),NOT(ISNUMBER($K89))),"ERRO: datas de entrada/prazo inválidas",IF($B89&gt;'Resumo'!$B$3,"ERRO: entrada posterior à data de referência",IF($K89&lt;$B89,"ERRO: prazo anterior à entrada",IF(OR(AND($N89&lt;&gt;"",$N89&gt;'Resumo'!$B$3),AND($P89&lt;&gt;"",$P89&gt;'Resumo'!$B$3),AND($Q89&lt;&gt;"",$Q89&gt;'Resumo'!$B$3)),"ERRO: data posterior à referência",IF(AND($N89&lt;&gt;"",$N89&lt;$B89),"ERRO: inspeção anterior à entrada",IF(AND($M89&lt;&gt;"Em quarentena",$N89=""),"ERRO: informe a data da inspeção",IF(AND($O89="Pendente",$P89&lt;&gt;""),"ERRO: decisão pendente não deve ter data",IF(AND($O89&lt;&gt;"Pendente",$P89=""),"ERRO: informe a data da decisão",IF(AND($P89&lt;&gt;"",$P89&lt;$B89),"ERRO: decisão anterior à entrada",IF(AND($P89&lt;&gt;"",$N89&lt;&gt;"",$P89&lt;$N89),"ERRO: decisão anterior à inspeção",IF(AND($O89="Pendente",OR($M89="Aguardando execução",$M89="Concluído")),"ERRO: status exige decisão final",IF(AND($O89&lt;&gt;"Pendente",NOT(OR($M89="Aguardando execução",$M89="Concluído"))),"ERRO: atualize o status após a decisão",IF(AND($M89="Concluído",$Q89=""),"ERRO: informe a data da conclusão",IF(AND($M89&lt;&gt;"Concluído",$Q89&lt;&gt;""),"ERRO: conclusão só para status concluído",IF(AND($Q89&lt;&gt;"",$P89=""),"ERRO: conclusão sem data de decisão",IF(AND($Q89&lt;&gt;"",$Q89&lt;$P89),"ERRO: conclusão anterior à decisão","OK"))))))))))))))))))))))</f>
        <v/>
      </c>
      <c r="W89" s="31">
        <f>IF(OR($A89="",$S89="",$S89=0,$K89=""),"",$K89+ROW()/1000000)</f>
        <v/>
      </c>
    </row>
    <row r="90" ht="26" customHeight="1">
      <c r="A90" s="26" t="n"/>
      <c r="B90" s="49" t="n"/>
      <c r="C90" s="26" t="n"/>
      <c r="D90" s="28" t="n"/>
      <c r="E90" s="26" t="n"/>
      <c r="F90" s="29" t="n"/>
      <c r="G90" s="28" t="n"/>
      <c r="H90" s="28" t="n"/>
      <c r="I90" s="26" t="n"/>
      <c r="J90" s="26" t="n"/>
      <c r="K90" s="49" t="n"/>
      <c r="L90" s="26" t="n"/>
      <c r="M90" s="26" t="n"/>
      <c r="N90" s="49" t="n"/>
      <c r="O90" s="26" t="n"/>
      <c r="P90" s="49" t="n"/>
      <c r="Q90" s="49" t="n"/>
      <c r="R90" s="28" t="n"/>
      <c r="S90" s="30">
        <f>IF($A90="","",IF(OR(NOT(ISNUMBER($F90)),$F90&lt;=0,$M90=""),"",$F90*--($M90&lt;&gt;"Concluído")))</f>
        <v/>
      </c>
      <c r="T90" s="30">
        <f>IF(OR($A90="",NOT(ISNUMBER($B90)),NOT(ISNUMBER('Resumo'!$B$3))),"",MAX(0,IF(AND($M90="Concluído",ISNUMBER($Q90)),$Q90,'Resumo'!$B$3)-$B90))</f>
        <v/>
      </c>
      <c r="U90" s="31">
        <f>IF($A90="","",IF($K90="","Sem prazo",IF($M90="Concluído",IF($Q90="","Revisar",IF($Q90&gt;$K90,"Concluído com atraso","Concluído no prazo")),IF(NOT(ISNUMBER('Resumo'!$B$3)),"Revisar",IF($K90&lt;'Resumo'!$B$3,"Vencido",IF($K90-'Resumo'!$B$3&lt;=2,"Vence em até 2 dias","No prazo"))))))</f>
        <v/>
      </c>
      <c r="V90" s="32">
        <f>IF(COUNTA($A90:$R90)=0,"",IF($A90="","ERRO: informe o ID",IF(COUNTIF($A$9:$A$208,$A90)&gt;1,"ERRO: ID duplicado",IF(OR($B90="",$C90="",$D90="",$E90="",$F90="",$G90="",$H90="",$I90="",$J90="",$K90="",$L90="",$M90="",$O90=""),"ERRO: preencha os campos obrigatórios",IF(OR(COUNTIF('Listas e parâmetros'!$D$4:$D$10,$G90)=0,COUNTIF('Listas e parâmetros'!$I$4:$I$8,$I90)=0,COUNTIF('Listas e parâmetros'!$H$4:$H$6,$J90)=0,COUNTIF('Listas e parâmetros'!$E$4:$E$7,$L90)=0,COUNTIF('Listas e parâmetros'!$F$4:$F$8,$M90)=0,COUNTIF('Listas e parâmetros'!$G$4:$G$7,$O90)=0),"ERRO: valor fora das listas",IF(OR(NOT(ISNUMBER($F90)),$F90&lt;=0),"ERRO: quantidade inválida",IF(OR(NOT(ISNUMBER($B90)),NOT(ISNUMBER($K90))),"ERRO: datas de entrada/prazo inválidas",IF($B90&gt;'Resumo'!$B$3,"ERRO: entrada posterior à data de referência",IF($K90&lt;$B90,"ERRO: prazo anterior à entrada",IF(OR(AND($N90&lt;&gt;"",$N90&gt;'Resumo'!$B$3),AND($P90&lt;&gt;"",$P90&gt;'Resumo'!$B$3),AND($Q90&lt;&gt;"",$Q90&gt;'Resumo'!$B$3)),"ERRO: data posterior à referência",IF(AND($N90&lt;&gt;"",$N90&lt;$B90),"ERRO: inspeção anterior à entrada",IF(AND($M90&lt;&gt;"Em quarentena",$N90=""),"ERRO: informe a data da inspeção",IF(AND($O90="Pendente",$P90&lt;&gt;""),"ERRO: decisão pendente não deve ter data",IF(AND($O90&lt;&gt;"Pendente",$P90=""),"ERRO: informe a data da decisão",IF(AND($P90&lt;&gt;"",$P90&lt;$B90),"ERRO: decisão anterior à entrada",IF(AND($P90&lt;&gt;"",$N90&lt;&gt;"",$P90&lt;$N90),"ERRO: decisão anterior à inspeção",IF(AND($O90="Pendente",OR($M90="Aguardando execução",$M90="Concluído")),"ERRO: status exige decisão final",IF(AND($O90&lt;&gt;"Pendente",NOT(OR($M90="Aguardando execução",$M90="Concluído"))),"ERRO: atualize o status após a decisão",IF(AND($M90="Concluído",$Q90=""),"ERRO: informe a data da conclusão",IF(AND($M90&lt;&gt;"Concluído",$Q90&lt;&gt;""),"ERRO: conclusão só para status concluído",IF(AND($Q90&lt;&gt;"",$P90=""),"ERRO: conclusão sem data de decisão",IF(AND($Q90&lt;&gt;"",$Q90&lt;$P90),"ERRO: conclusão anterior à decisão","OK"))))))))))))))))))))))</f>
        <v/>
      </c>
      <c r="W90" s="31">
        <f>IF(OR($A90="",$S90="",$S90=0,$K90=""),"",$K90+ROW()/1000000)</f>
        <v/>
      </c>
    </row>
    <row r="91" ht="26" customHeight="1">
      <c r="A91" s="26" t="n"/>
      <c r="B91" s="49" t="n"/>
      <c r="C91" s="26" t="n"/>
      <c r="D91" s="28" t="n"/>
      <c r="E91" s="26" t="n"/>
      <c r="F91" s="29" t="n"/>
      <c r="G91" s="28" t="n"/>
      <c r="H91" s="28" t="n"/>
      <c r="I91" s="26" t="n"/>
      <c r="J91" s="26" t="n"/>
      <c r="K91" s="49" t="n"/>
      <c r="L91" s="26" t="n"/>
      <c r="M91" s="26" t="n"/>
      <c r="N91" s="49" t="n"/>
      <c r="O91" s="26" t="n"/>
      <c r="P91" s="49" t="n"/>
      <c r="Q91" s="49" t="n"/>
      <c r="R91" s="28" t="n"/>
      <c r="S91" s="30">
        <f>IF($A91="","",IF(OR(NOT(ISNUMBER($F91)),$F91&lt;=0,$M91=""),"",$F91*--($M91&lt;&gt;"Concluído")))</f>
        <v/>
      </c>
      <c r="T91" s="30">
        <f>IF(OR($A91="",NOT(ISNUMBER($B91)),NOT(ISNUMBER('Resumo'!$B$3))),"",MAX(0,IF(AND($M91="Concluído",ISNUMBER($Q91)),$Q91,'Resumo'!$B$3)-$B91))</f>
        <v/>
      </c>
      <c r="U91" s="31">
        <f>IF($A91="","",IF($K91="","Sem prazo",IF($M91="Concluído",IF($Q91="","Revisar",IF($Q91&gt;$K91,"Concluído com atraso","Concluído no prazo")),IF(NOT(ISNUMBER('Resumo'!$B$3)),"Revisar",IF($K91&lt;'Resumo'!$B$3,"Vencido",IF($K91-'Resumo'!$B$3&lt;=2,"Vence em até 2 dias","No prazo"))))))</f>
        <v/>
      </c>
      <c r="V91" s="32">
        <f>IF(COUNTA($A91:$R91)=0,"",IF($A91="","ERRO: informe o ID",IF(COUNTIF($A$9:$A$208,$A91)&gt;1,"ERRO: ID duplicado",IF(OR($B91="",$C91="",$D91="",$E91="",$F91="",$G91="",$H91="",$I91="",$J91="",$K91="",$L91="",$M91="",$O91=""),"ERRO: preencha os campos obrigatórios",IF(OR(COUNTIF('Listas e parâmetros'!$D$4:$D$10,$G91)=0,COUNTIF('Listas e parâmetros'!$I$4:$I$8,$I91)=0,COUNTIF('Listas e parâmetros'!$H$4:$H$6,$J91)=0,COUNTIF('Listas e parâmetros'!$E$4:$E$7,$L91)=0,COUNTIF('Listas e parâmetros'!$F$4:$F$8,$M91)=0,COUNTIF('Listas e parâmetros'!$G$4:$G$7,$O91)=0),"ERRO: valor fora das listas",IF(OR(NOT(ISNUMBER($F91)),$F91&lt;=0),"ERRO: quantidade inválida",IF(OR(NOT(ISNUMBER($B91)),NOT(ISNUMBER($K91))),"ERRO: datas de entrada/prazo inválidas",IF($B91&gt;'Resumo'!$B$3,"ERRO: entrada posterior à data de referência",IF($K91&lt;$B91,"ERRO: prazo anterior à entrada",IF(OR(AND($N91&lt;&gt;"",$N91&gt;'Resumo'!$B$3),AND($P91&lt;&gt;"",$P91&gt;'Resumo'!$B$3),AND($Q91&lt;&gt;"",$Q91&gt;'Resumo'!$B$3)),"ERRO: data posterior à referência",IF(AND($N91&lt;&gt;"",$N91&lt;$B91),"ERRO: inspeção anterior à entrada",IF(AND($M91&lt;&gt;"Em quarentena",$N91=""),"ERRO: informe a data da inspeção",IF(AND($O91="Pendente",$P91&lt;&gt;""),"ERRO: decisão pendente não deve ter data",IF(AND($O91&lt;&gt;"Pendente",$P91=""),"ERRO: informe a data da decisão",IF(AND($P91&lt;&gt;"",$P91&lt;$B91),"ERRO: decisão anterior à entrada",IF(AND($P91&lt;&gt;"",$N91&lt;&gt;"",$P91&lt;$N91),"ERRO: decisão anterior à inspeção",IF(AND($O91="Pendente",OR($M91="Aguardando execução",$M91="Concluído")),"ERRO: status exige decisão final",IF(AND($O91&lt;&gt;"Pendente",NOT(OR($M91="Aguardando execução",$M91="Concluído"))),"ERRO: atualize o status após a decisão",IF(AND($M91="Concluído",$Q91=""),"ERRO: informe a data da conclusão",IF(AND($M91&lt;&gt;"Concluído",$Q91&lt;&gt;""),"ERRO: conclusão só para status concluído",IF(AND($Q91&lt;&gt;"",$P91=""),"ERRO: conclusão sem data de decisão",IF(AND($Q91&lt;&gt;"",$Q91&lt;$P91),"ERRO: conclusão anterior à decisão","OK"))))))))))))))))))))))</f>
        <v/>
      </c>
      <c r="W91" s="31">
        <f>IF(OR($A91="",$S91="",$S91=0,$K91=""),"",$K91+ROW()/1000000)</f>
        <v/>
      </c>
    </row>
    <row r="92" ht="26" customHeight="1">
      <c r="A92" s="26" t="n"/>
      <c r="B92" s="49" t="n"/>
      <c r="C92" s="26" t="n"/>
      <c r="D92" s="28" t="n"/>
      <c r="E92" s="26" t="n"/>
      <c r="F92" s="29" t="n"/>
      <c r="G92" s="28" t="n"/>
      <c r="H92" s="28" t="n"/>
      <c r="I92" s="26" t="n"/>
      <c r="J92" s="26" t="n"/>
      <c r="K92" s="49" t="n"/>
      <c r="L92" s="26" t="n"/>
      <c r="M92" s="26" t="n"/>
      <c r="N92" s="49" t="n"/>
      <c r="O92" s="26" t="n"/>
      <c r="P92" s="49" t="n"/>
      <c r="Q92" s="49" t="n"/>
      <c r="R92" s="28" t="n"/>
      <c r="S92" s="30">
        <f>IF($A92="","",IF(OR(NOT(ISNUMBER($F92)),$F92&lt;=0,$M92=""),"",$F92*--($M92&lt;&gt;"Concluído")))</f>
        <v/>
      </c>
      <c r="T92" s="30">
        <f>IF(OR($A92="",NOT(ISNUMBER($B92)),NOT(ISNUMBER('Resumo'!$B$3))),"",MAX(0,IF(AND($M92="Concluído",ISNUMBER($Q92)),$Q92,'Resumo'!$B$3)-$B92))</f>
        <v/>
      </c>
      <c r="U92" s="31">
        <f>IF($A92="","",IF($K92="","Sem prazo",IF($M92="Concluído",IF($Q92="","Revisar",IF($Q92&gt;$K92,"Concluído com atraso","Concluído no prazo")),IF(NOT(ISNUMBER('Resumo'!$B$3)),"Revisar",IF($K92&lt;'Resumo'!$B$3,"Vencido",IF($K92-'Resumo'!$B$3&lt;=2,"Vence em até 2 dias","No prazo"))))))</f>
        <v/>
      </c>
      <c r="V92" s="32">
        <f>IF(COUNTA($A92:$R92)=0,"",IF($A92="","ERRO: informe o ID",IF(COUNTIF($A$9:$A$208,$A92)&gt;1,"ERRO: ID duplicado",IF(OR($B92="",$C92="",$D92="",$E92="",$F92="",$G92="",$H92="",$I92="",$J92="",$K92="",$L92="",$M92="",$O92=""),"ERRO: preencha os campos obrigatórios",IF(OR(COUNTIF('Listas e parâmetros'!$D$4:$D$10,$G92)=0,COUNTIF('Listas e parâmetros'!$I$4:$I$8,$I92)=0,COUNTIF('Listas e parâmetros'!$H$4:$H$6,$J92)=0,COUNTIF('Listas e parâmetros'!$E$4:$E$7,$L92)=0,COUNTIF('Listas e parâmetros'!$F$4:$F$8,$M92)=0,COUNTIF('Listas e parâmetros'!$G$4:$G$7,$O92)=0),"ERRO: valor fora das listas",IF(OR(NOT(ISNUMBER($F92)),$F92&lt;=0),"ERRO: quantidade inválida",IF(OR(NOT(ISNUMBER($B92)),NOT(ISNUMBER($K92))),"ERRO: datas de entrada/prazo inválidas",IF($B92&gt;'Resumo'!$B$3,"ERRO: entrada posterior à data de referência",IF($K92&lt;$B92,"ERRO: prazo anterior à entrada",IF(OR(AND($N92&lt;&gt;"",$N92&gt;'Resumo'!$B$3),AND($P92&lt;&gt;"",$P92&gt;'Resumo'!$B$3),AND($Q92&lt;&gt;"",$Q92&gt;'Resumo'!$B$3)),"ERRO: data posterior à referência",IF(AND($N92&lt;&gt;"",$N92&lt;$B92),"ERRO: inspeção anterior à entrada",IF(AND($M92&lt;&gt;"Em quarentena",$N92=""),"ERRO: informe a data da inspeção",IF(AND($O92="Pendente",$P92&lt;&gt;""),"ERRO: decisão pendente não deve ter data",IF(AND($O92&lt;&gt;"Pendente",$P92=""),"ERRO: informe a data da decisão",IF(AND($P92&lt;&gt;"",$P92&lt;$B92),"ERRO: decisão anterior à entrada",IF(AND($P92&lt;&gt;"",$N92&lt;&gt;"",$P92&lt;$N92),"ERRO: decisão anterior à inspeção",IF(AND($O92="Pendente",OR($M92="Aguardando execução",$M92="Concluído")),"ERRO: status exige decisão final",IF(AND($O92&lt;&gt;"Pendente",NOT(OR($M92="Aguardando execução",$M92="Concluído"))),"ERRO: atualize o status após a decisão",IF(AND($M92="Concluído",$Q92=""),"ERRO: informe a data da conclusão",IF(AND($M92&lt;&gt;"Concluído",$Q92&lt;&gt;""),"ERRO: conclusão só para status concluído",IF(AND($Q92&lt;&gt;"",$P92=""),"ERRO: conclusão sem data de decisão",IF(AND($Q92&lt;&gt;"",$Q92&lt;$P92),"ERRO: conclusão anterior à decisão","OK"))))))))))))))))))))))</f>
        <v/>
      </c>
      <c r="W92" s="31">
        <f>IF(OR($A92="",$S92="",$S92=0,$K92=""),"",$K92+ROW()/1000000)</f>
        <v/>
      </c>
    </row>
    <row r="93" ht="26" customHeight="1">
      <c r="A93" s="26" t="n"/>
      <c r="B93" s="49" t="n"/>
      <c r="C93" s="26" t="n"/>
      <c r="D93" s="28" t="n"/>
      <c r="E93" s="26" t="n"/>
      <c r="F93" s="29" t="n"/>
      <c r="G93" s="28" t="n"/>
      <c r="H93" s="28" t="n"/>
      <c r="I93" s="26" t="n"/>
      <c r="J93" s="26" t="n"/>
      <c r="K93" s="49" t="n"/>
      <c r="L93" s="26" t="n"/>
      <c r="M93" s="26" t="n"/>
      <c r="N93" s="49" t="n"/>
      <c r="O93" s="26" t="n"/>
      <c r="P93" s="49" t="n"/>
      <c r="Q93" s="49" t="n"/>
      <c r="R93" s="28" t="n"/>
      <c r="S93" s="30">
        <f>IF($A93="","",IF(OR(NOT(ISNUMBER($F93)),$F93&lt;=0,$M93=""),"",$F93*--($M93&lt;&gt;"Concluído")))</f>
        <v/>
      </c>
      <c r="T93" s="30">
        <f>IF(OR($A93="",NOT(ISNUMBER($B93)),NOT(ISNUMBER('Resumo'!$B$3))),"",MAX(0,IF(AND($M93="Concluído",ISNUMBER($Q93)),$Q93,'Resumo'!$B$3)-$B93))</f>
        <v/>
      </c>
      <c r="U93" s="31">
        <f>IF($A93="","",IF($K93="","Sem prazo",IF($M93="Concluído",IF($Q93="","Revisar",IF($Q93&gt;$K93,"Concluído com atraso","Concluído no prazo")),IF(NOT(ISNUMBER('Resumo'!$B$3)),"Revisar",IF($K93&lt;'Resumo'!$B$3,"Vencido",IF($K93-'Resumo'!$B$3&lt;=2,"Vence em até 2 dias","No prazo"))))))</f>
        <v/>
      </c>
      <c r="V93" s="32">
        <f>IF(COUNTA($A93:$R93)=0,"",IF($A93="","ERRO: informe o ID",IF(COUNTIF($A$9:$A$208,$A93)&gt;1,"ERRO: ID duplicado",IF(OR($B93="",$C93="",$D93="",$E93="",$F93="",$G93="",$H93="",$I93="",$J93="",$K93="",$L93="",$M93="",$O93=""),"ERRO: preencha os campos obrigatórios",IF(OR(COUNTIF('Listas e parâmetros'!$D$4:$D$10,$G93)=0,COUNTIF('Listas e parâmetros'!$I$4:$I$8,$I93)=0,COUNTIF('Listas e parâmetros'!$H$4:$H$6,$J93)=0,COUNTIF('Listas e parâmetros'!$E$4:$E$7,$L93)=0,COUNTIF('Listas e parâmetros'!$F$4:$F$8,$M93)=0,COUNTIF('Listas e parâmetros'!$G$4:$G$7,$O93)=0),"ERRO: valor fora das listas",IF(OR(NOT(ISNUMBER($F93)),$F93&lt;=0),"ERRO: quantidade inválida",IF(OR(NOT(ISNUMBER($B93)),NOT(ISNUMBER($K93))),"ERRO: datas de entrada/prazo inválidas",IF($B93&gt;'Resumo'!$B$3,"ERRO: entrada posterior à data de referência",IF($K93&lt;$B93,"ERRO: prazo anterior à entrada",IF(OR(AND($N93&lt;&gt;"",$N93&gt;'Resumo'!$B$3),AND($P93&lt;&gt;"",$P93&gt;'Resumo'!$B$3),AND($Q93&lt;&gt;"",$Q93&gt;'Resumo'!$B$3)),"ERRO: data posterior à referência",IF(AND($N93&lt;&gt;"",$N93&lt;$B93),"ERRO: inspeção anterior à entrada",IF(AND($M93&lt;&gt;"Em quarentena",$N93=""),"ERRO: informe a data da inspeção",IF(AND($O93="Pendente",$P93&lt;&gt;""),"ERRO: decisão pendente não deve ter data",IF(AND($O93&lt;&gt;"Pendente",$P93=""),"ERRO: informe a data da decisão",IF(AND($P93&lt;&gt;"",$P93&lt;$B93),"ERRO: decisão anterior à entrada",IF(AND($P93&lt;&gt;"",$N93&lt;&gt;"",$P93&lt;$N93),"ERRO: decisão anterior à inspeção",IF(AND($O93="Pendente",OR($M93="Aguardando execução",$M93="Concluído")),"ERRO: status exige decisão final",IF(AND($O93&lt;&gt;"Pendente",NOT(OR($M93="Aguardando execução",$M93="Concluído"))),"ERRO: atualize o status após a decisão",IF(AND($M93="Concluído",$Q93=""),"ERRO: informe a data da conclusão",IF(AND($M93&lt;&gt;"Concluído",$Q93&lt;&gt;""),"ERRO: conclusão só para status concluído",IF(AND($Q93&lt;&gt;"",$P93=""),"ERRO: conclusão sem data de decisão",IF(AND($Q93&lt;&gt;"",$Q93&lt;$P93),"ERRO: conclusão anterior à decisão","OK"))))))))))))))))))))))</f>
        <v/>
      </c>
      <c r="W93" s="31">
        <f>IF(OR($A93="",$S93="",$S93=0,$K93=""),"",$K93+ROW()/1000000)</f>
        <v/>
      </c>
    </row>
    <row r="94" ht="26" customHeight="1">
      <c r="A94" s="26" t="n"/>
      <c r="B94" s="49" t="n"/>
      <c r="C94" s="26" t="n"/>
      <c r="D94" s="28" t="n"/>
      <c r="E94" s="26" t="n"/>
      <c r="F94" s="29" t="n"/>
      <c r="G94" s="28" t="n"/>
      <c r="H94" s="28" t="n"/>
      <c r="I94" s="26" t="n"/>
      <c r="J94" s="26" t="n"/>
      <c r="K94" s="49" t="n"/>
      <c r="L94" s="26" t="n"/>
      <c r="M94" s="26" t="n"/>
      <c r="N94" s="49" t="n"/>
      <c r="O94" s="26" t="n"/>
      <c r="P94" s="49" t="n"/>
      <c r="Q94" s="49" t="n"/>
      <c r="R94" s="28" t="n"/>
      <c r="S94" s="30">
        <f>IF($A94="","",IF(OR(NOT(ISNUMBER($F94)),$F94&lt;=0,$M94=""),"",$F94*--($M94&lt;&gt;"Concluído")))</f>
        <v/>
      </c>
      <c r="T94" s="30">
        <f>IF(OR($A94="",NOT(ISNUMBER($B94)),NOT(ISNUMBER('Resumo'!$B$3))),"",MAX(0,IF(AND($M94="Concluído",ISNUMBER($Q94)),$Q94,'Resumo'!$B$3)-$B94))</f>
        <v/>
      </c>
      <c r="U94" s="31">
        <f>IF($A94="","",IF($K94="","Sem prazo",IF($M94="Concluído",IF($Q94="","Revisar",IF($Q94&gt;$K94,"Concluído com atraso","Concluído no prazo")),IF(NOT(ISNUMBER('Resumo'!$B$3)),"Revisar",IF($K94&lt;'Resumo'!$B$3,"Vencido",IF($K94-'Resumo'!$B$3&lt;=2,"Vence em até 2 dias","No prazo"))))))</f>
        <v/>
      </c>
      <c r="V94" s="32">
        <f>IF(COUNTA($A94:$R94)=0,"",IF($A94="","ERRO: informe o ID",IF(COUNTIF($A$9:$A$208,$A94)&gt;1,"ERRO: ID duplicado",IF(OR($B94="",$C94="",$D94="",$E94="",$F94="",$G94="",$H94="",$I94="",$J94="",$K94="",$L94="",$M94="",$O94=""),"ERRO: preencha os campos obrigatórios",IF(OR(COUNTIF('Listas e parâmetros'!$D$4:$D$10,$G94)=0,COUNTIF('Listas e parâmetros'!$I$4:$I$8,$I94)=0,COUNTIF('Listas e parâmetros'!$H$4:$H$6,$J94)=0,COUNTIF('Listas e parâmetros'!$E$4:$E$7,$L94)=0,COUNTIF('Listas e parâmetros'!$F$4:$F$8,$M94)=0,COUNTIF('Listas e parâmetros'!$G$4:$G$7,$O94)=0),"ERRO: valor fora das listas",IF(OR(NOT(ISNUMBER($F94)),$F94&lt;=0),"ERRO: quantidade inválida",IF(OR(NOT(ISNUMBER($B94)),NOT(ISNUMBER($K94))),"ERRO: datas de entrada/prazo inválidas",IF($B94&gt;'Resumo'!$B$3,"ERRO: entrada posterior à data de referência",IF($K94&lt;$B94,"ERRO: prazo anterior à entrada",IF(OR(AND($N94&lt;&gt;"",$N94&gt;'Resumo'!$B$3),AND($P94&lt;&gt;"",$P94&gt;'Resumo'!$B$3),AND($Q94&lt;&gt;"",$Q94&gt;'Resumo'!$B$3)),"ERRO: data posterior à referência",IF(AND($N94&lt;&gt;"",$N94&lt;$B94),"ERRO: inspeção anterior à entrada",IF(AND($M94&lt;&gt;"Em quarentena",$N94=""),"ERRO: informe a data da inspeção",IF(AND($O94="Pendente",$P94&lt;&gt;""),"ERRO: decisão pendente não deve ter data",IF(AND($O94&lt;&gt;"Pendente",$P94=""),"ERRO: informe a data da decisão",IF(AND($P94&lt;&gt;"",$P94&lt;$B94),"ERRO: decisão anterior à entrada",IF(AND($P94&lt;&gt;"",$N94&lt;&gt;"",$P94&lt;$N94),"ERRO: decisão anterior à inspeção",IF(AND($O94="Pendente",OR($M94="Aguardando execução",$M94="Concluído")),"ERRO: status exige decisão final",IF(AND($O94&lt;&gt;"Pendente",NOT(OR($M94="Aguardando execução",$M94="Concluído"))),"ERRO: atualize o status após a decisão",IF(AND($M94="Concluído",$Q94=""),"ERRO: informe a data da conclusão",IF(AND($M94&lt;&gt;"Concluído",$Q94&lt;&gt;""),"ERRO: conclusão só para status concluído",IF(AND($Q94&lt;&gt;"",$P94=""),"ERRO: conclusão sem data de decisão",IF(AND($Q94&lt;&gt;"",$Q94&lt;$P94),"ERRO: conclusão anterior à decisão","OK"))))))))))))))))))))))</f>
        <v/>
      </c>
      <c r="W94" s="31">
        <f>IF(OR($A94="",$S94="",$S94=0,$K94=""),"",$K94+ROW()/1000000)</f>
        <v/>
      </c>
    </row>
    <row r="95" ht="26" customHeight="1">
      <c r="A95" s="26" t="n"/>
      <c r="B95" s="49" t="n"/>
      <c r="C95" s="26" t="n"/>
      <c r="D95" s="28" t="n"/>
      <c r="E95" s="26" t="n"/>
      <c r="F95" s="29" t="n"/>
      <c r="G95" s="28" t="n"/>
      <c r="H95" s="28" t="n"/>
      <c r="I95" s="26" t="n"/>
      <c r="J95" s="26" t="n"/>
      <c r="K95" s="49" t="n"/>
      <c r="L95" s="26" t="n"/>
      <c r="M95" s="26" t="n"/>
      <c r="N95" s="49" t="n"/>
      <c r="O95" s="26" t="n"/>
      <c r="P95" s="49" t="n"/>
      <c r="Q95" s="49" t="n"/>
      <c r="R95" s="28" t="n"/>
      <c r="S95" s="30">
        <f>IF($A95="","",IF(OR(NOT(ISNUMBER($F95)),$F95&lt;=0,$M95=""),"",$F95*--($M95&lt;&gt;"Concluído")))</f>
        <v/>
      </c>
      <c r="T95" s="30">
        <f>IF(OR($A95="",NOT(ISNUMBER($B95)),NOT(ISNUMBER('Resumo'!$B$3))),"",MAX(0,IF(AND($M95="Concluído",ISNUMBER($Q95)),$Q95,'Resumo'!$B$3)-$B95))</f>
        <v/>
      </c>
      <c r="U95" s="31">
        <f>IF($A95="","",IF($K95="","Sem prazo",IF($M95="Concluído",IF($Q95="","Revisar",IF($Q95&gt;$K95,"Concluído com atraso","Concluído no prazo")),IF(NOT(ISNUMBER('Resumo'!$B$3)),"Revisar",IF($K95&lt;'Resumo'!$B$3,"Vencido",IF($K95-'Resumo'!$B$3&lt;=2,"Vence em até 2 dias","No prazo"))))))</f>
        <v/>
      </c>
      <c r="V95" s="32">
        <f>IF(COUNTA($A95:$R95)=0,"",IF($A95="","ERRO: informe o ID",IF(COUNTIF($A$9:$A$208,$A95)&gt;1,"ERRO: ID duplicado",IF(OR($B95="",$C95="",$D95="",$E95="",$F95="",$G95="",$H95="",$I95="",$J95="",$K95="",$L95="",$M95="",$O95=""),"ERRO: preencha os campos obrigatórios",IF(OR(COUNTIF('Listas e parâmetros'!$D$4:$D$10,$G95)=0,COUNTIF('Listas e parâmetros'!$I$4:$I$8,$I95)=0,COUNTIF('Listas e parâmetros'!$H$4:$H$6,$J95)=0,COUNTIF('Listas e parâmetros'!$E$4:$E$7,$L95)=0,COUNTIF('Listas e parâmetros'!$F$4:$F$8,$M95)=0,COUNTIF('Listas e parâmetros'!$G$4:$G$7,$O95)=0),"ERRO: valor fora das listas",IF(OR(NOT(ISNUMBER($F95)),$F95&lt;=0),"ERRO: quantidade inválida",IF(OR(NOT(ISNUMBER($B95)),NOT(ISNUMBER($K95))),"ERRO: datas de entrada/prazo inválidas",IF($B95&gt;'Resumo'!$B$3,"ERRO: entrada posterior à data de referência",IF($K95&lt;$B95,"ERRO: prazo anterior à entrada",IF(OR(AND($N95&lt;&gt;"",$N95&gt;'Resumo'!$B$3),AND($P95&lt;&gt;"",$P95&gt;'Resumo'!$B$3),AND($Q95&lt;&gt;"",$Q95&gt;'Resumo'!$B$3)),"ERRO: data posterior à referência",IF(AND($N95&lt;&gt;"",$N95&lt;$B95),"ERRO: inspeção anterior à entrada",IF(AND($M95&lt;&gt;"Em quarentena",$N95=""),"ERRO: informe a data da inspeção",IF(AND($O95="Pendente",$P95&lt;&gt;""),"ERRO: decisão pendente não deve ter data",IF(AND($O95&lt;&gt;"Pendente",$P95=""),"ERRO: informe a data da decisão",IF(AND($P95&lt;&gt;"",$P95&lt;$B95),"ERRO: decisão anterior à entrada",IF(AND($P95&lt;&gt;"",$N95&lt;&gt;"",$P95&lt;$N95),"ERRO: decisão anterior à inspeção",IF(AND($O95="Pendente",OR($M95="Aguardando execução",$M95="Concluído")),"ERRO: status exige decisão final",IF(AND($O95&lt;&gt;"Pendente",NOT(OR($M95="Aguardando execução",$M95="Concluído"))),"ERRO: atualize o status após a decisão",IF(AND($M95="Concluído",$Q95=""),"ERRO: informe a data da conclusão",IF(AND($M95&lt;&gt;"Concluído",$Q95&lt;&gt;""),"ERRO: conclusão só para status concluído",IF(AND($Q95&lt;&gt;"",$P95=""),"ERRO: conclusão sem data de decisão",IF(AND($Q95&lt;&gt;"",$Q95&lt;$P95),"ERRO: conclusão anterior à decisão","OK"))))))))))))))))))))))</f>
        <v/>
      </c>
      <c r="W95" s="31">
        <f>IF(OR($A95="",$S95="",$S95=0,$K95=""),"",$K95+ROW()/1000000)</f>
        <v/>
      </c>
    </row>
    <row r="96" ht="26" customHeight="1">
      <c r="A96" s="26" t="n"/>
      <c r="B96" s="49" t="n"/>
      <c r="C96" s="26" t="n"/>
      <c r="D96" s="28" t="n"/>
      <c r="E96" s="26" t="n"/>
      <c r="F96" s="29" t="n"/>
      <c r="G96" s="28" t="n"/>
      <c r="H96" s="28" t="n"/>
      <c r="I96" s="26" t="n"/>
      <c r="J96" s="26" t="n"/>
      <c r="K96" s="49" t="n"/>
      <c r="L96" s="26" t="n"/>
      <c r="M96" s="26" t="n"/>
      <c r="N96" s="49" t="n"/>
      <c r="O96" s="26" t="n"/>
      <c r="P96" s="49" t="n"/>
      <c r="Q96" s="49" t="n"/>
      <c r="R96" s="28" t="n"/>
      <c r="S96" s="30">
        <f>IF($A96="","",IF(OR(NOT(ISNUMBER($F96)),$F96&lt;=0,$M96=""),"",$F96*--($M96&lt;&gt;"Concluído")))</f>
        <v/>
      </c>
      <c r="T96" s="30">
        <f>IF(OR($A96="",NOT(ISNUMBER($B96)),NOT(ISNUMBER('Resumo'!$B$3))),"",MAX(0,IF(AND($M96="Concluído",ISNUMBER($Q96)),$Q96,'Resumo'!$B$3)-$B96))</f>
        <v/>
      </c>
      <c r="U96" s="31">
        <f>IF($A96="","",IF($K96="","Sem prazo",IF($M96="Concluído",IF($Q96="","Revisar",IF($Q96&gt;$K96,"Concluído com atraso","Concluído no prazo")),IF(NOT(ISNUMBER('Resumo'!$B$3)),"Revisar",IF($K96&lt;'Resumo'!$B$3,"Vencido",IF($K96-'Resumo'!$B$3&lt;=2,"Vence em até 2 dias","No prazo"))))))</f>
        <v/>
      </c>
      <c r="V96" s="32">
        <f>IF(COUNTA($A96:$R96)=0,"",IF($A96="","ERRO: informe o ID",IF(COUNTIF($A$9:$A$208,$A96)&gt;1,"ERRO: ID duplicado",IF(OR($B96="",$C96="",$D96="",$E96="",$F96="",$G96="",$H96="",$I96="",$J96="",$K96="",$L96="",$M96="",$O96=""),"ERRO: preencha os campos obrigatórios",IF(OR(COUNTIF('Listas e parâmetros'!$D$4:$D$10,$G96)=0,COUNTIF('Listas e parâmetros'!$I$4:$I$8,$I96)=0,COUNTIF('Listas e parâmetros'!$H$4:$H$6,$J96)=0,COUNTIF('Listas e parâmetros'!$E$4:$E$7,$L96)=0,COUNTIF('Listas e parâmetros'!$F$4:$F$8,$M96)=0,COUNTIF('Listas e parâmetros'!$G$4:$G$7,$O96)=0),"ERRO: valor fora das listas",IF(OR(NOT(ISNUMBER($F96)),$F96&lt;=0),"ERRO: quantidade inválida",IF(OR(NOT(ISNUMBER($B96)),NOT(ISNUMBER($K96))),"ERRO: datas de entrada/prazo inválidas",IF($B96&gt;'Resumo'!$B$3,"ERRO: entrada posterior à data de referência",IF($K96&lt;$B96,"ERRO: prazo anterior à entrada",IF(OR(AND($N96&lt;&gt;"",$N96&gt;'Resumo'!$B$3),AND($P96&lt;&gt;"",$P96&gt;'Resumo'!$B$3),AND($Q96&lt;&gt;"",$Q96&gt;'Resumo'!$B$3)),"ERRO: data posterior à referência",IF(AND($N96&lt;&gt;"",$N96&lt;$B96),"ERRO: inspeção anterior à entrada",IF(AND($M96&lt;&gt;"Em quarentena",$N96=""),"ERRO: informe a data da inspeção",IF(AND($O96="Pendente",$P96&lt;&gt;""),"ERRO: decisão pendente não deve ter data",IF(AND($O96&lt;&gt;"Pendente",$P96=""),"ERRO: informe a data da decisão",IF(AND($P96&lt;&gt;"",$P96&lt;$B96),"ERRO: decisão anterior à entrada",IF(AND($P96&lt;&gt;"",$N96&lt;&gt;"",$P96&lt;$N96),"ERRO: decisão anterior à inspeção",IF(AND($O96="Pendente",OR($M96="Aguardando execução",$M96="Concluído")),"ERRO: status exige decisão final",IF(AND($O96&lt;&gt;"Pendente",NOT(OR($M96="Aguardando execução",$M96="Concluído"))),"ERRO: atualize o status após a decisão",IF(AND($M96="Concluído",$Q96=""),"ERRO: informe a data da conclusão",IF(AND($M96&lt;&gt;"Concluído",$Q96&lt;&gt;""),"ERRO: conclusão só para status concluído",IF(AND($Q96&lt;&gt;"",$P96=""),"ERRO: conclusão sem data de decisão",IF(AND($Q96&lt;&gt;"",$Q96&lt;$P96),"ERRO: conclusão anterior à decisão","OK"))))))))))))))))))))))</f>
        <v/>
      </c>
      <c r="W96" s="31">
        <f>IF(OR($A96="",$S96="",$S96=0,$K96=""),"",$K96+ROW()/1000000)</f>
        <v/>
      </c>
    </row>
    <row r="97" ht="26" customHeight="1">
      <c r="A97" s="26" t="n"/>
      <c r="B97" s="49" t="n"/>
      <c r="C97" s="26" t="n"/>
      <c r="D97" s="28" t="n"/>
      <c r="E97" s="26" t="n"/>
      <c r="F97" s="29" t="n"/>
      <c r="G97" s="28" t="n"/>
      <c r="H97" s="28" t="n"/>
      <c r="I97" s="26" t="n"/>
      <c r="J97" s="26" t="n"/>
      <c r="K97" s="49" t="n"/>
      <c r="L97" s="26" t="n"/>
      <c r="M97" s="26" t="n"/>
      <c r="N97" s="49" t="n"/>
      <c r="O97" s="26" t="n"/>
      <c r="P97" s="49" t="n"/>
      <c r="Q97" s="49" t="n"/>
      <c r="R97" s="28" t="n"/>
      <c r="S97" s="30">
        <f>IF($A97="","",IF(OR(NOT(ISNUMBER($F97)),$F97&lt;=0,$M97=""),"",$F97*--($M97&lt;&gt;"Concluído")))</f>
        <v/>
      </c>
      <c r="T97" s="30">
        <f>IF(OR($A97="",NOT(ISNUMBER($B97)),NOT(ISNUMBER('Resumo'!$B$3))),"",MAX(0,IF(AND($M97="Concluído",ISNUMBER($Q97)),$Q97,'Resumo'!$B$3)-$B97))</f>
        <v/>
      </c>
      <c r="U97" s="31">
        <f>IF($A97="","",IF($K97="","Sem prazo",IF($M97="Concluído",IF($Q97="","Revisar",IF($Q97&gt;$K97,"Concluído com atraso","Concluído no prazo")),IF(NOT(ISNUMBER('Resumo'!$B$3)),"Revisar",IF($K97&lt;'Resumo'!$B$3,"Vencido",IF($K97-'Resumo'!$B$3&lt;=2,"Vence em até 2 dias","No prazo"))))))</f>
        <v/>
      </c>
      <c r="V97" s="32">
        <f>IF(COUNTA($A97:$R97)=0,"",IF($A97="","ERRO: informe o ID",IF(COUNTIF($A$9:$A$208,$A97)&gt;1,"ERRO: ID duplicado",IF(OR($B97="",$C97="",$D97="",$E97="",$F97="",$G97="",$H97="",$I97="",$J97="",$K97="",$L97="",$M97="",$O97=""),"ERRO: preencha os campos obrigatórios",IF(OR(COUNTIF('Listas e parâmetros'!$D$4:$D$10,$G97)=0,COUNTIF('Listas e parâmetros'!$I$4:$I$8,$I97)=0,COUNTIF('Listas e parâmetros'!$H$4:$H$6,$J97)=0,COUNTIF('Listas e parâmetros'!$E$4:$E$7,$L97)=0,COUNTIF('Listas e parâmetros'!$F$4:$F$8,$M97)=0,COUNTIF('Listas e parâmetros'!$G$4:$G$7,$O97)=0),"ERRO: valor fora das listas",IF(OR(NOT(ISNUMBER($F97)),$F97&lt;=0),"ERRO: quantidade inválida",IF(OR(NOT(ISNUMBER($B97)),NOT(ISNUMBER($K97))),"ERRO: datas de entrada/prazo inválidas",IF($B97&gt;'Resumo'!$B$3,"ERRO: entrada posterior à data de referência",IF($K97&lt;$B97,"ERRO: prazo anterior à entrada",IF(OR(AND($N97&lt;&gt;"",$N97&gt;'Resumo'!$B$3),AND($P97&lt;&gt;"",$P97&gt;'Resumo'!$B$3),AND($Q97&lt;&gt;"",$Q97&gt;'Resumo'!$B$3)),"ERRO: data posterior à referência",IF(AND($N97&lt;&gt;"",$N97&lt;$B97),"ERRO: inspeção anterior à entrada",IF(AND($M97&lt;&gt;"Em quarentena",$N97=""),"ERRO: informe a data da inspeção",IF(AND($O97="Pendente",$P97&lt;&gt;""),"ERRO: decisão pendente não deve ter data",IF(AND($O97&lt;&gt;"Pendente",$P97=""),"ERRO: informe a data da decisão",IF(AND($P97&lt;&gt;"",$P97&lt;$B97),"ERRO: decisão anterior à entrada",IF(AND($P97&lt;&gt;"",$N97&lt;&gt;"",$P97&lt;$N97),"ERRO: decisão anterior à inspeção",IF(AND($O97="Pendente",OR($M97="Aguardando execução",$M97="Concluído")),"ERRO: status exige decisão final",IF(AND($O97&lt;&gt;"Pendente",NOT(OR($M97="Aguardando execução",$M97="Concluído"))),"ERRO: atualize o status após a decisão",IF(AND($M97="Concluído",$Q97=""),"ERRO: informe a data da conclusão",IF(AND($M97&lt;&gt;"Concluído",$Q97&lt;&gt;""),"ERRO: conclusão só para status concluído",IF(AND($Q97&lt;&gt;"",$P97=""),"ERRO: conclusão sem data de decisão",IF(AND($Q97&lt;&gt;"",$Q97&lt;$P97),"ERRO: conclusão anterior à decisão","OK"))))))))))))))))))))))</f>
        <v/>
      </c>
      <c r="W97" s="31">
        <f>IF(OR($A97="",$S97="",$S97=0,$K97=""),"",$K97+ROW()/1000000)</f>
        <v/>
      </c>
    </row>
    <row r="98" ht="26" customHeight="1">
      <c r="A98" s="26" t="n"/>
      <c r="B98" s="49" t="n"/>
      <c r="C98" s="26" t="n"/>
      <c r="D98" s="28" t="n"/>
      <c r="E98" s="26" t="n"/>
      <c r="F98" s="29" t="n"/>
      <c r="G98" s="28" t="n"/>
      <c r="H98" s="28" t="n"/>
      <c r="I98" s="26" t="n"/>
      <c r="J98" s="26" t="n"/>
      <c r="K98" s="49" t="n"/>
      <c r="L98" s="26" t="n"/>
      <c r="M98" s="26" t="n"/>
      <c r="N98" s="49" t="n"/>
      <c r="O98" s="26" t="n"/>
      <c r="P98" s="49" t="n"/>
      <c r="Q98" s="49" t="n"/>
      <c r="R98" s="28" t="n"/>
      <c r="S98" s="30">
        <f>IF($A98="","",IF(OR(NOT(ISNUMBER($F98)),$F98&lt;=0,$M98=""),"",$F98*--($M98&lt;&gt;"Concluído")))</f>
        <v/>
      </c>
      <c r="T98" s="30">
        <f>IF(OR($A98="",NOT(ISNUMBER($B98)),NOT(ISNUMBER('Resumo'!$B$3))),"",MAX(0,IF(AND($M98="Concluído",ISNUMBER($Q98)),$Q98,'Resumo'!$B$3)-$B98))</f>
        <v/>
      </c>
      <c r="U98" s="31">
        <f>IF($A98="","",IF($K98="","Sem prazo",IF($M98="Concluído",IF($Q98="","Revisar",IF($Q98&gt;$K98,"Concluído com atraso","Concluído no prazo")),IF(NOT(ISNUMBER('Resumo'!$B$3)),"Revisar",IF($K98&lt;'Resumo'!$B$3,"Vencido",IF($K98-'Resumo'!$B$3&lt;=2,"Vence em até 2 dias","No prazo"))))))</f>
        <v/>
      </c>
      <c r="V98" s="32">
        <f>IF(COUNTA($A98:$R98)=0,"",IF($A98="","ERRO: informe o ID",IF(COUNTIF($A$9:$A$208,$A98)&gt;1,"ERRO: ID duplicado",IF(OR($B98="",$C98="",$D98="",$E98="",$F98="",$G98="",$H98="",$I98="",$J98="",$K98="",$L98="",$M98="",$O98=""),"ERRO: preencha os campos obrigatórios",IF(OR(COUNTIF('Listas e parâmetros'!$D$4:$D$10,$G98)=0,COUNTIF('Listas e parâmetros'!$I$4:$I$8,$I98)=0,COUNTIF('Listas e parâmetros'!$H$4:$H$6,$J98)=0,COUNTIF('Listas e parâmetros'!$E$4:$E$7,$L98)=0,COUNTIF('Listas e parâmetros'!$F$4:$F$8,$M98)=0,COUNTIF('Listas e parâmetros'!$G$4:$G$7,$O98)=0),"ERRO: valor fora das listas",IF(OR(NOT(ISNUMBER($F98)),$F98&lt;=0),"ERRO: quantidade inválida",IF(OR(NOT(ISNUMBER($B98)),NOT(ISNUMBER($K98))),"ERRO: datas de entrada/prazo inválidas",IF($B98&gt;'Resumo'!$B$3,"ERRO: entrada posterior à data de referência",IF($K98&lt;$B98,"ERRO: prazo anterior à entrada",IF(OR(AND($N98&lt;&gt;"",$N98&gt;'Resumo'!$B$3),AND($P98&lt;&gt;"",$P98&gt;'Resumo'!$B$3),AND($Q98&lt;&gt;"",$Q98&gt;'Resumo'!$B$3)),"ERRO: data posterior à referência",IF(AND($N98&lt;&gt;"",$N98&lt;$B98),"ERRO: inspeção anterior à entrada",IF(AND($M98&lt;&gt;"Em quarentena",$N98=""),"ERRO: informe a data da inspeção",IF(AND($O98="Pendente",$P98&lt;&gt;""),"ERRO: decisão pendente não deve ter data",IF(AND($O98&lt;&gt;"Pendente",$P98=""),"ERRO: informe a data da decisão",IF(AND($P98&lt;&gt;"",$P98&lt;$B98),"ERRO: decisão anterior à entrada",IF(AND($P98&lt;&gt;"",$N98&lt;&gt;"",$P98&lt;$N98),"ERRO: decisão anterior à inspeção",IF(AND($O98="Pendente",OR($M98="Aguardando execução",$M98="Concluído")),"ERRO: status exige decisão final",IF(AND($O98&lt;&gt;"Pendente",NOT(OR($M98="Aguardando execução",$M98="Concluído"))),"ERRO: atualize o status após a decisão",IF(AND($M98="Concluído",$Q98=""),"ERRO: informe a data da conclusão",IF(AND($M98&lt;&gt;"Concluído",$Q98&lt;&gt;""),"ERRO: conclusão só para status concluído",IF(AND($Q98&lt;&gt;"",$P98=""),"ERRO: conclusão sem data de decisão",IF(AND($Q98&lt;&gt;"",$Q98&lt;$P98),"ERRO: conclusão anterior à decisão","OK"))))))))))))))))))))))</f>
        <v/>
      </c>
      <c r="W98" s="31">
        <f>IF(OR($A98="",$S98="",$S98=0,$K98=""),"",$K98+ROW()/1000000)</f>
        <v/>
      </c>
    </row>
    <row r="99" ht="26" customHeight="1">
      <c r="A99" s="26" t="n"/>
      <c r="B99" s="49" t="n"/>
      <c r="C99" s="26" t="n"/>
      <c r="D99" s="28" t="n"/>
      <c r="E99" s="26" t="n"/>
      <c r="F99" s="29" t="n"/>
      <c r="G99" s="28" t="n"/>
      <c r="H99" s="28" t="n"/>
      <c r="I99" s="26" t="n"/>
      <c r="J99" s="26" t="n"/>
      <c r="K99" s="49" t="n"/>
      <c r="L99" s="26" t="n"/>
      <c r="M99" s="26" t="n"/>
      <c r="N99" s="49" t="n"/>
      <c r="O99" s="26" t="n"/>
      <c r="P99" s="49" t="n"/>
      <c r="Q99" s="49" t="n"/>
      <c r="R99" s="28" t="n"/>
      <c r="S99" s="30">
        <f>IF($A99="","",IF(OR(NOT(ISNUMBER($F99)),$F99&lt;=0,$M99=""),"",$F99*--($M99&lt;&gt;"Concluído")))</f>
        <v/>
      </c>
      <c r="T99" s="30">
        <f>IF(OR($A99="",NOT(ISNUMBER($B99)),NOT(ISNUMBER('Resumo'!$B$3))),"",MAX(0,IF(AND($M99="Concluído",ISNUMBER($Q99)),$Q99,'Resumo'!$B$3)-$B99))</f>
        <v/>
      </c>
      <c r="U99" s="31">
        <f>IF($A99="","",IF($K99="","Sem prazo",IF($M99="Concluído",IF($Q99="","Revisar",IF($Q99&gt;$K99,"Concluído com atraso","Concluído no prazo")),IF(NOT(ISNUMBER('Resumo'!$B$3)),"Revisar",IF($K99&lt;'Resumo'!$B$3,"Vencido",IF($K99-'Resumo'!$B$3&lt;=2,"Vence em até 2 dias","No prazo"))))))</f>
        <v/>
      </c>
      <c r="V99" s="32">
        <f>IF(COUNTA($A99:$R99)=0,"",IF($A99="","ERRO: informe o ID",IF(COUNTIF($A$9:$A$208,$A99)&gt;1,"ERRO: ID duplicado",IF(OR($B99="",$C99="",$D99="",$E99="",$F99="",$G99="",$H99="",$I99="",$J99="",$K99="",$L99="",$M99="",$O99=""),"ERRO: preencha os campos obrigatórios",IF(OR(COUNTIF('Listas e parâmetros'!$D$4:$D$10,$G99)=0,COUNTIF('Listas e parâmetros'!$I$4:$I$8,$I99)=0,COUNTIF('Listas e parâmetros'!$H$4:$H$6,$J99)=0,COUNTIF('Listas e parâmetros'!$E$4:$E$7,$L99)=0,COUNTIF('Listas e parâmetros'!$F$4:$F$8,$M99)=0,COUNTIF('Listas e parâmetros'!$G$4:$G$7,$O99)=0),"ERRO: valor fora das listas",IF(OR(NOT(ISNUMBER($F99)),$F99&lt;=0),"ERRO: quantidade inválida",IF(OR(NOT(ISNUMBER($B99)),NOT(ISNUMBER($K99))),"ERRO: datas de entrada/prazo inválidas",IF($B99&gt;'Resumo'!$B$3,"ERRO: entrada posterior à data de referência",IF($K99&lt;$B99,"ERRO: prazo anterior à entrada",IF(OR(AND($N99&lt;&gt;"",$N99&gt;'Resumo'!$B$3),AND($P99&lt;&gt;"",$P99&gt;'Resumo'!$B$3),AND($Q99&lt;&gt;"",$Q99&gt;'Resumo'!$B$3)),"ERRO: data posterior à referência",IF(AND($N99&lt;&gt;"",$N99&lt;$B99),"ERRO: inspeção anterior à entrada",IF(AND($M99&lt;&gt;"Em quarentena",$N99=""),"ERRO: informe a data da inspeção",IF(AND($O99="Pendente",$P99&lt;&gt;""),"ERRO: decisão pendente não deve ter data",IF(AND($O99&lt;&gt;"Pendente",$P99=""),"ERRO: informe a data da decisão",IF(AND($P99&lt;&gt;"",$P99&lt;$B99),"ERRO: decisão anterior à entrada",IF(AND($P99&lt;&gt;"",$N99&lt;&gt;"",$P99&lt;$N99),"ERRO: decisão anterior à inspeção",IF(AND($O99="Pendente",OR($M99="Aguardando execução",$M99="Concluído")),"ERRO: status exige decisão final",IF(AND($O99&lt;&gt;"Pendente",NOT(OR($M99="Aguardando execução",$M99="Concluído"))),"ERRO: atualize o status após a decisão",IF(AND($M99="Concluído",$Q99=""),"ERRO: informe a data da conclusão",IF(AND($M99&lt;&gt;"Concluído",$Q99&lt;&gt;""),"ERRO: conclusão só para status concluído",IF(AND($Q99&lt;&gt;"",$P99=""),"ERRO: conclusão sem data de decisão",IF(AND($Q99&lt;&gt;"",$Q99&lt;$P99),"ERRO: conclusão anterior à decisão","OK"))))))))))))))))))))))</f>
        <v/>
      </c>
      <c r="W99" s="31">
        <f>IF(OR($A99="",$S99="",$S99=0,$K99=""),"",$K99+ROW()/1000000)</f>
        <v/>
      </c>
    </row>
    <row r="100" ht="26" customHeight="1">
      <c r="A100" s="26" t="n"/>
      <c r="B100" s="49" t="n"/>
      <c r="C100" s="26" t="n"/>
      <c r="D100" s="28" t="n"/>
      <c r="E100" s="26" t="n"/>
      <c r="F100" s="29" t="n"/>
      <c r="G100" s="28" t="n"/>
      <c r="H100" s="28" t="n"/>
      <c r="I100" s="26" t="n"/>
      <c r="J100" s="26" t="n"/>
      <c r="K100" s="49" t="n"/>
      <c r="L100" s="26" t="n"/>
      <c r="M100" s="26" t="n"/>
      <c r="N100" s="49" t="n"/>
      <c r="O100" s="26" t="n"/>
      <c r="P100" s="49" t="n"/>
      <c r="Q100" s="49" t="n"/>
      <c r="R100" s="28" t="n"/>
      <c r="S100" s="30">
        <f>IF($A100="","",IF(OR(NOT(ISNUMBER($F100)),$F100&lt;=0,$M100=""),"",$F100*--($M100&lt;&gt;"Concluído")))</f>
        <v/>
      </c>
      <c r="T100" s="30">
        <f>IF(OR($A100="",NOT(ISNUMBER($B100)),NOT(ISNUMBER('Resumo'!$B$3))),"",MAX(0,IF(AND($M100="Concluído",ISNUMBER($Q100)),$Q100,'Resumo'!$B$3)-$B100))</f>
        <v/>
      </c>
      <c r="U100" s="31">
        <f>IF($A100="","",IF($K100="","Sem prazo",IF($M100="Concluído",IF($Q100="","Revisar",IF($Q100&gt;$K100,"Concluído com atraso","Concluído no prazo")),IF(NOT(ISNUMBER('Resumo'!$B$3)),"Revisar",IF($K100&lt;'Resumo'!$B$3,"Vencido",IF($K100-'Resumo'!$B$3&lt;=2,"Vence em até 2 dias","No prazo"))))))</f>
        <v/>
      </c>
      <c r="V100" s="32">
        <f>IF(COUNTA($A100:$R100)=0,"",IF($A100="","ERRO: informe o ID",IF(COUNTIF($A$9:$A$208,$A100)&gt;1,"ERRO: ID duplicado",IF(OR($B100="",$C100="",$D100="",$E100="",$F100="",$G100="",$H100="",$I100="",$J100="",$K100="",$L100="",$M100="",$O100=""),"ERRO: preencha os campos obrigatórios",IF(OR(COUNTIF('Listas e parâmetros'!$D$4:$D$10,$G100)=0,COUNTIF('Listas e parâmetros'!$I$4:$I$8,$I100)=0,COUNTIF('Listas e parâmetros'!$H$4:$H$6,$J100)=0,COUNTIF('Listas e parâmetros'!$E$4:$E$7,$L100)=0,COUNTIF('Listas e parâmetros'!$F$4:$F$8,$M100)=0,COUNTIF('Listas e parâmetros'!$G$4:$G$7,$O100)=0),"ERRO: valor fora das listas",IF(OR(NOT(ISNUMBER($F100)),$F100&lt;=0),"ERRO: quantidade inválida",IF(OR(NOT(ISNUMBER($B100)),NOT(ISNUMBER($K100))),"ERRO: datas de entrada/prazo inválidas",IF($B100&gt;'Resumo'!$B$3,"ERRO: entrada posterior à data de referência",IF($K100&lt;$B100,"ERRO: prazo anterior à entrada",IF(OR(AND($N100&lt;&gt;"",$N100&gt;'Resumo'!$B$3),AND($P100&lt;&gt;"",$P100&gt;'Resumo'!$B$3),AND($Q100&lt;&gt;"",$Q100&gt;'Resumo'!$B$3)),"ERRO: data posterior à referência",IF(AND($N100&lt;&gt;"",$N100&lt;$B100),"ERRO: inspeção anterior à entrada",IF(AND($M100&lt;&gt;"Em quarentena",$N100=""),"ERRO: informe a data da inspeção",IF(AND($O100="Pendente",$P100&lt;&gt;""),"ERRO: decisão pendente não deve ter data",IF(AND($O100&lt;&gt;"Pendente",$P100=""),"ERRO: informe a data da decisão",IF(AND($P100&lt;&gt;"",$P100&lt;$B100),"ERRO: decisão anterior à entrada",IF(AND($P100&lt;&gt;"",$N100&lt;&gt;"",$P100&lt;$N100),"ERRO: decisão anterior à inspeção",IF(AND($O100="Pendente",OR($M100="Aguardando execução",$M100="Concluído")),"ERRO: status exige decisão final",IF(AND($O100&lt;&gt;"Pendente",NOT(OR($M100="Aguardando execução",$M100="Concluído"))),"ERRO: atualize o status após a decisão",IF(AND($M100="Concluído",$Q100=""),"ERRO: informe a data da conclusão",IF(AND($M100&lt;&gt;"Concluído",$Q100&lt;&gt;""),"ERRO: conclusão só para status concluído",IF(AND($Q100&lt;&gt;"",$P100=""),"ERRO: conclusão sem data de decisão",IF(AND($Q100&lt;&gt;"",$Q100&lt;$P100),"ERRO: conclusão anterior à decisão","OK"))))))))))))))))))))))</f>
        <v/>
      </c>
      <c r="W100" s="31">
        <f>IF(OR($A100="",$S100="",$S100=0,$K100=""),"",$K100+ROW()/1000000)</f>
        <v/>
      </c>
    </row>
    <row r="101" ht="26" customHeight="1">
      <c r="A101" s="26" t="n"/>
      <c r="B101" s="49" t="n"/>
      <c r="C101" s="26" t="n"/>
      <c r="D101" s="28" t="n"/>
      <c r="E101" s="26" t="n"/>
      <c r="F101" s="29" t="n"/>
      <c r="G101" s="28" t="n"/>
      <c r="H101" s="28" t="n"/>
      <c r="I101" s="26" t="n"/>
      <c r="J101" s="26" t="n"/>
      <c r="K101" s="49" t="n"/>
      <c r="L101" s="26" t="n"/>
      <c r="M101" s="26" t="n"/>
      <c r="N101" s="49" t="n"/>
      <c r="O101" s="26" t="n"/>
      <c r="P101" s="49" t="n"/>
      <c r="Q101" s="49" t="n"/>
      <c r="R101" s="28" t="n"/>
      <c r="S101" s="30">
        <f>IF($A101="","",IF(OR(NOT(ISNUMBER($F101)),$F101&lt;=0,$M101=""),"",$F101*--($M101&lt;&gt;"Concluído")))</f>
        <v/>
      </c>
      <c r="T101" s="30">
        <f>IF(OR($A101="",NOT(ISNUMBER($B101)),NOT(ISNUMBER('Resumo'!$B$3))),"",MAX(0,IF(AND($M101="Concluído",ISNUMBER($Q101)),$Q101,'Resumo'!$B$3)-$B101))</f>
        <v/>
      </c>
      <c r="U101" s="31">
        <f>IF($A101="","",IF($K101="","Sem prazo",IF($M101="Concluído",IF($Q101="","Revisar",IF($Q101&gt;$K101,"Concluído com atraso","Concluído no prazo")),IF(NOT(ISNUMBER('Resumo'!$B$3)),"Revisar",IF($K101&lt;'Resumo'!$B$3,"Vencido",IF($K101-'Resumo'!$B$3&lt;=2,"Vence em até 2 dias","No prazo"))))))</f>
        <v/>
      </c>
      <c r="V101" s="32">
        <f>IF(COUNTA($A101:$R101)=0,"",IF($A101="","ERRO: informe o ID",IF(COUNTIF($A$9:$A$208,$A101)&gt;1,"ERRO: ID duplicado",IF(OR($B101="",$C101="",$D101="",$E101="",$F101="",$G101="",$H101="",$I101="",$J101="",$K101="",$L101="",$M101="",$O101=""),"ERRO: preencha os campos obrigatórios",IF(OR(COUNTIF('Listas e parâmetros'!$D$4:$D$10,$G101)=0,COUNTIF('Listas e parâmetros'!$I$4:$I$8,$I101)=0,COUNTIF('Listas e parâmetros'!$H$4:$H$6,$J101)=0,COUNTIF('Listas e parâmetros'!$E$4:$E$7,$L101)=0,COUNTIF('Listas e parâmetros'!$F$4:$F$8,$M101)=0,COUNTIF('Listas e parâmetros'!$G$4:$G$7,$O101)=0),"ERRO: valor fora das listas",IF(OR(NOT(ISNUMBER($F101)),$F101&lt;=0),"ERRO: quantidade inválida",IF(OR(NOT(ISNUMBER($B101)),NOT(ISNUMBER($K101))),"ERRO: datas de entrada/prazo inválidas",IF($B101&gt;'Resumo'!$B$3,"ERRO: entrada posterior à data de referência",IF($K101&lt;$B101,"ERRO: prazo anterior à entrada",IF(OR(AND($N101&lt;&gt;"",$N101&gt;'Resumo'!$B$3),AND($P101&lt;&gt;"",$P101&gt;'Resumo'!$B$3),AND($Q101&lt;&gt;"",$Q101&gt;'Resumo'!$B$3)),"ERRO: data posterior à referência",IF(AND($N101&lt;&gt;"",$N101&lt;$B101),"ERRO: inspeção anterior à entrada",IF(AND($M101&lt;&gt;"Em quarentena",$N101=""),"ERRO: informe a data da inspeção",IF(AND($O101="Pendente",$P101&lt;&gt;""),"ERRO: decisão pendente não deve ter data",IF(AND($O101&lt;&gt;"Pendente",$P101=""),"ERRO: informe a data da decisão",IF(AND($P101&lt;&gt;"",$P101&lt;$B101),"ERRO: decisão anterior à entrada",IF(AND($P101&lt;&gt;"",$N101&lt;&gt;"",$P101&lt;$N101),"ERRO: decisão anterior à inspeção",IF(AND($O101="Pendente",OR($M101="Aguardando execução",$M101="Concluído")),"ERRO: status exige decisão final",IF(AND($O101&lt;&gt;"Pendente",NOT(OR($M101="Aguardando execução",$M101="Concluído"))),"ERRO: atualize o status após a decisão",IF(AND($M101="Concluído",$Q101=""),"ERRO: informe a data da conclusão",IF(AND($M101&lt;&gt;"Concluído",$Q101&lt;&gt;""),"ERRO: conclusão só para status concluído",IF(AND($Q101&lt;&gt;"",$P101=""),"ERRO: conclusão sem data de decisão",IF(AND($Q101&lt;&gt;"",$Q101&lt;$P101),"ERRO: conclusão anterior à decisão","OK"))))))))))))))))))))))</f>
        <v/>
      </c>
      <c r="W101" s="31">
        <f>IF(OR($A101="",$S101="",$S101=0,$K101=""),"",$K101+ROW()/1000000)</f>
        <v/>
      </c>
    </row>
    <row r="102" ht="26" customHeight="1">
      <c r="A102" s="26" t="n"/>
      <c r="B102" s="49" t="n"/>
      <c r="C102" s="26" t="n"/>
      <c r="D102" s="28" t="n"/>
      <c r="E102" s="26" t="n"/>
      <c r="F102" s="29" t="n"/>
      <c r="G102" s="28" t="n"/>
      <c r="H102" s="28" t="n"/>
      <c r="I102" s="26" t="n"/>
      <c r="J102" s="26" t="n"/>
      <c r="K102" s="49" t="n"/>
      <c r="L102" s="26" t="n"/>
      <c r="M102" s="26" t="n"/>
      <c r="N102" s="49" t="n"/>
      <c r="O102" s="26" t="n"/>
      <c r="P102" s="49" t="n"/>
      <c r="Q102" s="49" t="n"/>
      <c r="R102" s="28" t="n"/>
      <c r="S102" s="30">
        <f>IF($A102="","",IF(OR(NOT(ISNUMBER($F102)),$F102&lt;=0,$M102=""),"",$F102*--($M102&lt;&gt;"Concluído")))</f>
        <v/>
      </c>
      <c r="T102" s="30">
        <f>IF(OR($A102="",NOT(ISNUMBER($B102)),NOT(ISNUMBER('Resumo'!$B$3))),"",MAX(0,IF(AND($M102="Concluído",ISNUMBER($Q102)),$Q102,'Resumo'!$B$3)-$B102))</f>
        <v/>
      </c>
      <c r="U102" s="31">
        <f>IF($A102="","",IF($K102="","Sem prazo",IF($M102="Concluído",IF($Q102="","Revisar",IF($Q102&gt;$K102,"Concluído com atraso","Concluído no prazo")),IF(NOT(ISNUMBER('Resumo'!$B$3)),"Revisar",IF($K102&lt;'Resumo'!$B$3,"Vencido",IF($K102-'Resumo'!$B$3&lt;=2,"Vence em até 2 dias","No prazo"))))))</f>
        <v/>
      </c>
      <c r="V102" s="32">
        <f>IF(COUNTA($A102:$R102)=0,"",IF($A102="","ERRO: informe o ID",IF(COUNTIF($A$9:$A$208,$A102)&gt;1,"ERRO: ID duplicado",IF(OR($B102="",$C102="",$D102="",$E102="",$F102="",$G102="",$H102="",$I102="",$J102="",$K102="",$L102="",$M102="",$O102=""),"ERRO: preencha os campos obrigatórios",IF(OR(COUNTIF('Listas e parâmetros'!$D$4:$D$10,$G102)=0,COUNTIF('Listas e parâmetros'!$I$4:$I$8,$I102)=0,COUNTIF('Listas e parâmetros'!$H$4:$H$6,$J102)=0,COUNTIF('Listas e parâmetros'!$E$4:$E$7,$L102)=0,COUNTIF('Listas e parâmetros'!$F$4:$F$8,$M102)=0,COUNTIF('Listas e parâmetros'!$G$4:$G$7,$O102)=0),"ERRO: valor fora das listas",IF(OR(NOT(ISNUMBER($F102)),$F102&lt;=0),"ERRO: quantidade inválida",IF(OR(NOT(ISNUMBER($B102)),NOT(ISNUMBER($K102))),"ERRO: datas de entrada/prazo inválidas",IF($B102&gt;'Resumo'!$B$3,"ERRO: entrada posterior à data de referência",IF($K102&lt;$B102,"ERRO: prazo anterior à entrada",IF(OR(AND($N102&lt;&gt;"",$N102&gt;'Resumo'!$B$3),AND($P102&lt;&gt;"",$P102&gt;'Resumo'!$B$3),AND($Q102&lt;&gt;"",$Q102&gt;'Resumo'!$B$3)),"ERRO: data posterior à referência",IF(AND($N102&lt;&gt;"",$N102&lt;$B102),"ERRO: inspeção anterior à entrada",IF(AND($M102&lt;&gt;"Em quarentena",$N102=""),"ERRO: informe a data da inspeção",IF(AND($O102="Pendente",$P102&lt;&gt;""),"ERRO: decisão pendente não deve ter data",IF(AND($O102&lt;&gt;"Pendente",$P102=""),"ERRO: informe a data da decisão",IF(AND($P102&lt;&gt;"",$P102&lt;$B102),"ERRO: decisão anterior à entrada",IF(AND($P102&lt;&gt;"",$N102&lt;&gt;"",$P102&lt;$N102),"ERRO: decisão anterior à inspeção",IF(AND($O102="Pendente",OR($M102="Aguardando execução",$M102="Concluído")),"ERRO: status exige decisão final",IF(AND($O102&lt;&gt;"Pendente",NOT(OR($M102="Aguardando execução",$M102="Concluído"))),"ERRO: atualize o status após a decisão",IF(AND($M102="Concluído",$Q102=""),"ERRO: informe a data da conclusão",IF(AND($M102&lt;&gt;"Concluído",$Q102&lt;&gt;""),"ERRO: conclusão só para status concluído",IF(AND($Q102&lt;&gt;"",$P102=""),"ERRO: conclusão sem data de decisão",IF(AND($Q102&lt;&gt;"",$Q102&lt;$P102),"ERRO: conclusão anterior à decisão","OK"))))))))))))))))))))))</f>
        <v/>
      </c>
      <c r="W102" s="31">
        <f>IF(OR($A102="",$S102="",$S102=0,$K102=""),"",$K102+ROW()/1000000)</f>
        <v/>
      </c>
    </row>
    <row r="103" ht="26" customHeight="1">
      <c r="A103" s="26" t="n"/>
      <c r="B103" s="49" t="n"/>
      <c r="C103" s="26" t="n"/>
      <c r="D103" s="28" t="n"/>
      <c r="E103" s="26" t="n"/>
      <c r="F103" s="29" t="n"/>
      <c r="G103" s="28" t="n"/>
      <c r="H103" s="28" t="n"/>
      <c r="I103" s="26" t="n"/>
      <c r="J103" s="26" t="n"/>
      <c r="K103" s="49" t="n"/>
      <c r="L103" s="26" t="n"/>
      <c r="M103" s="26" t="n"/>
      <c r="N103" s="49" t="n"/>
      <c r="O103" s="26" t="n"/>
      <c r="P103" s="49" t="n"/>
      <c r="Q103" s="49" t="n"/>
      <c r="R103" s="28" t="n"/>
      <c r="S103" s="30">
        <f>IF($A103="","",IF(OR(NOT(ISNUMBER($F103)),$F103&lt;=0,$M103=""),"",$F103*--($M103&lt;&gt;"Concluído")))</f>
        <v/>
      </c>
      <c r="T103" s="30">
        <f>IF(OR($A103="",NOT(ISNUMBER($B103)),NOT(ISNUMBER('Resumo'!$B$3))),"",MAX(0,IF(AND($M103="Concluído",ISNUMBER($Q103)),$Q103,'Resumo'!$B$3)-$B103))</f>
        <v/>
      </c>
      <c r="U103" s="31">
        <f>IF($A103="","",IF($K103="","Sem prazo",IF($M103="Concluído",IF($Q103="","Revisar",IF($Q103&gt;$K103,"Concluído com atraso","Concluído no prazo")),IF(NOT(ISNUMBER('Resumo'!$B$3)),"Revisar",IF($K103&lt;'Resumo'!$B$3,"Vencido",IF($K103-'Resumo'!$B$3&lt;=2,"Vence em até 2 dias","No prazo"))))))</f>
        <v/>
      </c>
      <c r="V103" s="32">
        <f>IF(COUNTA($A103:$R103)=0,"",IF($A103="","ERRO: informe o ID",IF(COUNTIF($A$9:$A$208,$A103)&gt;1,"ERRO: ID duplicado",IF(OR($B103="",$C103="",$D103="",$E103="",$F103="",$G103="",$H103="",$I103="",$J103="",$K103="",$L103="",$M103="",$O103=""),"ERRO: preencha os campos obrigatórios",IF(OR(COUNTIF('Listas e parâmetros'!$D$4:$D$10,$G103)=0,COUNTIF('Listas e parâmetros'!$I$4:$I$8,$I103)=0,COUNTIF('Listas e parâmetros'!$H$4:$H$6,$J103)=0,COUNTIF('Listas e parâmetros'!$E$4:$E$7,$L103)=0,COUNTIF('Listas e parâmetros'!$F$4:$F$8,$M103)=0,COUNTIF('Listas e parâmetros'!$G$4:$G$7,$O103)=0),"ERRO: valor fora das listas",IF(OR(NOT(ISNUMBER($F103)),$F103&lt;=0),"ERRO: quantidade inválida",IF(OR(NOT(ISNUMBER($B103)),NOT(ISNUMBER($K103))),"ERRO: datas de entrada/prazo inválidas",IF($B103&gt;'Resumo'!$B$3,"ERRO: entrada posterior à data de referência",IF($K103&lt;$B103,"ERRO: prazo anterior à entrada",IF(OR(AND($N103&lt;&gt;"",$N103&gt;'Resumo'!$B$3),AND($P103&lt;&gt;"",$P103&gt;'Resumo'!$B$3),AND($Q103&lt;&gt;"",$Q103&gt;'Resumo'!$B$3)),"ERRO: data posterior à referência",IF(AND($N103&lt;&gt;"",$N103&lt;$B103),"ERRO: inspeção anterior à entrada",IF(AND($M103&lt;&gt;"Em quarentena",$N103=""),"ERRO: informe a data da inspeção",IF(AND($O103="Pendente",$P103&lt;&gt;""),"ERRO: decisão pendente não deve ter data",IF(AND($O103&lt;&gt;"Pendente",$P103=""),"ERRO: informe a data da decisão",IF(AND($P103&lt;&gt;"",$P103&lt;$B103),"ERRO: decisão anterior à entrada",IF(AND($P103&lt;&gt;"",$N103&lt;&gt;"",$P103&lt;$N103),"ERRO: decisão anterior à inspeção",IF(AND($O103="Pendente",OR($M103="Aguardando execução",$M103="Concluído")),"ERRO: status exige decisão final",IF(AND($O103&lt;&gt;"Pendente",NOT(OR($M103="Aguardando execução",$M103="Concluído"))),"ERRO: atualize o status após a decisão",IF(AND($M103="Concluído",$Q103=""),"ERRO: informe a data da conclusão",IF(AND($M103&lt;&gt;"Concluído",$Q103&lt;&gt;""),"ERRO: conclusão só para status concluído",IF(AND($Q103&lt;&gt;"",$P103=""),"ERRO: conclusão sem data de decisão",IF(AND($Q103&lt;&gt;"",$Q103&lt;$P103),"ERRO: conclusão anterior à decisão","OK"))))))))))))))))))))))</f>
        <v/>
      </c>
      <c r="W103" s="31">
        <f>IF(OR($A103="",$S103="",$S103=0,$K103=""),"",$K103+ROW()/1000000)</f>
        <v/>
      </c>
    </row>
    <row r="104" ht="26" customHeight="1">
      <c r="A104" s="26" t="n"/>
      <c r="B104" s="49" t="n"/>
      <c r="C104" s="26" t="n"/>
      <c r="D104" s="28" t="n"/>
      <c r="E104" s="26" t="n"/>
      <c r="F104" s="29" t="n"/>
      <c r="G104" s="28" t="n"/>
      <c r="H104" s="28" t="n"/>
      <c r="I104" s="26" t="n"/>
      <c r="J104" s="26" t="n"/>
      <c r="K104" s="49" t="n"/>
      <c r="L104" s="26" t="n"/>
      <c r="M104" s="26" t="n"/>
      <c r="N104" s="49" t="n"/>
      <c r="O104" s="26" t="n"/>
      <c r="P104" s="49" t="n"/>
      <c r="Q104" s="49" t="n"/>
      <c r="R104" s="28" t="n"/>
      <c r="S104" s="30">
        <f>IF($A104="","",IF(OR(NOT(ISNUMBER($F104)),$F104&lt;=0,$M104=""),"",$F104*--($M104&lt;&gt;"Concluído")))</f>
        <v/>
      </c>
      <c r="T104" s="30">
        <f>IF(OR($A104="",NOT(ISNUMBER($B104)),NOT(ISNUMBER('Resumo'!$B$3))),"",MAX(0,IF(AND($M104="Concluído",ISNUMBER($Q104)),$Q104,'Resumo'!$B$3)-$B104))</f>
        <v/>
      </c>
      <c r="U104" s="31">
        <f>IF($A104="","",IF($K104="","Sem prazo",IF($M104="Concluído",IF($Q104="","Revisar",IF($Q104&gt;$K104,"Concluído com atraso","Concluído no prazo")),IF(NOT(ISNUMBER('Resumo'!$B$3)),"Revisar",IF($K104&lt;'Resumo'!$B$3,"Vencido",IF($K104-'Resumo'!$B$3&lt;=2,"Vence em até 2 dias","No prazo"))))))</f>
        <v/>
      </c>
      <c r="V104" s="32">
        <f>IF(COUNTA($A104:$R104)=0,"",IF($A104="","ERRO: informe o ID",IF(COUNTIF($A$9:$A$208,$A104)&gt;1,"ERRO: ID duplicado",IF(OR($B104="",$C104="",$D104="",$E104="",$F104="",$G104="",$H104="",$I104="",$J104="",$K104="",$L104="",$M104="",$O104=""),"ERRO: preencha os campos obrigatórios",IF(OR(COUNTIF('Listas e parâmetros'!$D$4:$D$10,$G104)=0,COUNTIF('Listas e parâmetros'!$I$4:$I$8,$I104)=0,COUNTIF('Listas e parâmetros'!$H$4:$H$6,$J104)=0,COUNTIF('Listas e parâmetros'!$E$4:$E$7,$L104)=0,COUNTIF('Listas e parâmetros'!$F$4:$F$8,$M104)=0,COUNTIF('Listas e parâmetros'!$G$4:$G$7,$O104)=0),"ERRO: valor fora das listas",IF(OR(NOT(ISNUMBER($F104)),$F104&lt;=0),"ERRO: quantidade inválida",IF(OR(NOT(ISNUMBER($B104)),NOT(ISNUMBER($K104))),"ERRO: datas de entrada/prazo inválidas",IF($B104&gt;'Resumo'!$B$3,"ERRO: entrada posterior à data de referência",IF($K104&lt;$B104,"ERRO: prazo anterior à entrada",IF(OR(AND($N104&lt;&gt;"",$N104&gt;'Resumo'!$B$3),AND($P104&lt;&gt;"",$P104&gt;'Resumo'!$B$3),AND($Q104&lt;&gt;"",$Q104&gt;'Resumo'!$B$3)),"ERRO: data posterior à referência",IF(AND($N104&lt;&gt;"",$N104&lt;$B104),"ERRO: inspeção anterior à entrada",IF(AND($M104&lt;&gt;"Em quarentena",$N104=""),"ERRO: informe a data da inspeção",IF(AND($O104="Pendente",$P104&lt;&gt;""),"ERRO: decisão pendente não deve ter data",IF(AND($O104&lt;&gt;"Pendente",$P104=""),"ERRO: informe a data da decisão",IF(AND($P104&lt;&gt;"",$P104&lt;$B104),"ERRO: decisão anterior à entrada",IF(AND($P104&lt;&gt;"",$N104&lt;&gt;"",$P104&lt;$N104),"ERRO: decisão anterior à inspeção",IF(AND($O104="Pendente",OR($M104="Aguardando execução",$M104="Concluído")),"ERRO: status exige decisão final",IF(AND($O104&lt;&gt;"Pendente",NOT(OR($M104="Aguardando execução",$M104="Concluído"))),"ERRO: atualize o status após a decisão",IF(AND($M104="Concluído",$Q104=""),"ERRO: informe a data da conclusão",IF(AND($M104&lt;&gt;"Concluído",$Q104&lt;&gt;""),"ERRO: conclusão só para status concluído",IF(AND($Q104&lt;&gt;"",$P104=""),"ERRO: conclusão sem data de decisão",IF(AND($Q104&lt;&gt;"",$Q104&lt;$P104),"ERRO: conclusão anterior à decisão","OK"))))))))))))))))))))))</f>
        <v/>
      </c>
      <c r="W104" s="31">
        <f>IF(OR($A104="",$S104="",$S104=0,$K104=""),"",$K104+ROW()/1000000)</f>
        <v/>
      </c>
    </row>
    <row r="105" ht="26" customHeight="1">
      <c r="A105" s="26" t="n"/>
      <c r="B105" s="49" t="n"/>
      <c r="C105" s="26" t="n"/>
      <c r="D105" s="28" t="n"/>
      <c r="E105" s="26" t="n"/>
      <c r="F105" s="29" t="n"/>
      <c r="G105" s="28" t="n"/>
      <c r="H105" s="28" t="n"/>
      <c r="I105" s="26" t="n"/>
      <c r="J105" s="26" t="n"/>
      <c r="K105" s="49" t="n"/>
      <c r="L105" s="26" t="n"/>
      <c r="M105" s="26" t="n"/>
      <c r="N105" s="49" t="n"/>
      <c r="O105" s="26" t="n"/>
      <c r="P105" s="49" t="n"/>
      <c r="Q105" s="49" t="n"/>
      <c r="R105" s="28" t="n"/>
      <c r="S105" s="30">
        <f>IF($A105="","",IF(OR(NOT(ISNUMBER($F105)),$F105&lt;=0,$M105=""),"",$F105*--($M105&lt;&gt;"Concluído")))</f>
        <v/>
      </c>
      <c r="T105" s="30">
        <f>IF(OR($A105="",NOT(ISNUMBER($B105)),NOT(ISNUMBER('Resumo'!$B$3))),"",MAX(0,IF(AND($M105="Concluído",ISNUMBER($Q105)),$Q105,'Resumo'!$B$3)-$B105))</f>
        <v/>
      </c>
      <c r="U105" s="31">
        <f>IF($A105="","",IF($K105="","Sem prazo",IF($M105="Concluído",IF($Q105="","Revisar",IF($Q105&gt;$K105,"Concluído com atraso","Concluído no prazo")),IF(NOT(ISNUMBER('Resumo'!$B$3)),"Revisar",IF($K105&lt;'Resumo'!$B$3,"Vencido",IF($K105-'Resumo'!$B$3&lt;=2,"Vence em até 2 dias","No prazo"))))))</f>
        <v/>
      </c>
      <c r="V105" s="32">
        <f>IF(COUNTA($A105:$R105)=0,"",IF($A105="","ERRO: informe o ID",IF(COUNTIF($A$9:$A$208,$A105)&gt;1,"ERRO: ID duplicado",IF(OR($B105="",$C105="",$D105="",$E105="",$F105="",$G105="",$H105="",$I105="",$J105="",$K105="",$L105="",$M105="",$O105=""),"ERRO: preencha os campos obrigatórios",IF(OR(COUNTIF('Listas e parâmetros'!$D$4:$D$10,$G105)=0,COUNTIF('Listas e parâmetros'!$I$4:$I$8,$I105)=0,COUNTIF('Listas e parâmetros'!$H$4:$H$6,$J105)=0,COUNTIF('Listas e parâmetros'!$E$4:$E$7,$L105)=0,COUNTIF('Listas e parâmetros'!$F$4:$F$8,$M105)=0,COUNTIF('Listas e parâmetros'!$G$4:$G$7,$O105)=0),"ERRO: valor fora das listas",IF(OR(NOT(ISNUMBER($F105)),$F105&lt;=0),"ERRO: quantidade inválida",IF(OR(NOT(ISNUMBER($B105)),NOT(ISNUMBER($K105))),"ERRO: datas de entrada/prazo inválidas",IF($B105&gt;'Resumo'!$B$3,"ERRO: entrada posterior à data de referência",IF($K105&lt;$B105,"ERRO: prazo anterior à entrada",IF(OR(AND($N105&lt;&gt;"",$N105&gt;'Resumo'!$B$3),AND($P105&lt;&gt;"",$P105&gt;'Resumo'!$B$3),AND($Q105&lt;&gt;"",$Q105&gt;'Resumo'!$B$3)),"ERRO: data posterior à referência",IF(AND($N105&lt;&gt;"",$N105&lt;$B105),"ERRO: inspeção anterior à entrada",IF(AND($M105&lt;&gt;"Em quarentena",$N105=""),"ERRO: informe a data da inspeção",IF(AND($O105="Pendente",$P105&lt;&gt;""),"ERRO: decisão pendente não deve ter data",IF(AND($O105&lt;&gt;"Pendente",$P105=""),"ERRO: informe a data da decisão",IF(AND($P105&lt;&gt;"",$P105&lt;$B105),"ERRO: decisão anterior à entrada",IF(AND($P105&lt;&gt;"",$N105&lt;&gt;"",$P105&lt;$N105),"ERRO: decisão anterior à inspeção",IF(AND($O105="Pendente",OR($M105="Aguardando execução",$M105="Concluído")),"ERRO: status exige decisão final",IF(AND($O105&lt;&gt;"Pendente",NOT(OR($M105="Aguardando execução",$M105="Concluído"))),"ERRO: atualize o status após a decisão",IF(AND($M105="Concluído",$Q105=""),"ERRO: informe a data da conclusão",IF(AND($M105&lt;&gt;"Concluído",$Q105&lt;&gt;""),"ERRO: conclusão só para status concluído",IF(AND($Q105&lt;&gt;"",$P105=""),"ERRO: conclusão sem data de decisão",IF(AND($Q105&lt;&gt;"",$Q105&lt;$P105),"ERRO: conclusão anterior à decisão","OK"))))))))))))))))))))))</f>
        <v/>
      </c>
      <c r="W105" s="31">
        <f>IF(OR($A105="",$S105="",$S105=0,$K105=""),"",$K105+ROW()/1000000)</f>
        <v/>
      </c>
    </row>
    <row r="106" ht="26" customHeight="1">
      <c r="A106" s="26" t="n"/>
      <c r="B106" s="49" t="n"/>
      <c r="C106" s="26" t="n"/>
      <c r="D106" s="28" t="n"/>
      <c r="E106" s="26" t="n"/>
      <c r="F106" s="29" t="n"/>
      <c r="G106" s="28" t="n"/>
      <c r="H106" s="28" t="n"/>
      <c r="I106" s="26" t="n"/>
      <c r="J106" s="26" t="n"/>
      <c r="K106" s="49" t="n"/>
      <c r="L106" s="26" t="n"/>
      <c r="M106" s="26" t="n"/>
      <c r="N106" s="49" t="n"/>
      <c r="O106" s="26" t="n"/>
      <c r="P106" s="49" t="n"/>
      <c r="Q106" s="49" t="n"/>
      <c r="R106" s="28" t="n"/>
      <c r="S106" s="30">
        <f>IF($A106="","",IF(OR(NOT(ISNUMBER($F106)),$F106&lt;=0,$M106=""),"",$F106*--($M106&lt;&gt;"Concluído")))</f>
        <v/>
      </c>
      <c r="T106" s="30">
        <f>IF(OR($A106="",NOT(ISNUMBER($B106)),NOT(ISNUMBER('Resumo'!$B$3))),"",MAX(0,IF(AND($M106="Concluído",ISNUMBER($Q106)),$Q106,'Resumo'!$B$3)-$B106))</f>
        <v/>
      </c>
      <c r="U106" s="31">
        <f>IF($A106="","",IF($K106="","Sem prazo",IF($M106="Concluído",IF($Q106="","Revisar",IF($Q106&gt;$K106,"Concluído com atraso","Concluído no prazo")),IF(NOT(ISNUMBER('Resumo'!$B$3)),"Revisar",IF($K106&lt;'Resumo'!$B$3,"Vencido",IF($K106-'Resumo'!$B$3&lt;=2,"Vence em até 2 dias","No prazo"))))))</f>
        <v/>
      </c>
      <c r="V106" s="32">
        <f>IF(COUNTA($A106:$R106)=0,"",IF($A106="","ERRO: informe o ID",IF(COUNTIF($A$9:$A$208,$A106)&gt;1,"ERRO: ID duplicado",IF(OR($B106="",$C106="",$D106="",$E106="",$F106="",$G106="",$H106="",$I106="",$J106="",$K106="",$L106="",$M106="",$O106=""),"ERRO: preencha os campos obrigatórios",IF(OR(COUNTIF('Listas e parâmetros'!$D$4:$D$10,$G106)=0,COUNTIF('Listas e parâmetros'!$I$4:$I$8,$I106)=0,COUNTIF('Listas e parâmetros'!$H$4:$H$6,$J106)=0,COUNTIF('Listas e parâmetros'!$E$4:$E$7,$L106)=0,COUNTIF('Listas e parâmetros'!$F$4:$F$8,$M106)=0,COUNTIF('Listas e parâmetros'!$G$4:$G$7,$O106)=0),"ERRO: valor fora das listas",IF(OR(NOT(ISNUMBER($F106)),$F106&lt;=0),"ERRO: quantidade inválida",IF(OR(NOT(ISNUMBER($B106)),NOT(ISNUMBER($K106))),"ERRO: datas de entrada/prazo inválidas",IF($B106&gt;'Resumo'!$B$3,"ERRO: entrada posterior à data de referência",IF($K106&lt;$B106,"ERRO: prazo anterior à entrada",IF(OR(AND($N106&lt;&gt;"",$N106&gt;'Resumo'!$B$3),AND($P106&lt;&gt;"",$P106&gt;'Resumo'!$B$3),AND($Q106&lt;&gt;"",$Q106&gt;'Resumo'!$B$3)),"ERRO: data posterior à referência",IF(AND($N106&lt;&gt;"",$N106&lt;$B106),"ERRO: inspeção anterior à entrada",IF(AND($M106&lt;&gt;"Em quarentena",$N106=""),"ERRO: informe a data da inspeção",IF(AND($O106="Pendente",$P106&lt;&gt;""),"ERRO: decisão pendente não deve ter data",IF(AND($O106&lt;&gt;"Pendente",$P106=""),"ERRO: informe a data da decisão",IF(AND($P106&lt;&gt;"",$P106&lt;$B106),"ERRO: decisão anterior à entrada",IF(AND($P106&lt;&gt;"",$N106&lt;&gt;"",$P106&lt;$N106),"ERRO: decisão anterior à inspeção",IF(AND($O106="Pendente",OR($M106="Aguardando execução",$M106="Concluído")),"ERRO: status exige decisão final",IF(AND($O106&lt;&gt;"Pendente",NOT(OR($M106="Aguardando execução",$M106="Concluído"))),"ERRO: atualize o status após a decisão",IF(AND($M106="Concluído",$Q106=""),"ERRO: informe a data da conclusão",IF(AND($M106&lt;&gt;"Concluído",$Q106&lt;&gt;""),"ERRO: conclusão só para status concluído",IF(AND($Q106&lt;&gt;"",$P106=""),"ERRO: conclusão sem data de decisão",IF(AND($Q106&lt;&gt;"",$Q106&lt;$P106),"ERRO: conclusão anterior à decisão","OK"))))))))))))))))))))))</f>
        <v/>
      </c>
      <c r="W106" s="31">
        <f>IF(OR($A106="",$S106="",$S106=0,$K106=""),"",$K106+ROW()/1000000)</f>
        <v/>
      </c>
    </row>
    <row r="107" ht="26" customHeight="1">
      <c r="A107" s="26" t="n"/>
      <c r="B107" s="49" t="n"/>
      <c r="C107" s="26" t="n"/>
      <c r="D107" s="28" t="n"/>
      <c r="E107" s="26" t="n"/>
      <c r="F107" s="29" t="n"/>
      <c r="G107" s="28" t="n"/>
      <c r="H107" s="28" t="n"/>
      <c r="I107" s="26" t="n"/>
      <c r="J107" s="26" t="n"/>
      <c r="K107" s="49" t="n"/>
      <c r="L107" s="26" t="n"/>
      <c r="M107" s="26" t="n"/>
      <c r="N107" s="49" t="n"/>
      <c r="O107" s="26" t="n"/>
      <c r="P107" s="49" t="n"/>
      <c r="Q107" s="49" t="n"/>
      <c r="R107" s="28" t="n"/>
      <c r="S107" s="30">
        <f>IF($A107="","",IF(OR(NOT(ISNUMBER($F107)),$F107&lt;=0,$M107=""),"",$F107*--($M107&lt;&gt;"Concluído")))</f>
        <v/>
      </c>
      <c r="T107" s="30">
        <f>IF(OR($A107="",NOT(ISNUMBER($B107)),NOT(ISNUMBER('Resumo'!$B$3))),"",MAX(0,IF(AND($M107="Concluído",ISNUMBER($Q107)),$Q107,'Resumo'!$B$3)-$B107))</f>
        <v/>
      </c>
      <c r="U107" s="31">
        <f>IF($A107="","",IF($K107="","Sem prazo",IF($M107="Concluído",IF($Q107="","Revisar",IF($Q107&gt;$K107,"Concluído com atraso","Concluído no prazo")),IF(NOT(ISNUMBER('Resumo'!$B$3)),"Revisar",IF($K107&lt;'Resumo'!$B$3,"Vencido",IF($K107-'Resumo'!$B$3&lt;=2,"Vence em até 2 dias","No prazo"))))))</f>
        <v/>
      </c>
      <c r="V107" s="32">
        <f>IF(COUNTA($A107:$R107)=0,"",IF($A107="","ERRO: informe o ID",IF(COUNTIF($A$9:$A$208,$A107)&gt;1,"ERRO: ID duplicado",IF(OR($B107="",$C107="",$D107="",$E107="",$F107="",$G107="",$H107="",$I107="",$J107="",$K107="",$L107="",$M107="",$O107=""),"ERRO: preencha os campos obrigatórios",IF(OR(COUNTIF('Listas e parâmetros'!$D$4:$D$10,$G107)=0,COUNTIF('Listas e parâmetros'!$I$4:$I$8,$I107)=0,COUNTIF('Listas e parâmetros'!$H$4:$H$6,$J107)=0,COUNTIF('Listas e parâmetros'!$E$4:$E$7,$L107)=0,COUNTIF('Listas e parâmetros'!$F$4:$F$8,$M107)=0,COUNTIF('Listas e parâmetros'!$G$4:$G$7,$O107)=0),"ERRO: valor fora das listas",IF(OR(NOT(ISNUMBER($F107)),$F107&lt;=0),"ERRO: quantidade inválida",IF(OR(NOT(ISNUMBER($B107)),NOT(ISNUMBER($K107))),"ERRO: datas de entrada/prazo inválidas",IF($B107&gt;'Resumo'!$B$3,"ERRO: entrada posterior à data de referência",IF($K107&lt;$B107,"ERRO: prazo anterior à entrada",IF(OR(AND($N107&lt;&gt;"",$N107&gt;'Resumo'!$B$3),AND($P107&lt;&gt;"",$P107&gt;'Resumo'!$B$3),AND($Q107&lt;&gt;"",$Q107&gt;'Resumo'!$B$3)),"ERRO: data posterior à referência",IF(AND($N107&lt;&gt;"",$N107&lt;$B107),"ERRO: inspeção anterior à entrada",IF(AND($M107&lt;&gt;"Em quarentena",$N107=""),"ERRO: informe a data da inspeção",IF(AND($O107="Pendente",$P107&lt;&gt;""),"ERRO: decisão pendente não deve ter data",IF(AND($O107&lt;&gt;"Pendente",$P107=""),"ERRO: informe a data da decisão",IF(AND($P107&lt;&gt;"",$P107&lt;$B107),"ERRO: decisão anterior à entrada",IF(AND($P107&lt;&gt;"",$N107&lt;&gt;"",$P107&lt;$N107),"ERRO: decisão anterior à inspeção",IF(AND($O107="Pendente",OR($M107="Aguardando execução",$M107="Concluído")),"ERRO: status exige decisão final",IF(AND($O107&lt;&gt;"Pendente",NOT(OR($M107="Aguardando execução",$M107="Concluído"))),"ERRO: atualize o status após a decisão",IF(AND($M107="Concluído",$Q107=""),"ERRO: informe a data da conclusão",IF(AND($M107&lt;&gt;"Concluído",$Q107&lt;&gt;""),"ERRO: conclusão só para status concluído",IF(AND($Q107&lt;&gt;"",$P107=""),"ERRO: conclusão sem data de decisão",IF(AND($Q107&lt;&gt;"",$Q107&lt;$P107),"ERRO: conclusão anterior à decisão","OK"))))))))))))))))))))))</f>
        <v/>
      </c>
      <c r="W107" s="31">
        <f>IF(OR($A107="",$S107="",$S107=0,$K107=""),"",$K107+ROW()/1000000)</f>
        <v/>
      </c>
    </row>
    <row r="108" ht="26" customHeight="1">
      <c r="A108" s="26" t="n"/>
      <c r="B108" s="49" t="n"/>
      <c r="C108" s="26" t="n"/>
      <c r="D108" s="28" t="n"/>
      <c r="E108" s="26" t="n"/>
      <c r="F108" s="29" t="n"/>
      <c r="G108" s="28" t="n"/>
      <c r="H108" s="28" t="n"/>
      <c r="I108" s="26" t="n"/>
      <c r="J108" s="26" t="n"/>
      <c r="K108" s="49" t="n"/>
      <c r="L108" s="26" t="n"/>
      <c r="M108" s="26" t="n"/>
      <c r="N108" s="49" t="n"/>
      <c r="O108" s="26" t="n"/>
      <c r="P108" s="49" t="n"/>
      <c r="Q108" s="49" t="n"/>
      <c r="R108" s="28" t="n"/>
      <c r="S108" s="30">
        <f>IF($A108="","",IF(OR(NOT(ISNUMBER($F108)),$F108&lt;=0,$M108=""),"",$F108*--($M108&lt;&gt;"Concluído")))</f>
        <v/>
      </c>
      <c r="T108" s="30">
        <f>IF(OR($A108="",NOT(ISNUMBER($B108)),NOT(ISNUMBER('Resumo'!$B$3))),"",MAX(0,IF(AND($M108="Concluído",ISNUMBER($Q108)),$Q108,'Resumo'!$B$3)-$B108))</f>
        <v/>
      </c>
      <c r="U108" s="31">
        <f>IF($A108="","",IF($K108="","Sem prazo",IF($M108="Concluído",IF($Q108="","Revisar",IF($Q108&gt;$K108,"Concluído com atraso","Concluído no prazo")),IF(NOT(ISNUMBER('Resumo'!$B$3)),"Revisar",IF($K108&lt;'Resumo'!$B$3,"Vencido",IF($K108-'Resumo'!$B$3&lt;=2,"Vence em até 2 dias","No prazo"))))))</f>
        <v/>
      </c>
      <c r="V108" s="32">
        <f>IF(COUNTA($A108:$R108)=0,"",IF($A108="","ERRO: informe o ID",IF(COUNTIF($A$9:$A$208,$A108)&gt;1,"ERRO: ID duplicado",IF(OR($B108="",$C108="",$D108="",$E108="",$F108="",$G108="",$H108="",$I108="",$J108="",$K108="",$L108="",$M108="",$O108=""),"ERRO: preencha os campos obrigatórios",IF(OR(COUNTIF('Listas e parâmetros'!$D$4:$D$10,$G108)=0,COUNTIF('Listas e parâmetros'!$I$4:$I$8,$I108)=0,COUNTIF('Listas e parâmetros'!$H$4:$H$6,$J108)=0,COUNTIF('Listas e parâmetros'!$E$4:$E$7,$L108)=0,COUNTIF('Listas e parâmetros'!$F$4:$F$8,$M108)=0,COUNTIF('Listas e parâmetros'!$G$4:$G$7,$O108)=0),"ERRO: valor fora das listas",IF(OR(NOT(ISNUMBER($F108)),$F108&lt;=0),"ERRO: quantidade inválida",IF(OR(NOT(ISNUMBER($B108)),NOT(ISNUMBER($K108))),"ERRO: datas de entrada/prazo inválidas",IF($B108&gt;'Resumo'!$B$3,"ERRO: entrada posterior à data de referência",IF($K108&lt;$B108,"ERRO: prazo anterior à entrada",IF(OR(AND($N108&lt;&gt;"",$N108&gt;'Resumo'!$B$3),AND($P108&lt;&gt;"",$P108&gt;'Resumo'!$B$3),AND($Q108&lt;&gt;"",$Q108&gt;'Resumo'!$B$3)),"ERRO: data posterior à referência",IF(AND($N108&lt;&gt;"",$N108&lt;$B108),"ERRO: inspeção anterior à entrada",IF(AND($M108&lt;&gt;"Em quarentena",$N108=""),"ERRO: informe a data da inspeção",IF(AND($O108="Pendente",$P108&lt;&gt;""),"ERRO: decisão pendente não deve ter data",IF(AND($O108&lt;&gt;"Pendente",$P108=""),"ERRO: informe a data da decisão",IF(AND($P108&lt;&gt;"",$P108&lt;$B108),"ERRO: decisão anterior à entrada",IF(AND($P108&lt;&gt;"",$N108&lt;&gt;"",$P108&lt;$N108),"ERRO: decisão anterior à inspeção",IF(AND($O108="Pendente",OR($M108="Aguardando execução",$M108="Concluído")),"ERRO: status exige decisão final",IF(AND($O108&lt;&gt;"Pendente",NOT(OR($M108="Aguardando execução",$M108="Concluído"))),"ERRO: atualize o status após a decisão",IF(AND($M108="Concluído",$Q108=""),"ERRO: informe a data da conclusão",IF(AND($M108&lt;&gt;"Concluído",$Q108&lt;&gt;""),"ERRO: conclusão só para status concluído",IF(AND($Q108&lt;&gt;"",$P108=""),"ERRO: conclusão sem data de decisão",IF(AND($Q108&lt;&gt;"",$Q108&lt;$P108),"ERRO: conclusão anterior à decisão","OK"))))))))))))))))))))))</f>
        <v/>
      </c>
      <c r="W108" s="31">
        <f>IF(OR($A108="",$S108="",$S108=0,$K108=""),"",$K108+ROW()/1000000)</f>
        <v/>
      </c>
    </row>
    <row r="109" ht="26" customHeight="1">
      <c r="A109" s="26" t="n"/>
      <c r="B109" s="49" t="n"/>
      <c r="C109" s="26" t="n"/>
      <c r="D109" s="28" t="n"/>
      <c r="E109" s="26" t="n"/>
      <c r="F109" s="29" t="n"/>
      <c r="G109" s="28" t="n"/>
      <c r="H109" s="28" t="n"/>
      <c r="I109" s="26" t="n"/>
      <c r="J109" s="26" t="n"/>
      <c r="K109" s="49" t="n"/>
      <c r="L109" s="26" t="n"/>
      <c r="M109" s="26" t="n"/>
      <c r="N109" s="49" t="n"/>
      <c r="O109" s="26" t="n"/>
      <c r="P109" s="49" t="n"/>
      <c r="Q109" s="49" t="n"/>
      <c r="R109" s="28" t="n"/>
      <c r="S109" s="30">
        <f>IF($A109="","",IF(OR(NOT(ISNUMBER($F109)),$F109&lt;=0,$M109=""),"",$F109*--($M109&lt;&gt;"Concluído")))</f>
        <v/>
      </c>
      <c r="T109" s="30">
        <f>IF(OR($A109="",NOT(ISNUMBER($B109)),NOT(ISNUMBER('Resumo'!$B$3))),"",MAX(0,IF(AND($M109="Concluído",ISNUMBER($Q109)),$Q109,'Resumo'!$B$3)-$B109))</f>
        <v/>
      </c>
      <c r="U109" s="31">
        <f>IF($A109="","",IF($K109="","Sem prazo",IF($M109="Concluído",IF($Q109="","Revisar",IF($Q109&gt;$K109,"Concluído com atraso","Concluído no prazo")),IF(NOT(ISNUMBER('Resumo'!$B$3)),"Revisar",IF($K109&lt;'Resumo'!$B$3,"Vencido",IF($K109-'Resumo'!$B$3&lt;=2,"Vence em até 2 dias","No prazo"))))))</f>
        <v/>
      </c>
      <c r="V109" s="32">
        <f>IF(COUNTA($A109:$R109)=0,"",IF($A109="","ERRO: informe o ID",IF(COUNTIF($A$9:$A$208,$A109)&gt;1,"ERRO: ID duplicado",IF(OR($B109="",$C109="",$D109="",$E109="",$F109="",$G109="",$H109="",$I109="",$J109="",$K109="",$L109="",$M109="",$O109=""),"ERRO: preencha os campos obrigatórios",IF(OR(COUNTIF('Listas e parâmetros'!$D$4:$D$10,$G109)=0,COUNTIF('Listas e parâmetros'!$I$4:$I$8,$I109)=0,COUNTIF('Listas e parâmetros'!$H$4:$H$6,$J109)=0,COUNTIF('Listas e parâmetros'!$E$4:$E$7,$L109)=0,COUNTIF('Listas e parâmetros'!$F$4:$F$8,$M109)=0,COUNTIF('Listas e parâmetros'!$G$4:$G$7,$O109)=0),"ERRO: valor fora das listas",IF(OR(NOT(ISNUMBER($F109)),$F109&lt;=0),"ERRO: quantidade inválida",IF(OR(NOT(ISNUMBER($B109)),NOT(ISNUMBER($K109))),"ERRO: datas de entrada/prazo inválidas",IF($B109&gt;'Resumo'!$B$3,"ERRO: entrada posterior à data de referência",IF($K109&lt;$B109,"ERRO: prazo anterior à entrada",IF(OR(AND($N109&lt;&gt;"",$N109&gt;'Resumo'!$B$3),AND($P109&lt;&gt;"",$P109&gt;'Resumo'!$B$3),AND($Q109&lt;&gt;"",$Q109&gt;'Resumo'!$B$3)),"ERRO: data posterior à referência",IF(AND($N109&lt;&gt;"",$N109&lt;$B109),"ERRO: inspeção anterior à entrada",IF(AND($M109&lt;&gt;"Em quarentena",$N109=""),"ERRO: informe a data da inspeção",IF(AND($O109="Pendente",$P109&lt;&gt;""),"ERRO: decisão pendente não deve ter data",IF(AND($O109&lt;&gt;"Pendente",$P109=""),"ERRO: informe a data da decisão",IF(AND($P109&lt;&gt;"",$P109&lt;$B109),"ERRO: decisão anterior à entrada",IF(AND($P109&lt;&gt;"",$N109&lt;&gt;"",$P109&lt;$N109),"ERRO: decisão anterior à inspeção",IF(AND($O109="Pendente",OR($M109="Aguardando execução",$M109="Concluído")),"ERRO: status exige decisão final",IF(AND($O109&lt;&gt;"Pendente",NOT(OR($M109="Aguardando execução",$M109="Concluído"))),"ERRO: atualize o status após a decisão",IF(AND($M109="Concluído",$Q109=""),"ERRO: informe a data da conclusão",IF(AND($M109&lt;&gt;"Concluído",$Q109&lt;&gt;""),"ERRO: conclusão só para status concluído",IF(AND($Q109&lt;&gt;"",$P109=""),"ERRO: conclusão sem data de decisão",IF(AND($Q109&lt;&gt;"",$Q109&lt;$P109),"ERRO: conclusão anterior à decisão","OK"))))))))))))))))))))))</f>
        <v/>
      </c>
      <c r="W109" s="31">
        <f>IF(OR($A109="",$S109="",$S109=0,$K109=""),"",$K109+ROW()/1000000)</f>
        <v/>
      </c>
    </row>
    <row r="110" ht="26" customHeight="1">
      <c r="A110" s="26" t="n"/>
      <c r="B110" s="49" t="n"/>
      <c r="C110" s="26" t="n"/>
      <c r="D110" s="28" t="n"/>
      <c r="E110" s="26" t="n"/>
      <c r="F110" s="29" t="n"/>
      <c r="G110" s="28" t="n"/>
      <c r="H110" s="28" t="n"/>
      <c r="I110" s="26" t="n"/>
      <c r="J110" s="26" t="n"/>
      <c r="K110" s="49" t="n"/>
      <c r="L110" s="26" t="n"/>
      <c r="M110" s="26" t="n"/>
      <c r="N110" s="49" t="n"/>
      <c r="O110" s="26" t="n"/>
      <c r="P110" s="49" t="n"/>
      <c r="Q110" s="49" t="n"/>
      <c r="R110" s="28" t="n"/>
      <c r="S110" s="30">
        <f>IF($A110="","",IF(OR(NOT(ISNUMBER($F110)),$F110&lt;=0,$M110=""),"",$F110*--($M110&lt;&gt;"Concluído")))</f>
        <v/>
      </c>
      <c r="T110" s="30">
        <f>IF(OR($A110="",NOT(ISNUMBER($B110)),NOT(ISNUMBER('Resumo'!$B$3))),"",MAX(0,IF(AND($M110="Concluído",ISNUMBER($Q110)),$Q110,'Resumo'!$B$3)-$B110))</f>
        <v/>
      </c>
      <c r="U110" s="31">
        <f>IF($A110="","",IF($K110="","Sem prazo",IF($M110="Concluído",IF($Q110="","Revisar",IF($Q110&gt;$K110,"Concluído com atraso","Concluído no prazo")),IF(NOT(ISNUMBER('Resumo'!$B$3)),"Revisar",IF($K110&lt;'Resumo'!$B$3,"Vencido",IF($K110-'Resumo'!$B$3&lt;=2,"Vence em até 2 dias","No prazo"))))))</f>
        <v/>
      </c>
      <c r="V110" s="32">
        <f>IF(COUNTA($A110:$R110)=0,"",IF($A110="","ERRO: informe o ID",IF(COUNTIF($A$9:$A$208,$A110)&gt;1,"ERRO: ID duplicado",IF(OR($B110="",$C110="",$D110="",$E110="",$F110="",$G110="",$H110="",$I110="",$J110="",$K110="",$L110="",$M110="",$O110=""),"ERRO: preencha os campos obrigatórios",IF(OR(COUNTIF('Listas e parâmetros'!$D$4:$D$10,$G110)=0,COUNTIF('Listas e parâmetros'!$I$4:$I$8,$I110)=0,COUNTIF('Listas e parâmetros'!$H$4:$H$6,$J110)=0,COUNTIF('Listas e parâmetros'!$E$4:$E$7,$L110)=0,COUNTIF('Listas e parâmetros'!$F$4:$F$8,$M110)=0,COUNTIF('Listas e parâmetros'!$G$4:$G$7,$O110)=0),"ERRO: valor fora das listas",IF(OR(NOT(ISNUMBER($F110)),$F110&lt;=0),"ERRO: quantidade inválida",IF(OR(NOT(ISNUMBER($B110)),NOT(ISNUMBER($K110))),"ERRO: datas de entrada/prazo inválidas",IF($B110&gt;'Resumo'!$B$3,"ERRO: entrada posterior à data de referência",IF($K110&lt;$B110,"ERRO: prazo anterior à entrada",IF(OR(AND($N110&lt;&gt;"",$N110&gt;'Resumo'!$B$3),AND($P110&lt;&gt;"",$P110&gt;'Resumo'!$B$3),AND($Q110&lt;&gt;"",$Q110&gt;'Resumo'!$B$3)),"ERRO: data posterior à referência",IF(AND($N110&lt;&gt;"",$N110&lt;$B110),"ERRO: inspeção anterior à entrada",IF(AND($M110&lt;&gt;"Em quarentena",$N110=""),"ERRO: informe a data da inspeção",IF(AND($O110="Pendente",$P110&lt;&gt;""),"ERRO: decisão pendente não deve ter data",IF(AND($O110&lt;&gt;"Pendente",$P110=""),"ERRO: informe a data da decisão",IF(AND($P110&lt;&gt;"",$P110&lt;$B110),"ERRO: decisão anterior à entrada",IF(AND($P110&lt;&gt;"",$N110&lt;&gt;"",$P110&lt;$N110),"ERRO: decisão anterior à inspeção",IF(AND($O110="Pendente",OR($M110="Aguardando execução",$M110="Concluído")),"ERRO: status exige decisão final",IF(AND($O110&lt;&gt;"Pendente",NOT(OR($M110="Aguardando execução",$M110="Concluído"))),"ERRO: atualize o status após a decisão",IF(AND($M110="Concluído",$Q110=""),"ERRO: informe a data da conclusão",IF(AND($M110&lt;&gt;"Concluído",$Q110&lt;&gt;""),"ERRO: conclusão só para status concluído",IF(AND($Q110&lt;&gt;"",$P110=""),"ERRO: conclusão sem data de decisão",IF(AND($Q110&lt;&gt;"",$Q110&lt;$P110),"ERRO: conclusão anterior à decisão","OK"))))))))))))))))))))))</f>
        <v/>
      </c>
      <c r="W110" s="31">
        <f>IF(OR($A110="",$S110="",$S110=0,$K110=""),"",$K110+ROW()/1000000)</f>
        <v/>
      </c>
    </row>
    <row r="111" ht="26" customHeight="1">
      <c r="A111" s="26" t="n"/>
      <c r="B111" s="49" t="n"/>
      <c r="C111" s="26" t="n"/>
      <c r="D111" s="28" t="n"/>
      <c r="E111" s="26" t="n"/>
      <c r="F111" s="29" t="n"/>
      <c r="G111" s="28" t="n"/>
      <c r="H111" s="28" t="n"/>
      <c r="I111" s="26" t="n"/>
      <c r="J111" s="26" t="n"/>
      <c r="K111" s="49" t="n"/>
      <c r="L111" s="26" t="n"/>
      <c r="M111" s="26" t="n"/>
      <c r="N111" s="49" t="n"/>
      <c r="O111" s="26" t="n"/>
      <c r="P111" s="49" t="n"/>
      <c r="Q111" s="49" t="n"/>
      <c r="R111" s="28" t="n"/>
      <c r="S111" s="30">
        <f>IF($A111="","",IF(OR(NOT(ISNUMBER($F111)),$F111&lt;=0,$M111=""),"",$F111*--($M111&lt;&gt;"Concluído")))</f>
        <v/>
      </c>
      <c r="T111" s="30">
        <f>IF(OR($A111="",NOT(ISNUMBER($B111)),NOT(ISNUMBER('Resumo'!$B$3))),"",MAX(0,IF(AND($M111="Concluído",ISNUMBER($Q111)),$Q111,'Resumo'!$B$3)-$B111))</f>
        <v/>
      </c>
      <c r="U111" s="31">
        <f>IF($A111="","",IF($K111="","Sem prazo",IF($M111="Concluído",IF($Q111="","Revisar",IF($Q111&gt;$K111,"Concluído com atraso","Concluído no prazo")),IF(NOT(ISNUMBER('Resumo'!$B$3)),"Revisar",IF($K111&lt;'Resumo'!$B$3,"Vencido",IF($K111-'Resumo'!$B$3&lt;=2,"Vence em até 2 dias","No prazo"))))))</f>
        <v/>
      </c>
      <c r="V111" s="32">
        <f>IF(COUNTA($A111:$R111)=0,"",IF($A111="","ERRO: informe o ID",IF(COUNTIF($A$9:$A$208,$A111)&gt;1,"ERRO: ID duplicado",IF(OR($B111="",$C111="",$D111="",$E111="",$F111="",$G111="",$H111="",$I111="",$J111="",$K111="",$L111="",$M111="",$O111=""),"ERRO: preencha os campos obrigatórios",IF(OR(COUNTIF('Listas e parâmetros'!$D$4:$D$10,$G111)=0,COUNTIF('Listas e parâmetros'!$I$4:$I$8,$I111)=0,COUNTIF('Listas e parâmetros'!$H$4:$H$6,$J111)=0,COUNTIF('Listas e parâmetros'!$E$4:$E$7,$L111)=0,COUNTIF('Listas e parâmetros'!$F$4:$F$8,$M111)=0,COUNTIF('Listas e parâmetros'!$G$4:$G$7,$O111)=0),"ERRO: valor fora das listas",IF(OR(NOT(ISNUMBER($F111)),$F111&lt;=0),"ERRO: quantidade inválida",IF(OR(NOT(ISNUMBER($B111)),NOT(ISNUMBER($K111))),"ERRO: datas de entrada/prazo inválidas",IF($B111&gt;'Resumo'!$B$3,"ERRO: entrada posterior à data de referência",IF($K111&lt;$B111,"ERRO: prazo anterior à entrada",IF(OR(AND($N111&lt;&gt;"",$N111&gt;'Resumo'!$B$3),AND($P111&lt;&gt;"",$P111&gt;'Resumo'!$B$3),AND($Q111&lt;&gt;"",$Q111&gt;'Resumo'!$B$3)),"ERRO: data posterior à referência",IF(AND($N111&lt;&gt;"",$N111&lt;$B111),"ERRO: inspeção anterior à entrada",IF(AND($M111&lt;&gt;"Em quarentena",$N111=""),"ERRO: informe a data da inspeção",IF(AND($O111="Pendente",$P111&lt;&gt;""),"ERRO: decisão pendente não deve ter data",IF(AND($O111&lt;&gt;"Pendente",$P111=""),"ERRO: informe a data da decisão",IF(AND($P111&lt;&gt;"",$P111&lt;$B111),"ERRO: decisão anterior à entrada",IF(AND($P111&lt;&gt;"",$N111&lt;&gt;"",$P111&lt;$N111),"ERRO: decisão anterior à inspeção",IF(AND($O111="Pendente",OR($M111="Aguardando execução",$M111="Concluído")),"ERRO: status exige decisão final",IF(AND($O111&lt;&gt;"Pendente",NOT(OR($M111="Aguardando execução",$M111="Concluído"))),"ERRO: atualize o status após a decisão",IF(AND($M111="Concluído",$Q111=""),"ERRO: informe a data da conclusão",IF(AND($M111&lt;&gt;"Concluído",$Q111&lt;&gt;""),"ERRO: conclusão só para status concluído",IF(AND($Q111&lt;&gt;"",$P111=""),"ERRO: conclusão sem data de decisão",IF(AND($Q111&lt;&gt;"",$Q111&lt;$P111),"ERRO: conclusão anterior à decisão","OK"))))))))))))))))))))))</f>
        <v/>
      </c>
      <c r="W111" s="31">
        <f>IF(OR($A111="",$S111="",$S111=0,$K111=""),"",$K111+ROW()/1000000)</f>
        <v/>
      </c>
    </row>
    <row r="112" ht="26" customHeight="1">
      <c r="A112" s="26" t="n"/>
      <c r="B112" s="49" t="n"/>
      <c r="C112" s="26" t="n"/>
      <c r="D112" s="28" t="n"/>
      <c r="E112" s="26" t="n"/>
      <c r="F112" s="29" t="n"/>
      <c r="G112" s="28" t="n"/>
      <c r="H112" s="28" t="n"/>
      <c r="I112" s="26" t="n"/>
      <c r="J112" s="26" t="n"/>
      <c r="K112" s="49" t="n"/>
      <c r="L112" s="26" t="n"/>
      <c r="M112" s="26" t="n"/>
      <c r="N112" s="49" t="n"/>
      <c r="O112" s="26" t="n"/>
      <c r="P112" s="49" t="n"/>
      <c r="Q112" s="49" t="n"/>
      <c r="R112" s="28" t="n"/>
      <c r="S112" s="30">
        <f>IF($A112="","",IF(OR(NOT(ISNUMBER($F112)),$F112&lt;=0,$M112=""),"",$F112*--($M112&lt;&gt;"Concluído")))</f>
        <v/>
      </c>
      <c r="T112" s="30">
        <f>IF(OR($A112="",NOT(ISNUMBER($B112)),NOT(ISNUMBER('Resumo'!$B$3))),"",MAX(0,IF(AND($M112="Concluído",ISNUMBER($Q112)),$Q112,'Resumo'!$B$3)-$B112))</f>
        <v/>
      </c>
      <c r="U112" s="31">
        <f>IF($A112="","",IF($K112="","Sem prazo",IF($M112="Concluído",IF($Q112="","Revisar",IF($Q112&gt;$K112,"Concluído com atraso","Concluído no prazo")),IF(NOT(ISNUMBER('Resumo'!$B$3)),"Revisar",IF($K112&lt;'Resumo'!$B$3,"Vencido",IF($K112-'Resumo'!$B$3&lt;=2,"Vence em até 2 dias","No prazo"))))))</f>
        <v/>
      </c>
      <c r="V112" s="32">
        <f>IF(COUNTA($A112:$R112)=0,"",IF($A112="","ERRO: informe o ID",IF(COUNTIF($A$9:$A$208,$A112)&gt;1,"ERRO: ID duplicado",IF(OR($B112="",$C112="",$D112="",$E112="",$F112="",$G112="",$H112="",$I112="",$J112="",$K112="",$L112="",$M112="",$O112=""),"ERRO: preencha os campos obrigatórios",IF(OR(COUNTIF('Listas e parâmetros'!$D$4:$D$10,$G112)=0,COUNTIF('Listas e parâmetros'!$I$4:$I$8,$I112)=0,COUNTIF('Listas e parâmetros'!$H$4:$H$6,$J112)=0,COUNTIF('Listas e parâmetros'!$E$4:$E$7,$L112)=0,COUNTIF('Listas e parâmetros'!$F$4:$F$8,$M112)=0,COUNTIF('Listas e parâmetros'!$G$4:$G$7,$O112)=0),"ERRO: valor fora das listas",IF(OR(NOT(ISNUMBER($F112)),$F112&lt;=0),"ERRO: quantidade inválida",IF(OR(NOT(ISNUMBER($B112)),NOT(ISNUMBER($K112))),"ERRO: datas de entrada/prazo inválidas",IF($B112&gt;'Resumo'!$B$3,"ERRO: entrada posterior à data de referência",IF($K112&lt;$B112,"ERRO: prazo anterior à entrada",IF(OR(AND($N112&lt;&gt;"",$N112&gt;'Resumo'!$B$3),AND($P112&lt;&gt;"",$P112&gt;'Resumo'!$B$3),AND($Q112&lt;&gt;"",$Q112&gt;'Resumo'!$B$3)),"ERRO: data posterior à referência",IF(AND($N112&lt;&gt;"",$N112&lt;$B112),"ERRO: inspeção anterior à entrada",IF(AND($M112&lt;&gt;"Em quarentena",$N112=""),"ERRO: informe a data da inspeção",IF(AND($O112="Pendente",$P112&lt;&gt;""),"ERRO: decisão pendente não deve ter data",IF(AND($O112&lt;&gt;"Pendente",$P112=""),"ERRO: informe a data da decisão",IF(AND($P112&lt;&gt;"",$P112&lt;$B112),"ERRO: decisão anterior à entrada",IF(AND($P112&lt;&gt;"",$N112&lt;&gt;"",$P112&lt;$N112),"ERRO: decisão anterior à inspeção",IF(AND($O112="Pendente",OR($M112="Aguardando execução",$M112="Concluído")),"ERRO: status exige decisão final",IF(AND($O112&lt;&gt;"Pendente",NOT(OR($M112="Aguardando execução",$M112="Concluído"))),"ERRO: atualize o status após a decisão",IF(AND($M112="Concluído",$Q112=""),"ERRO: informe a data da conclusão",IF(AND($M112&lt;&gt;"Concluído",$Q112&lt;&gt;""),"ERRO: conclusão só para status concluído",IF(AND($Q112&lt;&gt;"",$P112=""),"ERRO: conclusão sem data de decisão",IF(AND($Q112&lt;&gt;"",$Q112&lt;$P112),"ERRO: conclusão anterior à decisão","OK"))))))))))))))))))))))</f>
        <v/>
      </c>
      <c r="W112" s="31">
        <f>IF(OR($A112="",$S112="",$S112=0,$K112=""),"",$K112+ROW()/1000000)</f>
        <v/>
      </c>
    </row>
    <row r="113" ht="26" customHeight="1">
      <c r="A113" s="26" t="n"/>
      <c r="B113" s="49" t="n"/>
      <c r="C113" s="26" t="n"/>
      <c r="D113" s="28" t="n"/>
      <c r="E113" s="26" t="n"/>
      <c r="F113" s="29" t="n"/>
      <c r="G113" s="28" t="n"/>
      <c r="H113" s="28" t="n"/>
      <c r="I113" s="26" t="n"/>
      <c r="J113" s="26" t="n"/>
      <c r="K113" s="49" t="n"/>
      <c r="L113" s="26" t="n"/>
      <c r="M113" s="26" t="n"/>
      <c r="N113" s="49" t="n"/>
      <c r="O113" s="26" t="n"/>
      <c r="P113" s="49" t="n"/>
      <c r="Q113" s="49" t="n"/>
      <c r="R113" s="28" t="n"/>
      <c r="S113" s="30">
        <f>IF($A113="","",IF(OR(NOT(ISNUMBER($F113)),$F113&lt;=0,$M113=""),"",$F113*--($M113&lt;&gt;"Concluído")))</f>
        <v/>
      </c>
      <c r="T113" s="30">
        <f>IF(OR($A113="",NOT(ISNUMBER($B113)),NOT(ISNUMBER('Resumo'!$B$3))),"",MAX(0,IF(AND($M113="Concluído",ISNUMBER($Q113)),$Q113,'Resumo'!$B$3)-$B113))</f>
        <v/>
      </c>
      <c r="U113" s="31">
        <f>IF($A113="","",IF($K113="","Sem prazo",IF($M113="Concluído",IF($Q113="","Revisar",IF($Q113&gt;$K113,"Concluído com atraso","Concluído no prazo")),IF(NOT(ISNUMBER('Resumo'!$B$3)),"Revisar",IF($K113&lt;'Resumo'!$B$3,"Vencido",IF($K113-'Resumo'!$B$3&lt;=2,"Vence em até 2 dias","No prazo"))))))</f>
        <v/>
      </c>
      <c r="V113" s="32">
        <f>IF(COUNTA($A113:$R113)=0,"",IF($A113="","ERRO: informe o ID",IF(COUNTIF($A$9:$A$208,$A113)&gt;1,"ERRO: ID duplicado",IF(OR($B113="",$C113="",$D113="",$E113="",$F113="",$G113="",$H113="",$I113="",$J113="",$K113="",$L113="",$M113="",$O113=""),"ERRO: preencha os campos obrigatórios",IF(OR(COUNTIF('Listas e parâmetros'!$D$4:$D$10,$G113)=0,COUNTIF('Listas e parâmetros'!$I$4:$I$8,$I113)=0,COUNTIF('Listas e parâmetros'!$H$4:$H$6,$J113)=0,COUNTIF('Listas e parâmetros'!$E$4:$E$7,$L113)=0,COUNTIF('Listas e parâmetros'!$F$4:$F$8,$M113)=0,COUNTIF('Listas e parâmetros'!$G$4:$G$7,$O113)=0),"ERRO: valor fora das listas",IF(OR(NOT(ISNUMBER($F113)),$F113&lt;=0),"ERRO: quantidade inválida",IF(OR(NOT(ISNUMBER($B113)),NOT(ISNUMBER($K113))),"ERRO: datas de entrada/prazo inválidas",IF($B113&gt;'Resumo'!$B$3,"ERRO: entrada posterior à data de referência",IF($K113&lt;$B113,"ERRO: prazo anterior à entrada",IF(OR(AND($N113&lt;&gt;"",$N113&gt;'Resumo'!$B$3),AND($P113&lt;&gt;"",$P113&gt;'Resumo'!$B$3),AND($Q113&lt;&gt;"",$Q113&gt;'Resumo'!$B$3)),"ERRO: data posterior à referência",IF(AND($N113&lt;&gt;"",$N113&lt;$B113),"ERRO: inspeção anterior à entrada",IF(AND($M113&lt;&gt;"Em quarentena",$N113=""),"ERRO: informe a data da inspeção",IF(AND($O113="Pendente",$P113&lt;&gt;""),"ERRO: decisão pendente não deve ter data",IF(AND($O113&lt;&gt;"Pendente",$P113=""),"ERRO: informe a data da decisão",IF(AND($P113&lt;&gt;"",$P113&lt;$B113),"ERRO: decisão anterior à entrada",IF(AND($P113&lt;&gt;"",$N113&lt;&gt;"",$P113&lt;$N113),"ERRO: decisão anterior à inspeção",IF(AND($O113="Pendente",OR($M113="Aguardando execução",$M113="Concluído")),"ERRO: status exige decisão final",IF(AND($O113&lt;&gt;"Pendente",NOT(OR($M113="Aguardando execução",$M113="Concluído"))),"ERRO: atualize o status após a decisão",IF(AND($M113="Concluído",$Q113=""),"ERRO: informe a data da conclusão",IF(AND($M113&lt;&gt;"Concluído",$Q113&lt;&gt;""),"ERRO: conclusão só para status concluído",IF(AND($Q113&lt;&gt;"",$P113=""),"ERRO: conclusão sem data de decisão",IF(AND($Q113&lt;&gt;"",$Q113&lt;$P113),"ERRO: conclusão anterior à decisão","OK"))))))))))))))))))))))</f>
        <v/>
      </c>
      <c r="W113" s="31">
        <f>IF(OR($A113="",$S113="",$S113=0,$K113=""),"",$K113+ROW()/1000000)</f>
        <v/>
      </c>
    </row>
    <row r="114" ht="26" customHeight="1">
      <c r="A114" s="26" t="n"/>
      <c r="B114" s="49" t="n"/>
      <c r="C114" s="26" t="n"/>
      <c r="D114" s="28" t="n"/>
      <c r="E114" s="26" t="n"/>
      <c r="F114" s="29" t="n"/>
      <c r="G114" s="28" t="n"/>
      <c r="H114" s="28" t="n"/>
      <c r="I114" s="26" t="n"/>
      <c r="J114" s="26" t="n"/>
      <c r="K114" s="49" t="n"/>
      <c r="L114" s="26" t="n"/>
      <c r="M114" s="26" t="n"/>
      <c r="N114" s="49" t="n"/>
      <c r="O114" s="26" t="n"/>
      <c r="P114" s="49" t="n"/>
      <c r="Q114" s="49" t="n"/>
      <c r="R114" s="28" t="n"/>
      <c r="S114" s="30">
        <f>IF($A114="","",IF(OR(NOT(ISNUMBER($F114)),$F114&lt;=0,$M114=""),"",$F114*--($M114&lt;&gt;"Concluído")))</f>
        <v/>
      </c>
      <c r="T114" s="30">
        <f>IF(OR($A114="",NOT(ISNUMBER($B114)),NOT(ISNUMBER('Resumo'!$B$3))),"",MAX(0,IF(AND($M114="Concluído",ISNUMBER($Q114)),$Q114,'Resumo'!$B$3)-$B114))</f>
        <v/>
      </c>
      <c r="U114" s="31">
        <f>IF($A114="","",IF($K114="","Sem prazo",IF($M114="Concluído",IF($Q114="","Revisar",IF($Q114&gt;$K114,"Concluído com atraso","Concluído no prazo")),IF(NOT(ISNUMBER('Resumo'!$B$3)),"Revisar",IF($K114&lt;'Resumo'!$B$3,"Vencido",IF($K114-'Resumo'!$B$3&lt;=2,"Vence em até 2 dias","No prazo"))))))</f>
        <v/>
      </c>
      <c r="V114" s="32">
        <f>IF(COUNTA($A114:$R114)=0,"",IF($A114="","ERRO: informe o ID",IF(COUNTIF($A$9:$A$208,$A114)&gt;1,"ERRO: ID duplicado",IF(OR($B114="",$C114="",$D114="",$E114="",$F114="",$G114="",$H114="",$I114="",$J114="",$K114="",$L114="",$M114="",$O114=""),"ERRO: preencha os campos obrigatórios",IF(OR(COUNTIF('Listas e parâmetros'!$D$4:$D$10,$G114)=0,COUNTIF('Listas e parâmetros'!$I$4:$I$8,$I114)=0,COUNTIF('Listas e parâmetros'!$H$4:$H$6,$J114)=0,COUNTIF('Listas e parâmetros'!$E$4:$E$7,$L114)=0,COUNTIF('Listas e parâmetros'!$F$4:$F$8,$M114)=0,COUNTIF('Listas e parâmetros'!$G$4:$G$7,$O114)=0),"ERRO: valor fora das listas",IF(OR(NOT(ISNUMBER($F114)),$F114&lt;=0),"ERRO: quantidade inválida",IF(OR(NOT(ISNUMBER($B114)),NOT(ISNUMBER($K114))),"ERRO: datas de entrada/prazo inválidas",IF($B114&gt;'Resumo'!$B$3,"ERRO: entrada posterior à data de referência",IF($K114&lt;$B114,"ERRO: prazo anterior à entrada",IF(OR(AND($N114&lt;&gt;"",$N114&gt;'Resumo'!$B$3),AND($P114&lt;&gt;"",$P114&gt;'Resumo'!$B$3),AND($Q114&lt;&gt;"",$Q114&gt;'Resumo'!$B$3)),"ERRO: data posterior à referência",IF(AND($N114&lt;&gt;"",$N114&lt;$B114),"ERRO: inspeção anterior à entrada",IF(AND($M114&lt;&gt;"Em quarentena",$N114=""),"ERRO: informe a data da inspeção",IF(AND($O114="Pendente",$P114&lt;&gt;""),"ERRO: decisão pendente não deve ter data",IF(AND($O114&lt;&gt;"Pendente",$P114=""),"ERRO: informe a data da decisão",IF(AND($P114&lt;&gt;"",$P114&lt;$B114),"ERRO: decisão anterior à entrada",IF(AND($P114&lt;&gt;"",$N114&lt;&gt;"",$P114&lt;$N114),"ERRO: decisão anterior à inspeção",IF(AND($O114="Pendente",OR($M114="Aguardando execução",$M114="Concluído")),"ERRO: status exige decisão final",IF(AND($O114&lt;&gt;"Pendente",NOT(OR($M114="Aguardando execução",$M114="Concluído"))),"ERRO: atualize o status após a decisão",IF(AND($M114="Concluído",$Q114=""),"ERRO: informe a data da conclusão",IF(AND($M114&lt;&gt;"Concluído",$Q114&lt;&gt;""),"ERRO: conclusão só para status concluído",IF(AND($Q114&lt;&gt;"",$P114=""),"ERRO: conclusão sem data de decisão",IF(AND($Q114&lt;&gt;"",$Q114&lt;$P114),"ERRO: conclusão anterior à decisão","OK"))))))))))))))))))))))</f>
        <v/>
      </c>
      <c r="W114" s="31">
        <f>IF(OR($A114="",$S114="",$S114=0,$K114=""),"",$K114+ROW()/1000000)</f>
        <v/>
      </c>
    </row>
    <row r="115" ht="26" customHeight="1">
      <c r="A115" s="26" t="n"/>
      <c r="B115" s="49" t="n"/>
      <c r="C115" s="26" t="n"/>
      <c r="D115" s="28" t="n"/>
      <c r="E115" s="26" t="n"/>
      <c r="F115" s="29" t="n"/>
      <c r="G115" s="28" t="n"/>
      <c r="H115" s="28" t="n"/>
      <c r="I115" s="26" t="n"/>
      <c r="J115" s="26" t="n"/>
      <c r="K115" s="49" t="n"/>
      <c r="L115" s="26" t="n"/>
      <c r="M115" s="26" t="n"/>
      <c r="N115" s="49" t="n"/>
      <c r="O115" s="26" t="n"/>
      <c r="P115" s="49" t="n"/>
      <c r="Q115" s="49" t="n"/>
      <c r="R115" s="28" t="n"/>
      <c r="S115" s="30">
        <f>IF($A115="","",IF(OR(NOT(ISNUMBER($F115)),$F115&lt;=0,$M115=""),"",$F115*--($M115&lt;&gt;"Concluído")))</f>
        <v/>
      </c>
      <c r="T115" s="30">
        <f>IF(OR($A115="",NOT(ISNUMBER($B115)),NOT(ISNUMBER('Resumo'!$B$3))),"",MAX(0,IF(AND($M115="Concluído",ISNUMBER($Q115)),$Q115,'Resumo'!$B$3)-$B115))</f>
        <v/>
      </c>
      <c r="U115" s="31">
        <f>IF($A115="","",IF($K115="","Sem prazo",IF($M115="Concluído",IF($Q115="","Revisar",IF($Q115&gt;$K115,"Concluído com atraso","Concluído no prazo")),IF(NOT(ISNUMBER('Resumo'!$B$3)),"Revisar",IF($K115&lt;'Resumo'!$B$3,"Vencido",IF($K115-'Resumo'!$B$3&lt;=2,"Vence em até 2 dias","No prazo"))))))</f>
        <v/>
      </c>
      <c r="V115" s="32">
        <f>IF(COUNTA($A115:$R115)=0,"",IF($A115="","ERRO: informe o ID",IF(COUNTIF($A$9:$A$208,$A115)&gt;1,"ERRO: ID duplicado",IF(OR($B115="",$C115="",$D115="",$E115="",$F115="",$G115="",$H115="",$I115="",$J115="",$K115="",$L115="",$M115="",$O115=""),"ERRO: preencha os campos obrigatórios",IF(OR(COUNTIF('Listas e parâmetros'!$D$4:$D$10,$G115)=0,COUNTIF('Listas e parâmetros'!$I$4:$I$8,$I115)=0,COUNTIF('Listas e parâmetros'!$H$4:$H$6,$J115)=0,COUNTIF('Listas e parâmetros'!$E$4:$E$7,$L115)=0,COUNTIF('Listas e parâmetros'!$F$4:$F$8,$M115)=0,COUNTIF('Listas e parâmetros'!$G$4:$G$7,$O115)=0),"ERRO: valor fora das listas",IF(OR(NOT(ISNUMBER($F115)),$F115&lt;=0),"ERRO: quantidade inválida",IF(OR(NOT(ISNUMBER($B115)),NOT(ISNUMBER($K115))),"ERRO: datas de entrada/prazo inválidas",IF($B115&gt;'Resumo'!$B$3,"ERRO: entrada posterior à data de referência",IF($K115&lt;$B115,"ERRO: prazo anterior à entrada",IF(OR(AND($N115&lt;&gt;"",$N115&gt;'Resumo'!$B$3),AND($P115&lt;&gt;"",$P115&gt;'Resumo'!$B$3),AND($Q115&lt;&gt;"",$Q115&gt;'Resumo'!$B$3)),"ERRO: data posterior à referência",IF(AND($N115&lt;&gt;"",$N115&lt;$B115),"ERRO: inspeção anterior à entrada",IF(AND($M115&lt;&gt;"Em quarentena",$N115=""),"ERRO: informe a data da inspeção",IF(AND($O115="Pendente",$P115&lt;&gt;""),"ERRO: decisão pendente não deve ter data",IF(AND($O115&lt;&gt;"Pendente",$P115=""),"ERRO: informe a data da decisão",IF(AND($P115&lt;&gt;"",$P115&lt;$B115),"ERRO: decisão anterior à entrada",IF(AND($P115&lt;&gt;"",$N115&lt;&gt;"",$P115&lt;$N115),"ERRO: decisão anterior à inspeção",IF(AND($O115="Pendente",OR($M115="Aguardando execução",$M115="Concluído")),"ERRO: status exige decisão final",IF(AND($O115&lt;&gt;"Pendente",NOT(OR($M115="Aguardando execução",$M115="Concluído"))),"ERRO: atualize o status após a decisão",IF(AND($M115="Concluído",$Q115=""),"ERRO: informe a data da conclusão",IF(AND($M115&lt;&gt;"Concluído",$Q115&lt;&gt;""),"ERRO: conclusão só para status concluído",IF(AND($Q115&lt;&gt;"",$P115=""),"ERRO: conclusão sem data de decisão",IF(AND($Q115&lt;&gt;"",$Q115&lt;$P115),"ERRO: conclusão anterior à decisão","OK"))))))))))))))))))))))</f>
        <v/>
      </c>
      <c r="W115" s="31">
        <f>IF(OR($A115="",$S115="",$S115=0,$K115=""),"",$K115+ROW()/1000000)</f>
        <v/>
      </c>
    </row>
    <row r="116" ht="26" customHeight="1">
      <c r="A116" s="26" t="n"/>
      <c r="B116" s="49" t="n"/>
      <c r="C116" s="26" t="n"/>
      <c r="D116" s="28" t="n"/>
      <c r="E116" s="26" t="n"/>
      <c r="F116" s="29" t="n"/>
      <c r="G116" s="28" t="n"/>
      <c r="H116" s="28" t="n"/>
      <c r="I116" s="26" t="n"/>
      <c r="J116" s="26" t="n"/>
      <c r="K116" s="49" t="n"/>
      <c r="L116" s="26" t="n"/>
      <c r="M116" s="26" t="n"/>
      <c r="N116" s="49" t="n"/>
      <c r="O116" s="26" t="n"/>
      <c r="P116" s="49" t="n"/>
      <c r="Q116" s="49" t="n"/>
      <c r="R116" s="28" t="n"/>
      <c r="S116" s="30">
        <f>IF($A116="","",IF(OR(NOT(ISNUMBER($F116)),$F116&lt;=0,$M116=""),"",$F116*--($M116&lt;&gt;"Concluído")))</f>
        <v/>
      </c>
      <c r="T116" s="30">
        <f>IF(OR($A116="",NOT(ISNUMBER($B116)),NOT(ISNUMBER('Resumo'!$B$3))),"",MAX(0,IF(AND($M116="Concluído",ISNUMBER($Q116)),$Q116,'Resumo'!$B$3)-$B116))</f>
        <v/>
      </c>
      <c r="U116" s="31">
        <f>IF($A116="","",IF($K116="","Sem prazo",IF($M116="Concluído",IF($Q116="","Revisar",IF($Q116&gt;$K116,"Concluído com atraso","Concluído no prazo")),IF(NOT(ISNUMBER('Resumo'!$B$3)),"Revisar",IF($K116&lt;'Resumo'!$B$3,"Vencido",IF($K116-'Resumo'!$B$3&lt;=2,"Vence em até 2 dias","No prazo"))))))</f>
        <v/>
      </c>
      <c r="V116" s="32">
        <f>IF(COUNTA($A116:$R116)=0,"",IF($A116="","ERRO: informe o ID",IF(COUNTIF($A$9:$A$208,$A116)&gt;1,"ERRO: ID duplicado",IF(OR($B116="",$C116="",$D116="",$E116="",$F116="",$G116="",$H116="",$I116="",$J116="",$K116="",$L116="",$M116="",$O116=""),"ERRO: preencha os campos obrigatórios",IF(OR(COUNTIF('Listas e parâmetros'!$D$4:$D$10,$G116)=0,COUNTIF('Listas e parâmetros'!$I$4:$I$8,$I116)=0,COUNTIF('Listas e parâmetros'!$H$4:$H$6,$J116)=0,COUNTIF('Listas e parâmetros'!$E$4:$E$7,$L116)=0,COUNTIF('Listas e parâmetros'!$F$4:$F$8,$M116)=0,COUNTIF('Listas e parâmetros'!$G$4:$G$7,$O116)=0),"ERRO: valor fora das listas",IF(OR(NOT(ISNUMBER($F116)),$F116&lt;=0),"ERRO: quantidade inválida",IF(OR(NOT(ISNUMBER($B116)),NOT(ISNUMBER($K116))),"ERRO: datas de entrada/prazo inválidas",IF($B116&gt;'Resumo'!$B$3,"ERRO: entrada posterior à data de referência",IF($K116&lt;$B116,"ERRO: prazo anterior à entrada",IF(OR(AND($N116&lt;&gt;"",$N116&gt;'Resumo'!$B$3),AND($P116&lt;&gt;"",$P116&gt;'Resumo'!$B$3),AND($Q116&lt;&gt;"",$Q116&gt;'Resumo'!$B$3)),"ERRO: data posterior à referência",IF(AND($N116&lt;&gt;"",$N116&lt;$B116),"ERRO: inspeção anterior à entrada",IF(AND($M116&lt;&gt;"Em quarentena",$N116=""),"ERRO: informe a data da inspeção",IF(AND($O116="Pendente",$P116&lt;&gt;""),"ERRO: decisão pendente não deve ter data",IF(AND($O116&lt;&gt;"Pendente",$P116=""),"ERRO: informe a data da decisão",IF(AND($P116&lt;&gt;"",$P116&lt;$B116),"ERRO: decisão anterior à entrada",IF(AND($P116&lt;&gt;"",$N116&lt;&gt;"",$P116&lt;$N116),"ERRO: decisão anterior à inspeção",IF(AND($O116="Pendente",OR($M116="Aguardando execução",$M116="Concluído")),"ERRO: status exige decisão final",IF(AND($O116&lt;&gt;"Pendente",NOT(OR($M116="Aguardando execução",$M116="Concluído"))),"ERRO: atualize o status após a decisão",IF(AND($M116="Concluído",$Q116=""),"ERRO: informe a data da conclusão",IF(AND($M116&lt;&gt;"Concluído",$Q116&lt;&gt;""),"ERRO: conclusão só para status concluído",IF(AND($Q116&lt;&gt;"",$P116=""),"ERRO: conclusão sem data de decisão",IF(AND($Q116&lt;&gt;"",$Q116&lt;$P116),"ERRO: conclusão anterior à decisão","OK"))))))))))))))))))))))</f>
        <v/>
      </c>
      <c r="W116" s="31">
        <f>IF(OR($A116="",$S116="",$S116=0,$K116=""),"",$K116+ROW()/1000000)</f>
        <v/>
      </c>
    </row>
    <row r="117" ht="26" customHeight="1">
      <c r="A117" s="26" t="n"/>
      <c r="B117" s="49" t="n"/>
      <c r="C117" s="26" t="n"/>
      <c r="D117" s="28" t="n"/>
      <c r="E117" s="26" t="n"/>
      <c r="F117" s="29" t="n"/>
      <c r="G117" s="28" t="n"/>
      <c r="H117" s="28" t="n"/>
      <c r="I117" s="26" t="n"/>
      <c r="J117" s="26" t="n"/>
      <c r="K117" s="49" t="n"/>
      <c r="L117" s="26" t="n"/>
      <c r="M117" s="26" t="n"/>
      <c r="N117" s="49" t="n"/>
      <c r="O117" s="26" t="n"/>
      <c r="P117" s="49" t="n"/>
      <c r="Q117" s="49" t="n"/>
      <c r="R117" s="28" t="n"/>
      <c r="S117" s="30">
        <f>IF($A117="","",IF(OR(NOT(ISNUMBER($F117)),$F117&lt;=0,$M117=""),"",$F117*--($M117&lt;&gt;"Concluído")))</f>
        <v/>
      </c>
      <c r="T117" s="30">
        <f>IF(OR($A117="",NOT(ISNUMBER($B117)),NOT(ISNUMBER('Resumo'!$B$3))),"",MAX(0,IF(AND($M117="Concluído",ISNUMBER($Q117)),$Q117,'Resumo'!$B$3)-$B117))</f>
        <v/>
      </c>
      <c r="U117" s="31">
        <f>IF($A117="","",IF($K117="","Sem prazo",IF($M117="Concluído",IF($Q117="","Revisar",IF($Q117&gt;$K117,"Concluído com atraso","Concluído no prazo")),IF(NOT(ISNUMBER('Resumo'!$B$3)),"Revisar",IF($K117&lt;'Resumo'!$B$3,"Vencido",IF($K117-'Resumo'!$B$3&lt;=2,"Vence em até 2 dias","No prazo"))))))</f>
        <v/>
      </c>
      <c r="V117" s="32">
        <f>IF(COUNTA($A117:$R117)=0,"",IF($A117="","ERRO: informe o ID",IF(COUNTIF($A$9:$A$208,$A117)&gt;1,"ERRO: ID duplicado",IF(OR($B117="",$C117="",$D117="",$E117="",$F117="",$G117="",$H117="",$I117="",$J117="",$K117="",$L117="",$M117="",$O117=""),"ERRO: preencha os campos obrigatórios",IF(OR(COUNTIF('Listas e parâmetros'!$D$4:$D$10,$G117)=0,COUNTIF('Listas e parâmetros'!$I$4:$I$8,$I117)=0,COUNTIF('Listas e parâmetros'!$H$4:$H$6,$J117)=0,COUNTIF('Listas e parâmetros'!$E$4:$E$7,$L117)=0,COUNTIF('Listas e parâmetros'!$F$4:$F$8,$M117)=0,COUNTIF('Listas e parâmetros'!$G$4:$G$7,$O117)=0),"ERRO: valor fora das listas",IF(OR(NOT(ISNUMBER($F117)),$F117&lt;=0),"ERRO: quantidade inválida",IF(OR(NOT(ISNUMBER($B117)),NOT(ISNUMBER($K117))),"ERRO: datas de entrada/prazo inválidas",IF($B117&gt;'Resumo'!$B$3,"ERRO: entrada posterior à data de referência",IF($K117&lt;$B117,"ERRO: prazo anterior à entrada",IF(OR(AND($N117&lt;&gt;"",$N117&gt;'Resumo'!$B$3),AND($P117&lt;&gt;"",$P117&gt;'Resumo'!$B$3),AND($Q117&lt;&gt;"",$Q117&gt;'Resumo'!$B$3)),"ERRO: data posterior à referência",IF(AND($N117&lt;&gt;"",$N117&lt;$B117),"ERRO: inspeção anterior à entrada",IF(AND($M117&lt;&gt;"Em quarentena",$N117=""),"ERRO: informe a data da inspeção",IF(AND($O117="Pendente",$P117&lt;&gt;""),"ERRO: decisão pendente não deve ter data",IF(AND($O117&lt;&gt;"Pendente",$P117=""),"ERRO: informe a data da decisão",IF(AND($P117&lt;&gt;"",$P117&lt;$B117),"ERRO: decisão anterior à entrada",IF(AND($P117&lt;&gt;"",$N117&lt;&gt;"",$P117&lt;$N117),"ERRO: decisão anterior à inspeção",IF(AND($O117="Pendente",OR($M117="Aguardando execução",$M117="Concluído")),"ERRO: status exige decisão final",IF(AND($O117&lt;&gt;"Pendente",NOT(OR($M117="Aguardando execução",$M117="Concluído"))),"ERRO: atualize o status após a decisão",IF(AND($M117="Concluído",$Q117=""),"ERRO: informe a data da conclusão",IF(AND($M117&lt;&gt;"Concluído",$Q117&lt;&gt;""),"ERRO: conclusão só para status concluído",IF(AND($Q117&lt;&gt;"",$P117=""),"ERRO: conclusão sem data de decisão",IF(AND($Q117&lt;&gt;"",$Q117&lt;$P117),"ERRO: conclusão anterior à decisão","OK"))))))))))))))))))))))</f>
        <v/>
      </c>
      <c r="W117" s="31">
        <f>IF(OR($A117="",$S117="",$S117=0,$K117=""),"",$K117+ROW()/1000000)</f>
        <v/>
      </c>
    </row>
    <row r="118" ht="26" customHeight="1">
      <c r="A118" s="26" t="n"/>
      <c r="B118" s="49" t="n"/>
      <c r="C118" s="26" t="n"/>
      <c r="D118" s="28" t="n"/>
      <c r="E118" s="26" t="n"/>
      <c r="F118" s="29" t="n"/>
      <c r="G118" s="28" t="n"/>
      <c r="H118" s="28" t="n"/>
      <c r="I118" s="26" t="n"/>
      <c r="J118" s="26" t="n"/>
      <c r="K118" s="49" t="n"/>
      <c r="L118" s="26" t="n"/>
      <c r="M118" s="26" t="n"/>
      <c r="N118" s="49" t="n"/>
      <c r="O118" s="26" t="n"/>
      <c r="P118" s="49" t="n"/>
      <c r="Q118" s="49" t="n"/>
      <c r="R118" s="28" t="n"/>
      <c r="S118" s="30">
        <f>IF($A118="","",IF(OR(NOT(ISNUMBER($F118)),$F118&lt;=0,$M118=""),"",$F118*--($M118&lt;&gt;"Concluído")))</f>
        <v/>
      </c>
      <c r="T118" s="30">
        <f>IF(OR($A118="",NOT(ISNUMBER($B118)),NOT(ISNUMBER('Resumo'!$B$3))),"",MAX(0,IF(AND($M118="Concluído",ISNUMBER($Q118)),$Q118,'Resumo'!$B$3)-$B118))</f>
        <v/>
      </c>
      <c r="U118" s="31">
        <f>IF($A118="","",IF($K118="","Sem prazo",IF($M118="Concluído",IF($Q118="","Revisar",IF($Q118&gt;$K118,"Concluído com atraso","Concluído no prazo")),IF(NOT(ISNUMBER('Resumo'!$B$3)),"Revisar",IF($K118&lt;'Resumo'!$B$3,"Vencido",IF($K118-'Resumo'!$B$3&lt;=2,"Vence em até 2 dias","No prazo"))))))</f>
        <v/>
      </c>
      <c r="V118" s="32">
        <f>IF(COUNTA($A118:$R118)=0,"",IF($A118="","ERRO: informe o ID",IF(COUNTIF($A$9:$A$208,$A118)&gt;1,"ERRO: ID duplicado",IF(OR($B118="",$C118="",$D118="",$E118="",$F118="",$G118="",$H118="",$I118="",$J118="",$K118="",$L118="",$M118="",$O118=""),"ERRO: preencha os campos obrigatórios",IF(OR(COUNTIF('Listas e parâmetros'!$D$4:$D$10,$G118)=0,COUNTIF('Listas e parâmetros'!$I$4:$I$8,$I118)=0,COUNTIF('Listas e parâmetros'!$H$4:$H$6,$J118)=0,COUNTIF('Listas e parâmetros'!$E$4:$E$7,$L118)=0,COUNTIF('Listas e parâmetros'!$F$4:$F$8,$M118)=0,COUNTIF('Listas e parâmetros'!$G$4:$G$7,$O118)=0),"ERRO: valor fora das listas",IF(OR(NOT(ISNUMBER($F118)),$F118&lt;=0),"ERRO: quantidade inválida",IF(OR(NOT(ISNUMBER($B118)),NOT(ISNUMBER($K118))),"ERRO: datas de entrada/prazo inválidas",IF($B118&gt;'Resumo'!$B$3,"ERRO: entrada posterior à data de referência",IF($K118&lt;$B118,"ERRO: prazo anterior à entrada",IF(OR(AND($N118&lt;&gt;"",$N118&gt;'Resumo'!$B$3),AND($P118&lt;&gt;"",$P118&gt;'Resumo'!$B$3),AND($Q118&lt;&gt;"",$Q118&gt;'Resumo'!$B$3)),"ERRO: data posterior à referência",IF(AND($N118&lt;&gt;"",$N118&lt;$B118),"ERRO: inspeção anterior à entrada",IF(AND($M118&lt;&gt;"Em quarentena",$N118=""),"ERRO: informe a data da inspeção",IF(AND($O118="Pendente",$P118&lt;&gt;""),"ERRO: decisão pendente não deve ter data",IF(AND($O118&lt;&gt;"Pendente",$P118=""),"ERRO: informe a data da decisão",IF(AND($P118&lt;&gt;"",$P118&lt;$B118),"ERRO: decisão anterior à entrada",IF(AND($P118&lt;&gt;"",$N118&lt;&gt;"",$P118&lt;$N118),"ERRO: decisão anterior à inspeção",IF(AND($O118="Pendente",OR($M118="Aguardando execução",$M118="Concluído")),"ERRO: status exige decisão final",IF(AND($O118&lt;&gt;"Pendente",NOT(OR($M118="Aguardando execução",$M118="Concluído"))),"ERRO: atualize o status após a decisão",IF(AND($M118="Concluído",$Q118=""),"ERRO: informe a data da conclusão",IF(AND($M118&lt;&gt;"Concluído",$Q118&lt;&gt;""),"ERRO: conclusão só para status concluído",IF(AND($Q118&lt;&gt;"",$P118=""),"ERRO: conclusão sem data de decisão",IF(AND($Q118&lt;&gt;"",$Q118&lt;$P118),"ERRO: conclusão anterior à decisão","OK"))))))))))))))))))))))</f>
        <v/>
      </c>
      <c r="W118" s="31">
        <f>IF(OR($A118="",$S118="",$S118=0,$K118=""),"",$K118+ROW()/1000000)</f>
        <v/>
      </c>
    </row>
    <row r="119" ht="26" customHeight="1">
      <c r="A119" s="26" t="n"/>
      <c r="B119" s="49" t="n"/>
      <c r="C119" s="26" t="n"/>
      <c r="D119" s="28" t="n"/>
      <c r="E119" s="26" t="n"/>
      <c r="F119" s="29" t="n"/>
      <c r="G119" s="28" t="n"/>
      <c r="H119" s="28" t="n"/>
      <c r="I119" s="26" t="n"/>
      <c r="J119" s="26" t="n"/>
      <c r="K119" s="49" t="n"/>
      <c r="L119" s="26" t="n"/>
      <c r="M119" s="26" t="n"/>
      <c r="N119" s="49" t="n"/>
      <c r="O119" s="26" t="n"/>
      <c r="P119" s="49" t="n"/>
      <c r="Q119" s="49" t="n"/>
      <c r="R119" s="28" t="n"/>
      <c r="S119" s="30">
        <f>IF($A119="","",IF(OR(NOT(ISNUMBER($F119)),$F119&lt;=0,$M119=""),"",$F119*--($M119&lt;&gt;"Concluído")))</f>
        <v/>
      </c>
      <c r="T119" s="30">
        <f>IF(OR($A119="",NOT(ISNUMBER($B119)),NOT(ISNUMBER('Resumo'!$B$3))),"",MAX(0,IF(AND($M119="Concluído",ISNUMBER($Q119)),$Q119,'Resumo'!$B$3)-$B119))</f>
        <v/>
      </c>
      <c r="U119" s="31">
        <f>IF($A119="","",IF($K119="","Sem prazo",IF($M119="Concluído",IF($Q119="","Revisar",IF($Q119&gt;$K119,"Concluído com atraso","Concluído no prazo")),IF(NOT(ISNUMBER('Resumo'!$B$3)),"Revisar",IF($K119&lt;'Resumo'!$B$3,"Vencido",IF($K119-'Resumo'!$B$3&lt;=2,"Vence em até 2 dias","No prazo"))))))</f>
        <v/>
      </c>
      <c r="V119" s="32">
        <f>IF(COUNTA($A119:$R119)=0,"",IF($A119="","ERRO: informe o ID",IF(COUNTIF($A$9:$A$208,$A119)&gt;1,"ERRO: ID duplicado",IF(OR($B119="",$C119="",$D119="",$E119="",$F119="",$G119="",$H119="",$I119="",$J119="",$K119="",$L119="",$M119="",$O119=""),"ERRO: preencha os campos obrigatórios",IF(OR(COUNTIF('Listas e parâmetros'!$D$4:$D$10,$G119)=0,COUNTIF('Listas e parâmetros'!$I$4:$I$8,$I119)=0,COUNTIF('Listas e parâmetros'!$H$4:$H$6,$J119)=0,COUNTIF('Listas e parâmetros'!$E$4:$E$7,$L119)=0,COUNTIF('Listas e parâmetros'!$F$4:$F$8,$M119)=0,COUNTIF('Listas e parâmetros'!$G$4:$G$7,$O119)=0),"ERRO: valor fora das listas",IF(OR(NOT(ISNUMBER($F119)),$F119&lt;=0),"ERRO: quantidade inválida",IF(OR(NOT(ISNUMBER($B119)),NOT(ISNUMBER($K119))),"ERRO: datas de entrada/prazo inválidas",IF($B119&gt;'Resumo'!$B$3,"ERRO: entrada posterior à data de referência",IF($K119&lt;$B119,"ERRO: prazo anterior à entrada",IF(OR(AND($N119&lt;&gt;"",$N119&gt;'Resumo'!$B$3),AND($P119&lt;&gt;"",$P119&gt;'Resumo'!$B$3),AND($Q119&lt;&gt;"",$Q119&gt;'Resumo'!$B$3)),"ERRO: data posterior à referência",IF(AND($N119&lt;&gt;"",$N119&lt;$B119),"ERRO: inspeção anterior à entrada",IF(AND($M119&lt;&gt;"Em quarentena",$N119=""),"ERRO: informe a data da inspeção",IF(AND($O119="Pendente",$P119&lt;&gt;""),"ERRO: decisão pendente não deve ter data",IF(AND($O119&lt;&gt;"Pendente",$P119=""),"ERRO: informe a data da decisão",IF(AND($P119&lt;&gt;"",$P119&lt;$B119),"ERRO: decisão anterior à entrada",IF(AND($P119&lt;&gt;"",$N119&lt;&gt;"",$P119&lt;$N119),"ERRO: decisão anterior à inspeção",IF(AND($O119="Pendente",OR($M119="Aguardando execução",$M119="Concluído")),"ERRO: status exige decisão final",IF(AND($O119&lt;&gt;"Pendente",NOT(OR($M119="Aguardando execução",$M119="Concluído"))),"ERRO: atualize o status após a decisão",IF(AND($M119="Concluído",$Q119=""),"ERRO: informe a data da conclusão",IF(AND($M119&lt;&gt;"Concluído",$Q119&lt;&gt;""),"ERRO: conclusão só para status concluído",IF(AND($Q119&lt;&gt;"",$P119=""),"ERRO: conclusão sem data de decisão",IF(AND($Q119&lt;&gt;"",$Q119&lt;$P119),"ERRO: conclusão anterior à decisão","OK"))))))))))))))))))))))</f>
        <v/>
      </c>
      <c r="W119" s="31">
        <f>IF(OR($A119="",$S119="",$S119=0,$K119=""),"",$K119+ROW()/1000000)</f>
        <v/>
      </c>
    </row>
    <row r="120" ht="26" customHeight="1">
      <c r="A120" s="26" t="n"/>
      <c r="B120" s="49" t="n"/>
      <c r="C120" s="26" t="n"/>
      <c r="D120" s="28" t="n"/>
      <c r="E120" s="26" t="n"/>
      <c r="F120" s="29" t="n"/>
      <c r="G120" s="28" t="n"/>
      <c r="H120" s="28" t="n"/>
      <c r="I120" s="26" t="n"/>
      <c r="J120" s="26" t="n"/>
      <c r="K120" s="49" t="n"/>
      <c r="L120" s="26" t="n"/>
      <c r="M120" s="26" t="n"/>
      <c r="N120" s="49" t="n"/>
      <c r="O120" s="26" t="n"/>
      <c r="P120" s="49" t="n"/>
      <c r="Q120" s="49" t="n"/>
      <c r="R120" s="28" t="n"/>
      <c r="S120" s="30">
        <f>IF($A120="","",IF(OR(NOT(ISNUMBER($F120)),$F120&lt;=0,$M120=""),"",$F120*--($M120&lt;&gt;"Concluído")))</f>
        <v/>
      </c>
      <c r="T120" s="30">
        <f>IF(OR($A120="",NOT(ISNUMBER($B120)),NOT(ISNUMBER('Resumo'!$B$3))),"",MAX(0,IF(AND($M120="Concluído",ISNUMBER($Q120)),$Q120,'Resumo'!$B$3)-$B120))</f>
        <v/>
      </c>
      <c r="U120" s="31">
        <f>IF($A120="","",IF($K120="","Sem prazo",IF($M120="Concluído",IF($Q120="","Revisar",IF($Q120&gt;$K120,"Concluído com atraso","Concluído no prazo")),IF(NOT(ISNUMBER('Resumo'!$B$3)),"Revisar",IF($K120&lt;'Resumo'!$B$3,"Vencido",IF($K120-'Resumo'!$B$3&lt;=2,"Vence em até 2 dias","No prazo"))))))</f>
        <v/>
      </c>
      <c r="V120" s="32">
        <f>IF(COUNTA($A120:$R120)=0,"",IF($A120="","ERRO: informe o ID",IF(COUNTIF($A$9:$A$208,$A120)&gt;1,"ERRO: ID duplicado",IF(OR($B120="",$C120="",$D120="",$E120="",$F120="",$G120="",$H120="",$I120="",$J120="",$K120="",$L120="",$M120="",$O120=""),"ERRO: preencha os campos obrigatórios",IF(OR(COUNTIF('Listas e parâmetros'!$D$4:$D$10,$G120)=0,COUNTIF('Listas e parâmetros'!$I$4:$I$8,$I120)=0,COUNTIF('Listas e parâmetros'!$H$4:$H$6,$J120)=0,COUNTIF('Listas e parâmetros'!$E$4:$E$7,$L120)=0,COUNTIF('Listas e parâmetros'!$F$4:$F$8,$M120)=0,COUNTIF('Listas e parâmetros'!$G$4:$G$7,$O120)=0),"ERRO: valor fora das listas",IF(OR(NOT(ISNUMBER($F120)),$F120&lt;=0),"ERRO: quantidade inválida",IF(OR(NOT(ISNUMBER($B120)),NOT(ISNUMBER($K120))),"ERRO: datas de entrada/prazo inválidas",IF($B120&gt;'Resumo'!$B$3,"ERRO: entrada posterior à data de referência",IF($K120&lt;$B120,"ERRO: prazo anterior à entrada",IF(OR(AND($N120&lt;&gt;"",$N120&gt;'Resumo'!$B$3),AND($P120&lt;&gt;"",$P120&gt;'Resumo'!$B$3),AND($Q120&lt;&gt;"",$Q120&gt;'Resumo'!$B$3)),"ERRO: data posterior à referência",IF(AND($N120&lt;&gt;"",$N120&lt;$B120),"ERRO: inspeção anterior à entrada",IF(AND($M120&lt;&gt;"Em quarentena",$N120=""),"ERRO: informe a data da inspeção",IF(AND($O120="Pendente",$P120&lt;&gt;""),"ERRO: decisão pendente não deve ter data",IF(AND($O120&lt;&gt;"Pendente",$P120=""),"ERRO: informe a data da decisão",IF(AND($P120&lt;&gt;"",$P120&lt;$B120),"ERRO: decisão anterior à entrada",IF(AND($P120&lt;&gt;"",$N120&lt;&gt;"",$P120&lt;$N120),"ERRO: decisão anterior à inspeção",IF(AND($O120="Pendente",OR($M120="Aguardando execução",$M120="Concluído")),"ERRO: status exige decisão final",IF(AND($O120&lt;&gt;"Pendente",NOT(OR($M120="Aguardando execução",$M120="Concluído"))),"ERRO: atualize o status após a decisão",IF(AND($M120="Concluído",$Q120=""),"ERRO: informe a data da conclusão",IF(AND($M120&lt;&gt;"Concluído",$Q120&lt;&gt;""),"ERRO: conclusão só para status concluído",IF(AND($Q120&lt;&gt;"",$P120=""),"ERRO: conclusão sem data de decisão",IF(AND($Q120&lt;&gt;"",$Q120&lt;$P120),"ERRO: conclusão anterior à decisão","OK"))))))))))))))))))))))</f>
        <v/>
      </c>
      <c r="W120" s="31">
        <f>IF(OR($A120="",$S120="",$S120=0,$K120=""),"",$K120+ROW()/1000000)</f>
        <v/>
      </c>
    </row>
    <row r="121" ht="26" customHeight="1">
      <c r="A121" s="26" t="n"/>
      <c r="B121" s="49" t="n"/>
      <c r="C121" s="26" t="n"/>
      <c r="D121" s="28" t="n"/>
      <c r="E121" s="26" t="n"/>
      <c r="F121" s="29" t="n"/>
      <c r="G121" s="28" t="n"/>
      <c r="H121" s="28" t="n"/>
      <c r="I121" s="26" t="n"/>
      <c r="J121" s="26" t="n"/>
      <c r="K121" s="49" t="n"/>
      <c r="L121" s="26" t="n"/>
      <c r="M121" s="26" t="n"/>
      <c r="N121" s="49" t="n"/>
      <c r="O121" s="26" t="n"/>
      <c r="P121" s="49" t="n"/>
      <c r="Q121" s="49" t="n"/>
      <c r="R121" s="28" t="n"/>
      <c r="S121" s="30">
        <f>IF($A121="","",IF(OR(NOT(ISNUMBER($F121)),$F121&lt;=0,$M121=""),"",$F121*--($M121&lt;&gt;"Concluído")))</f>
        <v/>
      </c>
      <c r="T121" s="30">
        <f>IF(OR($A121="",NOT(ISNUMBER($B121)),NOT(ISNUMBER('Resumo'!$B$3))),"",MAX(0,IF(AND($M121="Concluído",ISNUMBER($Q121)),$Q121,'Resumo'!$B$3)-$B121))</f>
        <v/>
      </c>
      <c r="U121" s="31">
        <f>IF($A121="","",IF($K121="","Sem prazo",IF($M121="Concluído",IF($Q121="","Revisar",IF($Q121&gt;$K121,"Concluído com atraso","Concluído no prazo")),IF(NOT(ISNUMBER('Resumo'!$B$3)),"Revisar",IF($K121&lt;'Resumo'!$B$3,"Vencido",IF($K121-'Resumo'!$B$3&lt;=2,"Vence em até 2 dias","No prazo"))))))</f>
        <v/>
      </c>
      <c r="V121" s="32">
        <f>IF(COUNTA($A121:$R121)=0,"",IF($A121="","ERRO: informe o ID",IF(COUNTIF($A$9:$A$208,$A121)&gt;1,"ERRO: ID duplicado",IF(OR($B121="",$C121="",$D121="",$E121="",$F121="",$G121="",$H121="",$I121="",$J121="",$K121="",$L121="",$M121="",$O121=""),"ERRO: preencha os campos obrigatórios",IF(OR(COUNTIF('Listas e parâmetros'!$D$4:$D$10,$G121)=0,COUNTIF('Listas e parâmetros'!$I$4:$I$8,$I121)=0,COUNTIF('Listas e parâmetros'!$H$4:$H$6,$J121)=0,COUNTIF('Listas e parâmetros'!$E$4:$E$7,$L121)=0,COUNTIF('Listas e parâmetros'!$F$4:$F$8,$M121)=0,COUNTIF('Listas e parâmetros'!$G$4:$G$7,$O121)=0),"ERRO: valor fora das listas",IF(OR(NOT(ISNUMBER($F121)),$F121&lt;=0),"ERRO: quantidade inválida",IF(OR(NOT(ISNUMBER($B121)),NOT(ISNUMBER($K121))),"ERRO: datas de entrada/prazo inválidas",IF($B121&gt;'Resumo'!$B$3,"ERRO: entrada posterior à data de referência",IF($K121&lt;$B121,"ERRO: prazo anterior à entrada",IF(OR(AND($N121&lt;&gt;"",$N121&gt;'Resumo'!$B$3),AND($P121&lt;&gt;"",$P121&gt;'Resumo'!$B$3),AND($Q121&lt;&gt;"",$Q121&gt;'Resumo'!$B$3)),"ERRO: data posterior à referência",IF(AND($N121&lt;&gt;"",$N121&lt;$B121),"ERRO: inspeção anterior à entrada",IF(AND($M121&lt;&gt;"Em quarentena",$N121=""),"ERRO: informe a data da inspeção",IF(AND($O121="Pendente",$P121&lt;&gt;""),"ERRO: decisão pendente não deve ter data",IF(AND($O121&lt;&gt;"Pendente",$P121=""),"ERRO: informe a data da decisão",IF(AND($P121&lt;&gt;"",$P121&lt;$B121),"ERRO: decisão anterior à entrada",IF(AND($P121&lt;&gt;"",$N121&lt;&gt;"",$P121&lt;$N121),"ERRO: decisão anterior à inspeção",IF(AND($O121="Pendente",OR($M121="Aguardando execução",$M121="Concluído")),"ERRO: status exige decisão final",IF(AND($O121&lt;&gt;"Pendente",NOT(OR($M121="Aguardando execução",$M121="Concluído"))),"ERRO: atualize o status após a decisão",IF(AND($M121="Concluído",$Q121=""),"ERRO: informe a data da conclusão",IF(AND($M121&lt;&gt;"Concluído",$Q121&lt;&gt;""),"ERRO: conclusão só para status concluído",IF(AND($Q121&lt;&gt;"",$P121=""),"ERRO: conclusão sem data de decisão",IF(AND($Q121&lt;&gt;"",$Q121&lt;$P121),"ERRO: conclusão anterior à decisão","OK"))))))))))))))))))))))</f>
        <v/>
      </c>
      <c r="W121" s="31">
        <f>IF(OR($A121="",$S121="",$S121=0,$K121=""),"",$K121+ROW()/1000000)</f>
        <v/>
      </c>
    </row>
    <row r="122" ht="26" customHeight="1">
      <c r="A122" s="26" t="n"/>
      <c r="B122" s="49" t="n"/>
      <c r="C122" s="26" t="n"/>
      <c r="D122" s="28" t="n"/>
      <c r="E122" s="26" t="n"/>
      <c r="F122" s="29" t="n"/>
      <c r="G122" s="28" t="n"/>
      <c r="H122" s="28" t="n"/>
      <c r="I122" s="26" t="n"/>
      <c r="J122" s="26" t="n"/>
      <c r="K122" s="49" t="n"/>
      <c r="L122" s="26" t="n"/>
      <c r="M122" s="26" t="n"/>
      <c r="N122" s="49" t="n"/>
      <c r="O122" s="26" t="n"/>
      <c r="P122" s="49" t="n"/>
      <c r="Q122" s="49" t="n"/>
      <c r="R122" s="28" t="n"/>
      <c r="S122" s="30">
        <f>IF($A122="","",IF(OR(NOT(ISNUMBER($F122)),$F122&lt;=0,$M122=""),"",$F122*--($M122&lt;&gt;"Concluído")))</f>
        <v/>
      </c>
      <c r="T122" s="30">
        <f>IF(OR($A122="",NOT(ISNUMBER($B122)),NOT(ISNUMBER('Resumo'!$B$3))),"",MAX(0,IF(AND($M122="Concluído",ISNUMBER($Q122)),$Q122,'Resumo'!$B$3)-$B122))</f>
        <v/>
      </c>
      <c r="U122" s="31">
        <f>IF($A122="","",IF($K122="","Sem prazo",IF($M122="Concluído",IF($Q122="","Revisar",IF($Q122&gt;$K122,"Concluído com atraso","Concluído no prazo")),IF(NOT(ISNUMBER('Resumo'!$B$3)),"Revisar",IF($K122&lt;'Resumo'!$B$3,"Vencido",IF($K122-'Resumo'!$B$3&lt;=2,"Vence em até 2 dias","No prazo"))))))</f>
        <v/>
      </c>
      <c r="V122" s="32">
        <f>IF(COUNTA($A122:$R122)=0,"",IF($A122="","ERRO: informe o ID",IF(COUNTIF($A$9:$A$208,$A122)&gt;1,"ERRO: ID duplicado",IF(OR($B122="",$C122="",$D122="",$E122="",$F122="",$G122="",$H122="",$I122="",$J122="",$K122="",$L122="",$M122="",$O122=""),"ERRO: preencha os campos obrigatórios",IF(OR(COUNTIF('Listas e parâmetros'!$D$4:$D$10,$G122)=0,COUNTIF('Listas e parâmetros'!$I$4:$I$8,$I122)=0,COUNTIF('Listas e parâmetros'!$H$4:$H$6,$J122)=0,COUNTIF('Listas e parâmetros'!$E$4:$E$7,$L122)=0,COUNTIF('Listas e parâmetros'!$F$4:$F$8,$M122)=0,COUNTIF('Listas e parâmetros'!$G$4:$G$7,$O122)=0),"ERRO: valor fora das listas",IF(OR(NOT(ISNUMBER($F122)),$F122&lt;=0),"ERRO: quantidade inválida",IF(OR(NOT(ISNUMBER($B122)),NOT(ISNUMBER($K122))),"ERRO: datas de entrada/prazo inválidas",IF($B122&gt;'Resumo'!$B$3,"ERRO: entrada posterior à data de referência",IF($K122&lt;$B122,"ERRO: prazo anterior à entrada",IF(OR(AND($N122&lt;&gt;"",$N122&gt;'Resumo'!$B$3),AND($P122&lt;&gt;"",$P122&gt;'Resumo'!$B$3),AND($Q122&lt;&gt;"",$Q122&gt;'Resumo'!$B$3)),"ERRO: data posterior à referência",IF(AND($N122&lt;&gt;"",$N122&lt;$B122),"ERRO: inspeção anterior à entrada",IF(AND($M122&lt;&gt;"Em quarentena",$N122=""),"ERRO: informe a data da inspeção",IF(AND($O122="Pendente",$P122&lt;&gt;""),"ERRO: decisão pendente não deve ter data",IF(AND($O122&lt;&gt;"Pendente",$P122=""),"ERRO: informe a data da decisão",IF(AND($P122&lt;&gt;"",$P122&lt;$B122),"ERRO: decisão anterior à entrada",IF(AND($P122&lt;&gt;"",$N122&lt;&gt;"",$P122&lt;$N122),"ERRO: decisão anterior à inspeção",IF(AND($O122="Pendente",OR($M122="Aguardando execução",$M122="Concluído")),"ERRO: status exige decisão final",IF(AND($O122&lt;&gt;"Pendente",NOT(OR($M122="Aguardando execução",$M122="Concluído"))),"ERRO: atualize o status após a decisão",IF(AND($M122="Concluído",$Q122=""),"ERRO: informe a data da conclusão",IF(AND($M122&lt;&gt;"Concluído",$Q122&lt;&gt;""),"ERRO: conclusão só para status concluído",IF(AND($Q122&lt;&gt;"",$P122=""),"ERRO: conclusão sem data de decisão",IF(AND($Q122&lt;&gt;"",$Q122&lt;$P122),"ERRO: conclusão anterior à decisão","OK"))))))))))))))))))))))</f>
        <v/>
      </c>
      <c r="W122" s="31">
        <f>IF(OR($A122="",$S122="",$S122=0,$K122=""),"",$K122+ROW()/1000000)</f>
        <v/>
      </c>
    </row>
    <row r="123" ht="26" customHeight="1">
      <c r="A123" s="26" t="n"/>
      <c r="B123" s="49" t="n"/>
      <c r="C123" s="26" t="n"/>
      <c r="D123" s="28" t="n"/>
      <c r="E123" s="26" t="n"/>
      <c r="F123" s="29" t="n"/>
      <c r="G123" s="28" t="n"/>
      <c r="H123" s="28" t="n"/>
      <c r="I123" s="26" t="n"/>
      <c r="J123" s="26" t="n"/>
      <c r="K123" s="49" t="n"/>
      <c r="L123" s="26" t="n"/>
      <c r="M123" s="26" t="n"/>
      <c r="N123" s="49" t="n"/>
      <c r="O123" s="26" t="n"/>
      <c r="P123" s="49" t="n"/>
      <c r="Q123" s="49" t="n"/>
      <c r="R123" s="28" t="n"/>
      <c r="S123" s="30">
        <f>IF($A123="","",IF(OR(NOT(ISNUMBER($F123)),$F123&lt;=0,$M123=""),"",$F123*--($M123&lt;&gt;"Concluído")))</f>
        <v/>
      </c>
      <c r="T123" s="30">
        <f>IF(OR($A123="",NOT(ISNUMBER($B123)),NOT(ISNUMBER('Resumo'!$B$3))),"",MAX(0,IF(AND($M123="Concluído",ISNUMBER($Q123)),$Q123,'Resumo'!$B$3)-$B123))</f>
        <v/>
      </c>
      <c r="U123" s="31">
        <f>IF($A123="","",IF($K123="","Sem prazo",IF($M123="Concluído",IF($Q123="","Revisar",IF($Q123&gt;$K123,"Concluído com atraso","Concluído no prazo")),IF(NOT(ISNUMBER('Resumo'!$B$3)),"Revisar",IF($K123&lt;'Resumo'!$B$3,"Vencido",IF($K123-'Resumo'!$B$3&lt;=2,"Vence em até 2 dias","No prazo"))))))</f>
        <v/>
      </c>
      <c r="V123" s="32">
        <f>IF(COUNTA($A123:$R123)=0,"",IF($A123="","ERRO: informe o ID",IF(COUNTIF($A$9:$A$208,$A123)&gt;1,"ERRO: ID duplicado",IF(OR($B123="",$C123="",$D123="",$E123="",$F123="",$G123="",$H123="",$I123="",$J123="",$K123="",$L123="",$M123="",$O123=""),"ERRO: preencha os campos obrigatórios",IF(OR(COUNTIF('Listas e parâmetros'!$D$4:$D$10,$G123)=0,COUNTIF('Listas e parâmetros'!$I$4:$I$8,$I123)=0,COUNTIF('Listas e parâmetros'!$H$4:$H$6,$J123)=0,COUNTIF('Listas e parâmetros'!$E$4:$E$7,$L123)=0,COUNTIF('Listas e parâmetros'!$F$4:$F$8,$M123)=0,COUNTIF('Listas e parâmetros'!$G$4:$G$7,$O123)=0),"ERRO: valor fora das listas",IF(OR(NOT(ISNUMBER($F123)),$F123&lt;=0),"ERRO: quantidade inválida",IF(OR(NOT(ISNUMBER($B123)),NOT(ISNUMBER($K123))),"ERRO: datas de entrada/prazo inválidas",IF($B123&gt;'Resumo'!$B$3,"ERRO: entrada posterior à data de referência",IF($K123&lt;$B123,"ERRO: prazo anterior à entrada",IF(OR(AND($N123&lt;&gt;"",$N123&gt;'Resumo'!$B$3),AND($P123&lt;&gt;"",$P123&gt;'Resumo'!$B$3),AND($Q123&lt;&gt;"",$Q123&gt;'Resumo'!$B$3)),"ERRO: data posterior à referência",IF(AND($N123&lt;&gt;"",$N123&lt;$B123),"ERRO: inspeção anterior à entrada",IF(AND($M123&lt;&gt;"Em quarentena",$N123=""),"ERRO: informe a data da inspeção",IF(AND($O123="Pendente",$P123&lt;&gt;""),"ERRO: decisão pendente não deve ter data",IF(AND($O123&lt;&gt;"Pendente",$P123=""),"ERRO: informe a data da decisão",IF(AND($P123&lt;&gt;"",$P123&lt;$B123),"ERRO: decisão anterior à entrada",IF(AND($P123&lt;&gt;"",$N123&lt;&gt;"",$P123&lt;$N123),"ERRO: decisão anterior à inspeção",IF(AND($O123="Pendente",OR($M123="Aguardando execução",$M123="Concluído")),"ERRO: status exige decisão final",IF(AND($O123&lt;&gt;"Pendente",NOT(OR($M123="Aguardando execução",$M123="Concluído"))),"ERRO: atualize o status após a decisão",IF(AND($M123="Concluído",$Q123=""),"ERRO: informe a data da conclusão",IF(AND($M123&lt;&gt;"Concluído",$Q123&lt;&gt;""),"ERRO: conclusão só para status concluído",IF(AND($Q123&lt;&gt;"",$P123=""),"ERRO: conclusão sem data de decisão",IF(AND($Q123&lt;&gt;"",$Q123&lt;$P123),"ERRO: conclusão anterior à decisão","OK"))))))))))))))))))))))</f>
        <v/>
      </c>
      <c r="W123" s="31">
        <f>IF(OR($A123="",$S123="",$S123=0,$K123=""),"",$K123+ROW()/1000000)</f>
        <v/>
      </c>
    </row>
    <row r="124" ht="26" customHeight="1">
      <c r="A124" s="26" t="n"/>
      <c r="B124" s="49" t="n"/>
      <c r="C124" s="26" t="n"/>
      <c r="D124" s="28" t="n"/>
      <c r="E124" s="26" t="n"/>
      <c r="F124" s="29" t="n"/>
      <c r="G124" s="28" t="n"/>
      <c r="H124" s="28" t="n"/>
      <c r="I124" s="26" t="n"/>
      <c r="J124" s="26" t="n"/>
      <c r="K124" s="49" t="n"/>
      <c r="L124" s="26" t="n"/>
      <c r="M124" s="26" t="n"/>
      <c r="N124" s="49" t="n"/>
      <c r="O124" s="26" t="n"/>
      <c r="P124" s="49" t="n"/>
      <c r="Q124" s="49" t="n"/>
      <c r="R124" s="28" t="n"/>
      <c r="S124" s="30">
        <f>IF($A124="","",IF(OR(NOT(ISNUMBER($F124)),$F124&lt;=0,$M124=""),"",$F124*--($M124&lt;&gt;"Concluído")))</f>
        <v/>
      </c>
      <c r="T124" s="30">
        <f>IF(OR($A124="",NOT(ISNUMBER($B124)),NOT(ISNUMBER('Resumo'!$B$3))),"",MAX(0,IF(AND($M124="Concluído",ISNUMBER($Q124)),$Q124,'Resumo'!$B$3)-$B124))</f>
        <v/>
      </c>
      <c r="U124" s="31">
        <f>IF($A124="","",IF($K124="","Sem prazo",IF($M124="Concluído",IF($Q124="","Revisar",IF($Q124&gt;$K124,"Concluído com atraso","Concluído no prazo")),IF(NOT(ISNUMBER('Resumo'!$B$3)),"Revisar",IF($K124&lt;'Resumo'!$B$3,"Vencido",IF($K124-'Resumo'!$B$3&lt;=2,"Vence em até 2 dias","No prazo"))))))</f>
        <v/>
      </c>
      <c r="V124" s="32">
        <f>IF(COUNTA($A124:$R124)=0,"",IF($A124="","ERRO: informe o ID",IF(COUNTIF($A$9:$A$208,$A124)&gt;1,"ERRO: ID duplicado",IF(OR($B124="",$C124="",$D124="",$E124="",$F124="",$G124="",$H124="",$I124="",$J124="",$K124="",$L124="",$M124="",$O124=""),"ERRO: preencha os campos obrigatórios",IF(OR(COUNTIF('Listas e parâmetros'!$D$4:$D$10,$G124)=0,COUNTIF('Listas e parâmetros'!$I$4:$I$8,$I124)=0,COUNTIF('Listas e parâmetros'!$H$4:$H$6,$J124)=0,COUNTIF('Listas e parâmetros'!$E$4:$E$7,$L124)=0,COUNTIF('Listas e parâmetros'!$F$4:$F$8,$M124)=0,COUNTIF('Listas e parâmetros'!$G$4:$G$7,$O124)=0),"ERRO: valor fora das listas",IF(OR(NOT(ISNUMBER($F124)),$F124&lt;=0),"ERRO: quantidade inválida",IF(OR(NOT(ISNUMBER($B124)),NOT(ISNUMBER($K124))),"ERRO: datas de entrada/prazo inválidas",IF($B124&gt;'Resumo'!$B$3,"ERRO: entrada posterior à data de referência",IF($K124&lt;$B124,"ERRO: prazo anterior à entrada",IF(OR(AND($N124&lt;&gt;"",$N124&gt;'Resumo'!$B$3),AND($P124&lt;&gt;"",$P124&gt;'Resumo'!$B$3),AND($Q124&lt;&gt;"",$Q124&gt;'Resumo'!$B$3)),"ERRO: data posterior à referência",IF(AND($N124&lt;&gt;"",$N124&lt;$B124),"ERRO: inspeção anterior à entrada",IF(AND($M124&lt;&gt;"Em quarentena",$N124=""),"ERRO: informe a data da inspeção",IF(AND($O124="Pendente",$P124&lt;&gt;""),"ERRO: decisão pendente não deve ter data",IF(AND($O124&lt;&gt;"Pendente",$P124=""),"ERRO: informe a data da decisão",IF(AND($P124&lt;&gt;"",$P124&lt;$B124),"ERRO: decisão anterior à entrada",IF(AND($P124&lt;&gt;"",$N124&lt;&gt;"",$P124&lt;$N124),"ERRO: decisão anterior à inspeção",IF(AND($O124="Pendente",OR($M124="Aguardando execução",$M124="Concluído")),"ERRO: status exige decisão final",IF(AND($O124&lt;&gt;"Pendente",NOT(OR($M124="Aguardando execução",$M124="Concluído"))),"ERRO: atualize o status após a decisão",IF(AND($M124="Concluído",$Q124=""),"ERRO: informe a data da conclusão",IF(AND($M124&lt;&gt;"Concluído",$Q124&lt;&gt;""),"ERRO: conclusão só para status concluído",IF(AND($Q124&lt;&gt;"",$P124=""),"ERRO: conclusão sem data de decisão",IF(AND($Q124&lt;&gt;"",$Q124&lt;$P124),"ERRO: conclusão anterior à decisão","OK"))))))))))))))))))))))</f>
        <v/>
      </c>
      <c r="W124" s="31">
        <f>IF(OR($A124="",$S124="",$S124=0,$K124=""),"",$K124+ROW()/1000000)</f>
        <v/>
      </c>
    </row>
    <row r="125" ht="26" customHeight="1">
      <c r="A125" s="26" t="n"/>
      <c r="B125" s="49" t="n"/>
      <c r="C125" s="26" t="n"/>
      <c r="D125" s="28" t="n"/>
      <c r="E125" s="26" t="n"/>
      <c r="F125" s="29" t="n"/>
      <c r="G125" s="28" t="n"/>
      <c r="H125" s="28" t="n"/>
      <c r="I125" s="26" t="n"/>
      <c r="J125" s="26" t="n"/>
      <c r="K125" s="49" t="n"/>
      <c r="L125" s="26" t="n"/>
      <c r="M125" s="26" t="n"/>
      <c r="N125" s="49" t="n"/>
      <c r="O125" s="26" t="n"/>
      <c r="P125" s="49" t="n"/>
      <c r="Q125" s="49" t="n"/>
      <c r="R125" s="28" t="n"/>
      <c r="S125" s="30">
        <f>IF($A125="","",IF(OR(NOT(ISNUMBER($F125)),$F125&lt;=0,$M125=""),"",$F125*--($M125&lt;&gt;"Concluído")))</f>
        <v/>
      </c>
      <c r="T125" s="30">
        <f>IF(OR($A125="",NOT(ISNUMBER($B125)),NOT(ISNUMBER('Resumo'!$B$3))),"",MAX(0,IF(AND($M125="Concluído",ISNUMBER($Q125)),$Q125,'Resumo'!$B$3)-$B125))</f>
        <v/>
      </c>
      <c r="U125" s="31">
        <f>IF($A125="","",IF($K125="","Sem prazo",IF($M125="Concluído",IF($Q125="","Revisar",IF($Q125&gt;$K125,"Concluído com atraso","Concluído no prazo")),IF(NOT(ISNUMBER('Resumo'!$B$3)),"Revisar",IF($K125&lt;'Resumo'!$B$3,"Vencido",IF($K125-'Resumo'!$B$3&lt;=2,"Vence em até 2 dias","No prazo"))))))</f>
        <v/>
      </c>
      <c r="V125" s="32">
        <f>IF(COUNTA($A125:$R125)=0,"",IF($A125="","ERRO: informe o ID",IF(COUNTIF($A$9:$A$208,$A125)&gt;1,"ERRO: ID duplicado",IF(OR($B125="",$C125="",$D125="",$E125="",$F125="",$G125="",$H125="",$I125="",$J125="",$K125="",$L125="",$M125="",$O125=""),"ERRO: preencha os campos obrigatórios",IF(OR(COUNTIF('Listas e parâmetros'!$D$4:$D$10,$G125)=0,COUNTIF('Listas e parâmetros'!$I$4:$I$8,$I125)=0,COUNTIF('Listas e parâmetros'!$H$4:$H$6,$J125)=0,COUNTIF('Listas e parâmetros'!$E$4:$E$7,$L125)=0,COUNTIF('Listas e parâmetros'!$F$4:$F$8,$M125)=0,COUNTIF('Listas e parâmetros'!$G$4:$G$7,$O125)=0),"ERRO: valor fora das listas",IF(OR(NOT(ISNUMBER($F125)),$F125&lt;=0),"ERRO: quantidade inválida",IF(OR(NOT(ISNUMBER($B125)),NOT(ISNUMBER($K125))),"ERRO: datas de entrada/prazo inválidas",IF($B125&gt;'Resumo'!$B$3,"ERRO: entrada posterior à data de referência",IF($K125&lt;$B125,"ERRO: prazo anterior à entrada",IF(OR(AND($N125&lt;&gt;"",$N125&gt;'Resumo'!$B$3),AND($P125&lt;&gt;"",$P125&gt;'Resumo'!$B$3),AND($Q125&lt;&gt;"",$Q125&gt;'Resumo'!$B$3)),"ERRO: data posterior à referência",IF(AND($N125&lt;&gt;"",$N125&lt;$B125),"ERRO: inspeção anterior à entrada",IF(AND($M125&lt;&gt;"Em quarentena",$N125=""),"ERRO: informe a data da inspeção",IF(AND($O125="Pendente",$P125&lt;&gt;""),"ERRO: decisão pendente não deve ter data",IF(AND($O125&lt;&gt;"Pendente",$P125=""),"ERRO: informe a data da decisão",IF(AND($P125&lt;&gt;"",$P125&lt;$B125),"ERRO: decisão anterior à entrada",IF(AND($P125&lt;&gt;"",$N125&lt;&gt;"",$P125&lt;$N125),"ERRO: decisão anterior à inspeção",IF(AND($O125="Pendente",OR($M125="Aguardando execução",$M125="Concluído")),"ERRO: status exige decisão final",IF(AND($O125&lt;&gt;"Pendente",NOT(OR($M125="Aguardando execução",$M125="Concluído"))),"ERRO: atualize o status após a decisão",IF(AND($M125="Concluído",$Q125=""),"ERRO: informe a data da conclusão",IF(AND($M125&lt;&gt;"Concluído",$Q125&lt;&gt;""),"ERRO: conclusão só para status concluído",IF(AND($Q125&lt;&gt;"",$P125=""),"ERRO: conclusão sem data de decisão",IF(AND($Q125&lt;&gt;"",$Q125&lt;$P125),"ERRO: conclusão anterior à decisão","OK"))))))))))))))))))))))</f>
        <v/>
      </c>
      <c r="W125" s="31">
        <f>IF(OR($A125="",$S125="",$S125=0,$K125=""),"",$K125+ROW()/1000000)</f>
        <v/>
      </c>
    </row>
    <row r="126" ht="26" customHeight="1">
      <c r="A126" s="26" t="n"/>
      <c r="B126" s="49" t="n"/>
      <c r="C126" s="26" t="n"/>
      <c r="D126" s="28" t="n"/>
      <c r="E126" s="26" t="n"/>
      <c r="F126" s="29" t="n"/>
      <c r="G126" s="28" t="n"/>
      <c r="H126" s="28" t="n"/>
      <c r="I126" s="26" t="n"/>
      <c r="J126" s="26" t="n"/>
      <c r="K126" s="49" t="n"/>
      <c r="L126" s="26" t="n"/>
      <c r="M126" s="26" t="n"/>
      <c r="N126" s="49" t="n"/>
      <c r="O126" s="26" t="n"/>
      <c r="P126" s="49" t="n"/>
      <c r="Q126" s="49" t="n"/>
      <c r="R126" s="28" t="n"/>
      <c r="S126" s="30">
        <f>IF($A126="","",IF(OR(NOT(ISNUMBER($F126)),$F126&lt;=0,$M126=""),"",$F126*--($M126&lt;&gt;"Concluído")))</f>
        <v/>
      </c>
      <c r="T126" s="30">
        <f>IF(OR($A126="",NOT(ISNUMBER($B126)),NOT(ISNUMBER('Resumo'!$B$3))),"",MAX(0,IF(AND($M126="Concluído",ISNUMBER($Q126)),$Q126,'Resumo'!$B$3)-$B126))</f>
        <v/>
      </c>
      <c r="U126" s="31">
        <f>IF($A126="","",IF($K126="","Sem prazo",IF($M126="Concluído",IF($Q126="","Revisar",IF($Q126&gt;$K126,"Concluído com atraso","Concluído no prazo")),IF(NOT(ISNUMBER('Resumo'!$B$3)),"Revisar",IF($K126&lt;'Resumo'!$B$3,"Vencido",IF($K126-'Resumo'!$B$3&lt;=2,"Vence em até 2 dias","No prazo"))))))</f>
        <v/>
      </c>
      <c r="V126" s="32">
        <f>IF(COUNTA($A126:$R126)=0,"",IF($A126="","ERRO: informe o ID",IF(COUNTIF($A$9:$A$208,$A126)&gt;1,"ERRO: ID duplicado",IF(OR($B126="",$C126="",$D126="",$E126="",$F126="",$G126="",$H126="",$I126="",$J126="",$K126="",$L126="",$M126="",$O126=""),"ERRO: preencha os campos obrigatórios",IF(OR(COUNTIF('Listas e parâmetros'!$D$4:$D$10,$G126)=0,COUNTIF('Listas e parâmetros'!$I$4:$I$8,$I126)=0,COUNTIF('Listas e parâmetros'!$H$4:$H$6,$J126)=0,COUNTIF('Listas e parâmetros'!$E$4:$E$7,$L126)=0,COUNTIF('Listas e parâmetros'!$F$4:$F$8,$M126)=0,COUNTIF('Listas e parâmetros'!$G$4:$G$7,$O126)=0),"ERRO: valor fora das listas",IF(OR(NOT(ISNUMBER($F126)),$F126&lt;=0),"ERRO: quantidade inválida",IF(OR(NOT(ISNUMBER($B126)),NOT(ISNUMBER($K126))),"ERRO: datas de entrada/prazo inválidas",IF($B126&gt;'Resumo'!$B$3,"ERRO: entrada posterior à data de referência",IF($K126&lt;$B126,"ERRO: prazo anterior à entrada",IF(OR(AND($N126&lt;&gt;"",$N126&gt;'Resumo'!$B$3),AND($P126&lt;&gt;"",$P126&gt;'Resumo'!$B$3),AND($Q126&lt;&gt;"",$Q126&gt;'Resumo'!$B$3)),"ERRO: data posterior à referência",IF(AND($N126&lt;&gt;"",$N126&lt;$B126),"ERRO: inspeção anterior à entrada",IF(AND($M126&lt;&gt;"Em quarentena",$N126=""),"ERRO: informe a data da inspeção",IF(AND($O126="Pendente",$P126&lt;&gt;""),"ERRO: decisão pendente não deve ter data",IF(AND($O126&lt;&gt;"Pendente",$P126=""),"ERRO: informe a data da decisão",IF(AND($P126&lt;&gt;"",$P126&lt;$B126),"ERRO: decisão anterior à entrada",IF(AND($P126&lt;&gt;"",$N126&lt;&gt;"",$P126&lt;$N126),"ERRO: decisão anterior à inspeção",IF(AND($O126="Pendente",OR($M126="Aguardando execução",$M126="Concluído")),"ERRO: status exige decisão final",IF(AND($O126&lt;&gt;"Pendente",NOT(OR($M126="Aguardando execução",$M126="Concluído"))),"ERRO: atualize o status após a decisão",IF(AND($M126="Concluído",$Q126=""),"ERRO: informe a data da conclusão",IF(AND($M126&lt;&gt;"Concluído",$Q126&lt;&gt;""),"ERRO: conclusão só para status concluído",IF(AND($Q126&lt;&gt;"",$P126=""),"ERRO: conclusão sem data de decisão",IF(AND($Q126&lt;&gt;"",$Q126&lt;$P126),"ERRO: conclusão anterior à decisão","OK"))))))))))))))))))))))</f>
        <v/>
      </c>
      <c r="W126" s="31">
        <f>IF(OR($A126="",$S126="",$S126=0,$K126=""),"",$K126+ROW()/1000000)</f>
        <v/>
      </c>
    </row>
    <row r="127" ht="26" customHeight="1">
      <c r="A127" s="26" t="n"/>
      <c r="B127" s="49" t="n"/>
      <c r="C127" s="26" t="n"/>
      <c r="D127" s="28" t="n"/>
      <c r="E127" s="26" t="n"/>
      <c r="F127" s="29" t="n"/>
      <c r="G127" s="28" t="n"/>
      <c r="H127" s="28" t="n"/>
      <c r="I127" s="26" t="n"/>
      <c r="J127" s="26" t="n"/>
      <c r="K127" s="49" t="n"/>
      <c r="L127" s="26" t="n"/>
      <c r="M127" s="26" t="n"/>
      <c r="N127" s="49" t="n"/>
      <c r="O127" s="26" t="n"/>
      <c r="P127" s="49" t="n"/>
      <c r="Q127" s="49" t="n"/>
      <c r="R127" s="28" t="n"/>
      <c r="S127" s="30">
        <f>IF($A127="","",IF(OR(NOT(ISNUMBER($F127)),$F127&lt;=0,$M127=""),"",$F127*--($M127&lt;&gt;"Concluído")))</f>
        <v/>
      </c>
      <c r="T127" s="30">
        <f>IF(OR($A127="",NOT(ISNUMBER($B127)),NOT(ISNUMBER('Resumo'!$B$3))),"",MAX(0,IF(AND($M127="Concluído",ISNUMBER($Q127)),$Q127,'Resumo'!$B$3)-$B127))</f>
        <v/>
      </c>
      <c r="U127" s="31">
        <f>IF($A127="","",IF($K127="","Sem prazo",IF($M127="Concluído",IF($Q127="","Revisar",IF($Q127&gt;$K127,"Concluído com atraso","Concluído no prazo")),IF(NOT(ISNUMBER('Resumo'!$B$3)),"Revisar",IF($K127&lt;'Resumo'!$B$3,"Vencido",IF($K127-'Resumo'!$B$3&lt;=2,"Vence em até 2 dias","No prazo"))))))</f>
        <v/>
      </c>
      <c r="V127" s="32">
        <f>IF(COUNTA($A127:$R127)=0,"",IF($A127="","ERRO: informe o ID",IF(COUNTIF($A$9:$A$208,$A127)&gt;1,"ERRO: ID duplicado",IF(OR($B127="",$C127="",$D127="",$E127="",$F127="",$G127="",$H127="",$I127="",$J127="",$K127="",$L127="",$M127="",$O127=""),"ERRO: preencha os campos obrigatórios",IF(OR(COUNTIF('Listas e parâmetros'!$D$4:$D$10,$G127)=0,COUNTIF('Listas e parâmetros'!$I$4:$I$8,$I127)=0,COUNTIF('Listas e parâmetros'!$H$4:$H$6,$J127)=0,COUNTIF('Listas e parâmetros'!$E$4:$E$7,$L127)=0,COUNTIF('Listas e parâmetros'!$F$4:$F$8,$M127)=0,COUNTIF('Listas e parâmetros'!$G$4:$G$7,$O127)=0),"ERRO: valor fora das listas",IF(OR(NOT(ISNUMBER($F127)),$F127&lt;=0),"ERRO: quantidade inválida",IF(OR(NOT(ISNUMBER($B127)),NOT(ISNUMBER($K127))),"ERRO: datas de entrada/prazo inválidas",IF($B127&gt;'Resumo'!$B$3,"ERRO: entrada posterior à data de referência",IF($K127&lt;$B127,"ERRO: prazo anterior à entrada",IF(OR(AND($N127&lt;&gt;"",$N127&gt;'Resumo'!$B$3),AND($P127&lt;&gt;"",$P127&gt;'Resumo'!$B$3),AND($Q127&lt;&gt;"",$Q127&gt;'Resumo'!$B$3)),"ERRO: data posterior à referência",IF(AND($N127&lt;&gt;"",$N127&lt;$B127),"ERRO: inspeção anterior à entrada",IF(AND($M127&lt;&gt;"Em quarentena",$N127=""),"ERRO: informe a data da inspeção",IF(AND($O127="Pendente",$P127&lt;&gt;""),"ERRO: decisão pendente não deve ter data",IF(AND($O127&lt;&gt;"Pendente",$P127=""),"ERRO: informe a data da decisão",IF(AND($P127&lt;&gt;"",$P127&lt;$B127),"ERRO: decisão anterior à entrada",IF(AND($P127&lt;&gt;"",$N127&lt;&gt;"",$P127&lt;$N127),"ERRO: decisão anterior à inspeção",IF(AND($O127="Pendente",OR($M127="Aguardando execução",$M127="Concluído")),"ERRO: status exige decisão final",IF(AND($O127&lt;&gt;"Pendente",NOT(OR($M127="Aguardando execução",$M127="Concluído"))),"ERRO: atualize o status após a decisão",IF(AND($M127="Concluído",$Q127=""),"ERRO: informe a data da conclusão",IF(AND($M127&lt;&gt;"Concluído",$Q127&lt;&gt;""),"ERRO: conclusão só para status concluído",IF(AND($Q127&lt;&gt;"",$P127=""),"ERRO: conclusão sem data de decisão",IF(AND($Q127&lt;&gt;"",$Q127&lt;$P127),"ERRO: conclusão anterior à decisão","OK"))))))))))))))))))))))</f>
        <v/>
      </c>
      <c r="W127" s="31">
        <f>IF(OR($A127="",$S127="",$S127=0,$K127=""),"",$K127+ROW()/1000000)</f>
        <v/>
      </c>
    </row>
    <row r="128" ht="26" customHeight="1">
      <c r="A128" s="26" t="n"/>
      <c r="B128" s="49" t="n"/>
      <c r="C128" s="26" t="n"/>
      <c r="D128" s="28" t="n"/>
      <c r="E128" s="26" t="n"/>
      <c r="F128" s="29" t="n"/>
      <c r="G128" s="28" t="n"/>
      <c r="H128" s="28" t="n"/>
      <c r="I128" s="26" t="n"/>
      <c r="J128" s="26" t="n"/>
      <c r="K128" s="49" t="n"/>
      <c r="L128" s="26" t="n"/>
      <c r="M128" s="26" t="n"/>
      <c r="N128" s="49" t="n"/>
      <c r="O128" s="26" t="n"/>
      <c r="P128" s="49" t="n"/>
      <c r="Q128" s="49" t="n"/>
      <c r="R128" s="28" t="n"/>
      <c r="S128" s="30">
        <f>IF($A128="","",IF(OR(NOT(ISNUMBER($F128)),$F128&lt;=0,$M128=""),"",$F128*--($M128&lt;&gt;"Concluído")))</f>
        <v/>
      </c>
      <c r="T128" s="30">
        <f>IF(OR($A128="",NOT(ISNUMBER($B128)),NOT(ISNUMBER('Resumo'!$B$3))),"",MAX(0,IF(AND($M128="Concluído",ISNUMBER($Q128)),$Q128,'Resumo'!$B$3)-$B128))</f>
        <v/>
      </c>
      <c r="U128" s="31">
        <f>IF($A128="","",IF($K128="","Sem prazo",IF($M128="Concluído",IF($Q128="","Revisar",IF($Q128&gt;$K128,"Concluído com atraso","Concluído no prazo")),IF(NOT(ISNUMBER('Resumo'!$B$3)),"Revisar",IF($K128&lt;'Resumo'!$B$3,"Vencido",IF($K128-'Resumo'!$B$3&lt;=2,"Vence em até 2 dias","No prazo"))))))</f>
        <v/>
      </c>
      <c r="V128" s="32">
        <f>IF(COUNTA($A128:$R128)=0,"",IF($A128="","ERRO: informe o ID",IF(COUNTIF($A$9:$A$208,$A128)&gt;1,"ERRO: ID duplicado",IF(OR($B128="",$C128="",$D128="",$E128="",$F128="",$G128="",$H128="",$I128="",$J128="",$K128="",$L128="",$M128="",$O128=""),"ERRO: preencha os campos obrigatórios",IF(OR(COUNTIF('Listas e parâmetros'!$D$4:$D$10,$G128)=0,COUNTIF('Listas e parâmetros'!$I$4:$I$8,$I128)=0,COUNTIF('Listas e parâmetros'!$H$4:$H$6,$J128)=0,COUNTIF('Listas e parâmetros'!$E$4:$E$7,$L128)=0,COUNTIF('Listas e parâmetros'!$F$4:$F$8,$M128)=0,COUNTIF('Listas e parâmetros'!$G$4:$G$7,$O128)=0),"ERRO: valor fora das listas",IF(OR(NOT(ISNUMBER($F128)),$F128&lt;=0),"ERRO: quantidade inválida",IF(OR(NOT(ISNUMBER($B128)),NOT(ISNUMBER($K128))),"ERRO: datas de entrada/prazo inválidas",IF($B128&gt;'Resumo'!$B$3,"ERRO: entrada posterior à data de referência",IF($K128&lt;$B128,"ERRO: prazo anterior à entrada",IF(OR(AND($N128&lt;&gt;"",$N128&gt;'Resumo'!$B$3),AND($P128&lt;&gt;"",$P128&gt;'Resumo'!$B$3),AND($Q128&lt;&gt;"",$Q128&gt;'Resumo'!$B$3)),"ERRO: data posterior à referência",IF(AND($N128&lt;&gt;"",$N128&lt;$B128),"ERRO: inspeção anterior à entrada",IF(AND($M128&lt;&gt;"Em quarentena",$N128=""),"ERRO: informe a data da inspeção",IF(AND($O128="Pendente",$P128&lt;&gt;""),"ERRO: decisão pendente não deve ter data",IF(AND($O128&lt;&gt;"Pendente",$P128=""),"ERRO: informe a data da decisão",IF(AND($P128&lt;&gt;"",$P128&lt;$B128),"ERRO: decisão anterior à entrada",IF(AND($P128&lt;&gt;"",$N128&lt;&gt;"",$P128&lt;$N128),"ERRO: decisão anterior à inspeção",IF(AND($O128="Pendente",OR($M128="Aguardando execução",$M128="Concluído")),"ERRO: status exige decisão final",IF(AND($O128&lt;&gt;"Pendente",NOT(OR($M128="Aguardando execução",$M128="Concluído"))),"ERRO: atualize o status após a decisão",IF(AND($M128="Concluído",$Q128=""),"ERRO: informe a data da conclusão",IF(AND($M128&lt;&gt;"Concluído",$Q128&lt;&gt;""),"ERRO: conclusão só para status concluído",IF(AND($Q128&lt;&gt;"",$P128=""),"ERRO: conclusão sem data de decisão",IF(AND($Q128&lt;&gt;"",$Q128&lt;$P128),"ERRO: conclusão anterior à decisão","OK"))))))))))))))))))))))</f>
        <v/>
      </c>
      <c r="W128" s="31">
        <f>IF(OR($A128="",$S128="",$S128=0,$K128=""),"",$K128+ROW()/1000000)</f>
        <v/>
      </c>
    </row>
    <row r="129" ht="26" customHeight="1">
      <c r="A129" s="26" t="n"/>
      <c r="B129" s="49" t="n"/>
      <c r="C129" s="26" t="n"/>
      <c r="D129" s="28" t="n"/>
      <c r="E129" s="26" t="n"/>
      <c r="F129" s="29" t="n"/>
      <c r="G129" s="28" t="n"/>
      <c r="H129" s="28" t="n"/>
      <c r="I129" s="26" t="n"/>
      <c r="J129" s="26" t="n"/>
      <c r="K129" s="49" t="n"/>
      <c r="L129" s="26" t="n"/>
      <c r="M129" s="26" t="n"/>
      <c r="N129" s="49" t="n"/>
      <c r="O129" s="26" t="n"/>
      <c r="P129" s="49" t="n"/>
      <c r="Q129" s="49" t="n"/>
      <c r="R129" s="28" t="n"/>
      <c r="S129" s="30">
        <f>IF($A129="","",IF(OR(NOT(ISNUMBER($F129)),$F129&lt;=0,$M129=""),"",$F129*--($M129&lt;&gt;"Concluído")))</f>
        <v/>
      </c>
      <c r="T129" s="30">
        <f>IF(OR($A129="",NOT(ISNUMBER($B129)),NOT(ISNUMBER('Resumo'!$B$3))),"",MAX(0,IF(AND($M129="Concluído",ISNUMBER($Q129)),$Q129,'Resumo'!$B$3)-$B129))</f>
        <v/>
      </c>
      <c r="U129" s="31">
        <f>IF($A129="","",IF($K129="","Sem prazo",IF($M129="Concluído",IF($Q129="","Revisar",IF($Q129&gt;$K129,"Concluído com atraso","Concluído no prazo")),IF(NOT(ISNUMBER('Resumo'!$B$3)),"Revisar",IF($K129&lt;'Resumo'!$B$3,"Vencido",IF($K129-'Resumo'!$B$3&lt;=2,"Vence em até 2 dias","No prazo"))))))</f>
        <v/>
      </c>
      <c r="V129" s="32">
        <f>IF(COUNTA($A129:$R129)=0,"",IF($A129="","ERRO: informe o ID",IF(COUNTIF($A$9:$A$208,$A129)&gt;1,"ERRO: ID duplicado",IF(OR($B129="",$C129="",$D129="",$E129="",$F129="",$G129="",$H129="",$I129="",$J129="",$K129="",$L129="",$M129="",$O129=""),"ERRO: preencha os campos obrigatórios",IF(OR(COUNTIF('Listas e parâmetros'!$D$4:$D$10,$G129)=0,COUNTIF('Listas e parâmetros'!$I$4:$I$8,$I129)=0,COUNTIF('Listas e parâmetros'!$H$4:$H$6,$J129)=0,COUNTIF('Listas e parâmetros'!$E$4:$E$7,$L129)=0,COUNTIF('Listas e parâmetros'!$F$4:$F$8,$M129)=0,COUNTIF('Listas e parâmetros'!$G$4:$G$7,$O129)=0),"ERRO: valor fora das listas",IF(OR(NOT(ISNUMBER($F129)),$F129&lt;=0),"ERRO: quantidade inválida",IF(OR(NOT(ISNUMBER($B129)),NOT(ISNUMBER($K129))),"ERRO: datas de entrada/prazo inválidas",IF($B129&gt;'Resumo'!$B$3,"ERRO: entrada posterior à data de referência",IF($K129&lt;$B129,"ERRO: prazo anterior à entrada",IF(OR(AND($N129&lt;&gt;"",$N129&gt;'Resumo'!$B$3),AND($P129&lt;&gt;"",$P129&gt;'Resumo'!$B$3),AND($Q129&lt;&gt;"",$Q129&gt;'Resumo'!$B$3)),"ERRO: data posterior à referência",IF(AND($N129&lt;&gt;"",$N129&lt;$B129),"ERRO: inspeção anterior à entrada",IF(AND($M129&lt;&gt;"Em quarentena",$N129=""),"ERRO: informe a data da inspeção",IF(AND($O129="Pendente",$P129&lt;&gt;""),"ERRO: decisão pendente não deve ter data",IF(AND($O129&lt;&gt;"Pendente",$P129=""),"ERRO: informe a data da decisão",IF(AND($P129&lt;&gt;"",$P129&lt;$B129),"ERRO: decisão anterior à entrada",IF(AND($P129&lt;&gt;"",$N129&lt;&gt;"",$P129&lt;$N129),"ERRO: decisão anterior à inspeção",IF(AND($O129="Pendente",OR($M129="Aguardando execução",$M129="Concluído")),"ERRO: status exige decisão final",IF(AND($O129&lt;&gt;"Pendente",NOT(OR($M129="Aguardando execução",$M129="Concluído"))),"ERRO: atualize o status após a decisão",IF(AND($M129="Concluído",$Q129=""),"ERRO: informe a data da conclusão",IF(AND($M129&lt;&gt;"Concluído",$Q129&lt;&gt;""),"ERRO: conclusão só para status concluído",IF(AND($Q129&lt;&gt;"",$P129=""),"ERRO: conclusão sem data de decisão",IF(AND($Q129&lt;&gt;"",$Q129&lt;$P129),"ERRO: conclusão anterior à decisão","OK"))))))))))))))))))))))</f>
        <v/>
      </c>
      <c r="W129" s="31">
        <f>IF(OR($A129="",$S129="",$S129=0,$K129=""),"",$K129+ROW()/1000000)</f>
        <v/>
      </c>
    </row>
    <row r="130" ht="26" customHeight="1">
      <c r="A130" s="26" t="n"/>
      <c r="B130" s="49" t="n"/>
      <c r="C130" s="26" t="n"/>
      <c r="D130" s="28" t="n"/>
      <c r="E130" s="26" t="n"/>
      <c r="F130" s="29" t="n"/>
      <c r="G130" s="28" t="n"/>
      <c r="H130" s="28" t="n"/>
      <c r="I130" s="26" t="n"/>
      <c r="J130" s="26" t="n"/>
      <c r="K130" s="49" t="n"/>
      <c r="L130" s="26" t="n"/>
      <c r="M130" s="26" t="n"/>
      <c r="N130" s="49" t="n"/>
      <c r="O130" s="26" t="n"/>
      <c r="P130" s="49" t="n"/>
      <c r="Q130" s="49" t="n"/>
      <c r="R130" s="28" t="n"/>
      <c r="S130" s="30">
        <f>IF($A130="","",IF(OR(NOT(ISNUMBER($F130)),$F130&lt;=0,$M130=""),"",$F130*--($M130&lt;&gt;"Concluído")))</f>
        <v/>
      </c>
      <c r="T130" s="30">
        <f>IF(OR($A130="",NOT(ISNUMBER($B130)),NOT(ISNUMBER('Resumo'!$B$3))),"",MAX(0,IF(AND($M130="Concluído",ISNUMBER($Q130)),$Q130,'Resumo'!$B$3)-$B130))</f>
        <v/>
      </c>
      <c r="U130" s="31">
        <f>IF($A130="","",IF($K130="","Sem prazo",IF($M130="Concluído",IF($Q130="","Revisar",IF($Q130&gt;$K130,"Concluído com atraso","Concluído no prazo")),IF(NOT(ISNUMBER('Resumo'!$B$3)),"Revisar",IF($K130&lt;'Resumo'!$B$3,"Vencido",IF($K130-'Resumo'!$B$3&lt;=2,"Vence em até 2 dias","No prazo"))))))</f>
        <v/>
      </c>
      <c r="V130" s="32">
        <f>IF(COUNTA($A130:$R130)=0,"",IF($A130="","ERRO: informe o ID",IF(COUNTIF($A$9:$A$208,$A130)&gt;1,"ERRO: ID duplicado",IF(OR($B130="",$C130="",$D130="",$E130="",$F130="",$G130="",$H130="",$I130="",$J130="",$K130="",$L130="",$M130="",$O130=""),"ERRO: preencha os campos obrigatórios",IF(OR(COUNTIF('Listas e parâmetros'!$D$4:$D$10,$G130)=0,COUNTIF('Listas e parâmetros'!$I$4:$I$8,$I130)=0,COUNTIF('Listas e parâmetros'!$H$4:$H$6,$J130)=0,COUNTIF('Listas e parâmetros'!$E$4:$E$7,$L130)=0,COUNTIF('Listas e parâmetros'!$F$4:$F$8,$M130)=0,COUNTIF('Listas e parâmetros'!$G$4:$G$7,$O130)=0),"ERRO: valor fora das listas",IF(OR(NOT(ISNUMBER($F130)),$F130&lt;=0),"ERRO: quantidade inválida",IF(OR(NOT(ISNUMBER($B130)),NOT(ISNUMBER($K130))),"ERRO: datas de entrada/prazo inválidas",IF($B130&gt;'Resumo'!$B$3,"ERRO: entrada posterior à data de referência",IF($K130&lt;$B130,"ERRO: prazo anterior à entrada",IF(OR(AND($N130&lt;&gt;"",$N130&gt;'Resumo'!$B$3),AND($P130&lt;&gt;"",$P130&gt;'Resumo'!$B$3),AND($Q130&lt;&gt;"",$Q130&gt;'Resumo'!$B$3)),"ERRO: data posterior à referência",IF(AND($N130&lt;&gt;"",$N130&lt;$B130),"ERRO: inspeção anterior à entrada",IF(AND($M130&lt;&gt;"Em quarentena",$N130=""),"ERRO: informe a data da inspeção",IF(AND($O130="Pendente",$P130&lt;&gt;""),"ERRO: decisão pendente não deve ter data",IF(AND($O130&lt;&gt;"Pendente",$P130=""),"ERRO: informe a data da decisão",IF(AND($P130&lt;&gt;"",$P130&lt;$B130),"ERRO: decisão anterior à entrada",IF(AND($P130&lt;&gt;"",$N130&lt;&gt;"",$P130&lt;$N130),"ERRO: decisão anterior à inspeção",IF(AND($O130="Pendente",OR($M130="Aguardando execução",$M130="Concluído")),"ERRO: status exige decisão final",IF(AND($O130&lt;&gt;"Pendente",NOT(OR($M130="Aguardando execução",$M130="Concluído"))),"ERRO: atualize o status após a decisão",IF(AND($M130="Concluído",$Q130=""),"ERRO: informe a data da conclusão",IF(AND($M130&lt;&gt;"Concluído",$Q130&lt;&gt;""),"ERRO: conclusão só para status concluído",IF(AND($Q130&lt;&gt;"",$P130=""),"ERRO: conclusão sem data de decisão",IF(AND($Q130&lt;&gt;"",$Q130&lt;$P130),"ERRO: conclusão anterior à decisão","OK"))))))))))))))))))))))</f>
        <v/>
      </c>
      <c r="W130" s="31">
        <f>IF(OR($A130="",$S130="",$S130=0,$K130=""),"",$K130+ROW()/1000000)</f>
        <v/>
      </c>
    </row>
    <row r="131" ht="26" customHeight="1">
      <c r="A131" s="26" t="n"/>
      <c r="B131" s="49" t="n"/>
      <c r="C131" s="26" t="n"/>
      <c r="D131" s="28" t="n"/>
      <c r="E131" s="26" t="n"/>
      <c r="F131" s="29" t="n"/>
      <c r="G131" s="28" t="n"/>
      <c r="H131" s="28" t="n"/>
      <c r="I131" s="26" t="n"/>
      <c r="J131" s="26" t="n"/>
      <c r="K131" s="49" t="n"/>
      <c r="L131" s="26" t="n"/>
      <c r="M131" s="26" t="n"/>
      <c r="N131" s="49" t="n"/>
      <c r="O131" s="26" t="n"/>
      <c r="P131" s="49" t="n"/>
      <c r="Q131" s="49" t="n"/>
      <c r="R131" s="28" t="n"/>
      <c r="S131" s="30">
        <f>IF($A131="","",IF(OR(NOT(ISNUMBER($F131)),$F131&lt;=0,$M131=""),"",$F131*--($M131&lt;&gt;"Concluído")))</f>
        <v/>
      </c>
      <c r="T131" s="30">
        <f>IF(OR($A131="",NOT(ISNUMBER($B131)),NOT(ISNUMBER('Resumo'!$B$3))),"",MAX(0,IF(AND($M131="Concluído",ISNUMBER($Q131)),$Q131,'Resumo'!$B$3)-$B131))</f>
        <v/>
      </c>
      <c r="U131" s="31">
        <f>IF($A131="","",IF($K131="","Sem prazo",IF($M131="Concluído",IF($Q131="","Revisar",IF($Q131&gt;$K131,"Concluído com atraso","Concluído no prazo")),IF(NOT(ISNUMBER('Resumo'!$B$3)),"Revisar",IF($K131&lt;'Resumo'!$B$3,"Vencido",IF($K131-'Resumo'!$B$3&lt;=2,"Vence em até 2 dias","No prazo"))))))</f>
        <v/>
      </c>
      <c r="V131" s="32">
        <f>IF(COUNTA($A131:$R131)=0,"",IF($A131="","ERRO: informe o ID",IF(COUNTIF($A$9:$A$208,$A131)&gt;1,"ERRO: ID duplicado",IF(OR($B131="",$C131="",$D131="",$E131="",$F131="",$G131="",$H131="",$I131="",$J131="",$K131="",$L131="",$M131="",$O131=""),"ERRO: preencha os campos obrigatórios",IF(OR(COUNTIF('Listas e parâmetros'!$D$4:$D$10,$G131)=0,COUNTIF('Listas e parâmetros'!$I$4:$I$8,$I131)=0,COUNTIF('Listas e parâmetros'!$H$4:$H$6,$J131)=0,COUNTIF('Listas e parâmetros'!$E$4:$E$7,$L131)=0,COUNTIF('Listas e parâmetros'!$F$4:$F$8,$M131)=0,COUNTIF('Listas e parâmetros'!$G$4:$G$7,$O131)=0),"ERRO: valor fora das listas",IF(OR(NOT(ISNUMBER($F131)),$F131&lt;=0),"ERRO: quantidade inválida",IF(OR(NOT(ISNUMBER($B131)),NOT(ISNUMBER($K131))),"ERRO: datas de entrada/prazo inválidas",IF($B131&gt;'Resumo'!$B$3,"ERRO: entrada posterior à data de referência",IF($K131&lt;$B131,"ERRO: prazo anterior à entrada",IF(OR(AND($N131&lt;&gt;"",$N131&gt;'Resumo'!$B$3),AND($P131&lt;&gt;"",$P131&gt;'Resumo'!$B$3),AND($Q131&lt;&gt;"",$Q131&gt;'Resumo'!$B$3)),"ERRO: data posterior à referência",IF(AND($N131&lt;&gt;"",$N131&lt;$B131),"ERRO: inspeção anterior à entrada",IF(AND($M131&lt;&gt;"Em quarentena",$N131=""),"ERRO: informe a data da inspeção",IF(AND($O131="Pendente",$P131&lt;&gt;""),"ERRO: decisão pendente não deve ter data",IF(AND($O131&lt;&gt;"Pendente",$P131=""),"ERRO: informe a data da decisão",IF(AND($P131&lt;&gt;"",$P131&lt;$B131),"ERRO: decisão anterior à entrada",IF(AND($P131&lt;&gt;"",$N131&lt;&gt;"",$P131&lt;$N131),"ERRO: decisão anterior à inspeção",IF(AND($O131="Pendente",OR($M131="Aguardando execução",$M131="Concluído")),"ERRO: status exige decisão final",IF(AND($O131&lt;&gt;"Pendente",NOT(OR($M131="Aguardando execução",$M131="Concluído"))),"ERRO: atualize o status após a decisão",IF(AND($M131="Concluído",$Q131=""),"ERRO: informe a data da conclusão",IF(AND($M131&lt;&gt;"Concluído",$Q131&lt;&gt;""),"ERRO: conclusão só para status concluído",IF(AND($Q131&lt;&gt;"",$P131=""),"ERRO: conclusão sem data de decisão",IF(AND($Q131&lt;&gt;"",$Q131&lt;$P131),"ERRO: conclusão anterior à decisão","OK"))))))))))))))))))))))</f>
        <v/>
      </c>
      <c r="W131" s="31">
        <f>IF(OR($A131="",$S131="",$S131=0,$K131=""),"",$K131+ROW()/1000000)</f>
        <v/>
      </c>
    </row>
    <row r="132" ht="26" customHeight="1">
      <c r="A132" s="26" t="n"/>
      <c r="B132" s="49" t="n"/>
      <c r="C132" s="26" t="n"/>
      <c r="D132" s="28" t="n"/>
      <c r="E132" s="26" t="n"/>
      <c r="F132" s="29" t="n"/>
      <c r="G132" s="28" t="n"/>
      <c r="H132" s="28" t="n"/>
      <c r="I132" s="26" t="n"/>
      <c r="J132" s="26" t="n"/>
      <c r="K132" s="49" t="n"/>
      <c r="L132" s="26" t="n"/>
      <c r="M132" s="26" t="n"/>
      <c r="N132" s="49" t="n"/>
      <c r="O132" s="26" t="n"/>
      <c r="P132" s="49" t="n"/>
      <c r="Q132" s="49" t="n"/>
      <c r="R132" s="28" t="n"/>
      <c r="S132" s="30">
        <f>IF($A132="","",IF(OR(NOT(ISNUMBER($F132)),$F132&lt;=0,$M132=""),"",$F132*--($M132&lt;&gt;"Concluído")))</f>
        <v/>
      </c>
      <c r="T132" s="30">
        <f>IF(OR($A132="",NOT(ISNUMBER($B132)),NOT(ISNUMBER('Resumo'!$B$3))),"",MAX(0,IF(AND($M132="Concluído",ISNUMBER($Q132)),$Q132,'Resumo'!$B$3)-$B132))</f>
        <v/>
      </c>
      <c r="U132" s="31">
        <f>IF($A132="","",IF($K132="","Sem prazo",IF($M132="Concluído",IF($Q132="","Revisar",IF($Q132&gt;$K132,"Concluído com atraso","Concluído no prazo")),IF(NOT(ISNUMBER('Resumo'!$B$3)),"Revisar",IF($K132&lt;'Resumo'!$B$3,"Vencido",IF($K132-'Resumo'!$B$3&lt;=2,"Vence em até 2 dias","No prazo"))))))</f>
        <v/>
      </c>
      <c r="V132" s="32">
        <f>IF(COUNTA($A132:$R132)=0,"",IF($A132="","ERRO: informe o ID",IF(COUNTIF($A$9:$A$208,$A132)&gt;1,"ERRO: ID duplicado",IF(OR($B132="",$C132="",$D132="",$E132="",$F132="",$G132="",$H132="",$I132="",$J132="",$K132="",$L132="",$M132="",$O132=""),"ERRO: preencha os campos obrigatórios",IF(OR(COUNTIF('Listas e parâmetros'!$D$4:$D$10,$G132)=0,COUNTIF('Listas e parâmetros'!$I$4:$I$8,$I132)=0,COUNTIF('Listas e parâmetros'!$H$4:$H$6,$J132)=0,COUNTIF('Listas e parâmetros'!$E$4:$E$7,$L132)=0,COUNTIF('Listas e parâmetros'!$F$4:$F$8,$M132)=0,COUNTIF('Listas e parâmetros'!$G$4:$G$7,$O132)=0),"ERRO: valor fora das listas",IF(OR(NOT(ISNUMBER($F132)),$F132&lt;=0),"ERRO: quantidade inválida",IF(OR(NOT(ISNUMBER($B132)),NOT(ISNUMBER($K132))),"ERRO: datas de entrada/prazo inválidas",IF($B132&gt;'Resumo'!$B$3,"ERRO: entrada posterior à data de referência",IF($K132&lt;$B132,"ERRO: prazo anterior à entrada",IF(OR(AND($N132&lt;&gt;"",$N132&gt;'Resumo'!$B$3),AND($P132&lt;&gt;"",$P132&gt;'Resumo'!$B$3),AND($Q132&lt;&gt;"",$Q132&gt;'Resumo'!$B$3)),"ERRO: data posterior à referência",IF(AND($N132&lt;&gt;"",$N132&lt;$B132),"ERRO: inspeção anterior à entrada",IF(AND($M132&lt;&gt;"Em quarentena",$N132=""),"ERRO: informe a data da inspeção",IF(AND($O132="Pendente",$P132&lt;&gt;""),"ERRO: decisão pendente não deve ter data",IF(AND($O132&lt;&gt;"Pendente",$P132=""),"ERRO: informe a data da decisão",IF(AND($P132&lt;&gt;"",$P132&lt;$B132),"ERRO: decisão anterior à entrada",IF(AND($P132&lt;&gt;"",$N132&lt;&gt;"",$P132&lt;$N132),"ERRO: decisão anterior à inspeção",IF(AND($O132="Pendente",OR($M132="Aguardando execução",$M132="Concluído")),"ERRO: status exige decisão final",IF(AND($O132&lt;&gt;"Pendente",NOT(OR($M132="Aguardando execução",$M132="Concluído"))),"ERRO: atualize o status após a decisão",IF(AND($M132="Concluído",$Q132=""),"ERRO: informe a data da conclusão",IF(AND($M132&lt;&gt;"Concluído",$Q132&lt;&gt;""),"ERRO: conclusão só para status concluído",IF(AND($Q132&lt;&gt;"",$P132=""),"ERRO: conclusão sem data de decisão",IF(AND($Q132&lt;&gt;"",$Q132&lt;$P132),"ERRO: conclusão anterior à decisão","OK"))))))))))))))))))))))</f>
        <v/>
      </c>
      <c r="W132" s="31">
        <f>IF(OR($A132="",$S132="",$S132=0,$K132=""),"",$K132+ROW()/1000000)</f>
        <v/>
      </c>
    </row>
    <row r="133" ht="26" customHeight="1">
      <c r="A133" s="26" t="n"/>
      <c r="B133" s="49" t="n"/>
      <c r="C133" s="26" t="n"/>
      <c r="D133" s="28" t="n"/>
      <c r="E133" s="26" t="n"/>
      <c r="F133" s="29" t="n"/>
      <c r="G133" s="28" t="n"/>
      <c r="H133" s="28" t="n"/>
      <c r="I133" s="26" t="n"/>
      <c r="J133" s="26" t="n"/>
      <c r="K133" s="49" t="n"/>
      <c r="L133" s="26" t="n"/>
      <c r="M133" s="26" t="n"/>
      <c r="N133" s="49" t="n"/>
      <c r="O133" s="26" t="n"/>
      <c r="P133" s="49" t="n"/>
      <c r="Q133" s="49" t="n"/>
      <c r="R133" s="28" t="n"/>
      <c r="S133" s="30">
        <f>IF($A133="","",IF(OR(NOT(ISNUMBER($F133)),$F133&lt;=0,$M133=""),"",$F133*--($M133&lt;&gt;"Concluído")))</f>
        <v/>
      </c>
      <c r="T133" s="30">
        <f>IF(OR($A133="",NOT(ISNUMBER($B133)),NOT(ISNUMBER('Resumo'!$B$3))),"",MAX(0,IF(AND($M133="Concluído",ISNUMBER($Q133)),$Q133,'Resumo'!$B$3)-$B133))</f>
        <v/>
      </c>
      <c r="U133" s="31">
        <f>IF($A133="","",IF($K133="","Sem prazo",IF($M133="Concluído",IF($Q133="","Revisar",IF($Q133&gt;$K133,"Concluído com atraso","Concluído no prazo")),IF(NOT(ISNUMBER('Resumo'!$B$3)),"Revisar",IF($K133&lt;'Resumo'!$B$3,"Vencido",IF($K133-'Resumo'!$B$3&lt;=2,"Vence em até 2 dias","No prazo"))))))</f>
        <v/>
      </c>
      <c r="V133" s="32">
        <f>IF(COUNTA($A133:$R133)=0,"",IF($A133="","ERRO: informe o ID",IF(COUNTIF($A$9:$A$208,$A133)&gt;1,"ERRO: ID duplicado",IF(OR($B133="",$C133="",$D133="",$E133="",$F133="",$G133="",$H133="",$I133="",$J133="",$K133="",$L133="",$M133="",$O133=""),"ERRO: preencha os campos obrigatórios",IF(OR(COUNTIF('Listas e parâmetros'!$D$4:$D$10,$G133)=0,COUNTIF('Listas e parâmetros'!$I$4:$I$8,$I133)=0,COUNTIF('Listas e parâmetros'!$H$4:$H$6,$J133)=0,COUNTIF('Listas e parâmetros'!$E$4:$E$7,$L133)=0,COUNTIF('Listas e parâmetros'!$F$4:$F$8,$M133)=0,COUNTIF('Listas e parâmetros'!$G$4:$G$7,$O133)=0),"ERRO: valor fora das listas",IF(OR(NOT(ISNUMBER($F133)),$F133&lt;=0),"ERRO: quantidade inválida",IF(OR(NOT(ISNUMBER($B133)),NOT(ISNUMBER($K133))),"ERRO: datas de entrada/prazo inválidas",IF($B133&gt;'Resumo'!$B$3,"ERRO: entrada posterior à data de referência",IF($K133&lt;$B133,"ERRO: prazo anterior à entrada",IF(OR(AND($N133&lt;&gt;"",$N133&gt;'Resumo'!$B$3),AND($P133&lt;&gt;"",$P133&gt;'Resumo'!$B$3),AND($Q133&lt;&gt;"",$Q133&gt;'Resumo'!$B$3)),"ERRO: data posterior à referência",IF(AND($N133&lt;&gt;"",$N133&lt;$B133),"ERRO: inspeção anterior à entrada",IF(AND($M133&lt;&gt;"Em quarentena",$N133=""),"ERRO: informe a data da inspeção",IF(AND($O133="Pendente",$P133&lt;&gt;""),"ERRO: decisão pendente não deve ter data",IF(AND($O133&lt;&gt;"Pendente",$P133=""),"ERRO: informe a data da decisão",IF(AND($P133&lt;&gt;"",$P133&lt;$B133),"ERRO: decisão anterior à entrada",IF(AND($P133&lt;&gt;"",$N133&lt;&gt;"",$P133&lt;$N133),"ERRO: decisão anterior à inspeção",IF(AND($O133="Pendente",OR($M133="Aguardando execução",$M133="Concluído")),"ERRO: status exige decisão final",IF(AND($O133&lt;&gt;"Pendente",NOT(OR($M133="Aguardando execução",$M133="Concluído"))),"ERRO: atualize o status após a decisão",IF(AND($M133="Concluído",$Q133=""),"ERRO: informe a data da conclusão",IF(AND($M133&lt;&gt;"Concluído",$Q133&lt;&gt;""),"ERRO: conclusão só para status concluído",IF(AND($Q133&lt;&gt;"",$P133=""),"ERRO: conclusão sem data de decisão",IF(AND($Q133&lt;&gt;"",$Q133&lt;$P133),"ERRO: conclusão anterior à decisão","OK"))))))))))))))))))))))</f>
        <v/>
      </c>
      <c r="W133" s="31">
        <f>IF(OR($A133="",$S133="",$S133=0,$K133=""),"",$K133+ROW()/1000000)</f>
        <v/>
      </c>
    </row>
    <row r="134" ht="26" customHeight="1">
      <c r="A134" s="26" t="n"/>
      <c r="B134" s="49" t="n"/>
      <c r="C134" s="26" t="n"/>
      <c r="D134" s="28" t="n"/>
      <c r="E134" s="26" t="n"/>
      <c r="F134" s="29" t="n"/>
      <c r="G134" s="28" t="n"/>
      <c r="H134" s="28" t="n"/>
      <c r="I134" s="26" t="n"/>
      <c r="J134" s="26" t="n"/>
      <c r="K134" s="49" t="n"/>
      <c r="L134" s="26" t="n"/>
      <c r="M134" s="26" t="n"/>
      <c r="N134" s="49" t="n"/>
      <c r="O134" s="26" t="n"/>
      <c r="P134" s="49" t="n"/>
      <c r="Q134" s="49" t="n"/>
      <c r="R134" s="28" t="n"/>
      <c r="S134" s="30">
        <f>IF($A134="","",IF(OR(NOT(ISNUMBER($F134)),$F134&lt;=0,$M134=""),"",$F134*--($M134&lt;&gt;"Concluído")))</f>
        <v/>
      </c>
      <c r="T134" s="30">
        <f>IF(OR($A134="",NOT(ISNUMBER($B134)),NOT(ISNUMBER('Resumo'!$B$3))),"",MAX(0,IF(AND($M134="Concluído",ISNUMBER($Q134)),$Q134,'Resumo'!$B$3)-$B134))</f>
        <v/>
      </c>
      <c r="U134" s="31">
        <f>IF($A134="","",IF($K134="","Sem prazo",IF($M134="Concluído",IF($Q134="","Revisar",IF($Q134&gt;$K134,"Concluído com atraso","Concluído no prazo")),IF(NOT(ISNUMBER('Resumo'!$B$3)),"Revisar",IF($K134&lt;'Resumo'!$B$3,"Vencido",IF($K134-'Resumo'!$B$3&lt;=2,"Vence em até 2 dias","No prazo"))))))</f>
        <v/>
      </c>
      <c r="V134" s="32">
        <f>IF(COUNTA($A134:$R134)=0,"",IF($A134="","ERRO: informe o ID",IF(COUNTIF($A$9:$A$208,$A134)&gt;1,"ERRO: ID duplicado",IF(OR($B134="",$C134="",$D134="",$E134="",$F134="",$G134="",$H134="",$I134="",$J134="",$K134="",$L134="",$M134="",$O134=""),"ERRO: preencha os campos obrigatórios",IF(OR(COUNTIF('Listas e parâmetros'!$D$4:$D$10,$G134)=0,COUNTIF('Listas e parâmetros'!$I$4:$I$8,$I134)=0,COUNTIF('Listas e parâmetros'!$H$4:$H$6,$J134)=0,COUNTIF('Listas e parâmetros'!$E$4:$E$7,$L134)=0,COUNTIF('Listas e parâmetros'!$F$4:$F$8,$M134)=0,COUNTIF('Listas e parâmetros'!$G$4:$G$7,$O134)=0),"ERRO: valor fora das listas",IF(OR(NOT(ISNUMBER($F134)),$F134&lt;=0),"ERRO: quantidade inválida",IF(OR(NOT(ISNUMBER($B134)),NOT(ISNUMBER($K134))),"ERRO: datas de entrada/prazo inválidas",IF($B134&gt;'Resumo'!$B$3,"ERRO: entrada posterior à data de referência",IF($K134&lt;$B134,"ERRO: prazo anterior à entrada",IF(OR(AND($N134&lt;&gt;"",$N134&gt;'Resumo'!$B$3),AND($P134&lt;&gt;"",$P134&gt;'Resumo'!$B$3),AND($Q134&lt;&gt;"",$Q134&gt;'Resumo'!$B$3)),"ERRO: data posterior à referência",IF(AND($N134&lt;&gt;"",$N134&lt;$B134),"ERRO: inspeção anterior à entrada",IF(AND($M134&lt;&gt;"Em quarentena",$N134=""),"ERRO: informe a data da inspeção",IF(AND($O134="Pendente",$P134&lt;&gt;""),"ERRO: decisão pendente não deve ter data",IF(AND($O134&lt;&gt;"Pendente",$P134=""),"ERRO: informe a data da decisão",IF(AND($P134&lt;&gt;"",$P134&lt;$B134),"ERRO: decisão anterior à entrada",IF(AND($P134&lt;&gt;"",$N134&lt;&gt;"",$P134&lt;$N134),"ERRO: decisão anterior à inspeção",IF(AND($O134="Pendente",OR($M134="Aguardando execução",$M134="Concluído")),"ERRO: status exige decisão final",IF(AND($O134&lt;&gt;"Pendente",NOT(OR($M134="Aguardando execução",$M134="Concluído"))),"ERRO: atualize o status após a decisão",IF(AND($M134="Concluído",$Q134=""),"ERRO: informe a data da conclusão",IF(AND($M134&lt;&gt;"Concluído",$Q134&lt;&gt;""),"ERRO: conclusão só para status concluído",IF(AND($Q134&lt;&gt;"",$P134=""),"ERRO: conclusão sem data de decisão",IF(AND($Q134&lt;&gt;"",$Q134&lt;$P134),"ERRO: conclusão anterior à decisão","OK"))))))))))))))))))))))</f>
        <v/>
      </c>
      <c r="W134" s="31">
        <f>IF(OR($A134="",$S134="",$S134=0,$K134=""),"",$K134+ROW()/1000000)</f>
        <v/>
      </c>
    </row>
    <row r="135" ht="26" customHeight="1">
      <c r="A135" s="26" t="n"/>
      <c r="B135" s="49" t="n"/>
      <c r="C135" s="26" t="n"/>
      <c r="D135" s="28" t="n"/>
      <c r="E135" s="26" t="n"/>
      <c r="F135" s="29" t="n"/>
      <c r="G135" s="28" t="n"/>
      <c r="H135" s="28" t="n"/>
      <c r="I135" s="26" t="n"/>
      <c r="J135" s="26" t="n"/>
      <c r="K135" s="49" t="n"/>
      <c r="L135" s="26" t="n"/>
      <c r="M135" s="26" t="n"/>
      <c r="N135" s="49" t="n"/>
      <c r="O135" s="26" t="n"/>
      <c r="P135" s="49" t="n"/>
      <c r="Q135" s="49" t="n"/>
      <c r="R135" s="28" t="n"/>
      <c r="S135" s="30">
        <f>IF($A135="","",IF(OR(NOT(ISNUMBER($F135)),$F135&lt;=0,$M135=""),"",$F135*--($M135&lt;&gt;"Concluído")))</f>
        <v/>
      </c>
      <c r="T135" s="30">
        <f>IF(OR($A135="",NOT(ISNUMBER($B135)),NOT(ISNUMBER('Resumo'!$B$3))),"",MAX(0,IF(AND($M135="Concluído",ISNUMBER($Q135)),$Q135,'Resumo'!$B$3)-$B135))</f>
        <v/>
      </c>
      <c r="U135" s="31">
        <f>IF($A135="","",IF($K135="","Sem prazo",IF($M135="Concluído",IF($Q135="","Revisar",IF($Q135&gt;$K135,"Concluído com atraso","Concluído no prazo")),IF(NOT(ISNUMBER('Resumo'!$B$3)),"Revisar",IF($K135&lt;'Resumo'!$B$3,"Vencido",IF($K135-'Resumo'!$B$3&lt;=2,"Vence em até 2 dias","No prazo"))))))</f>
        <v/>
      </c>
      <c r="V135" s="32">
        <f>IF(COUNTA($A135:$R135)=0,"",IF($A135="","ERRO: informe o ID",IF(COUNTIF($A$9:$A$208,$A135)&gt;1,"ERRO: ID duplicado",IF(OR($B135="",$C135="",$D135="",$E135="",$F135="",$G135="",$H135="",$I135="",$J135="",$K135="",$L135="",$M135="",$O135=""),"ERRO: preencha os campos obrigatórios",IF(OR(COUNTIF('Listas e parâmetros'!$D$4:$D$10,$G135)=0,COUNTIF('Listas e parâmetros'!$I$4:$I$8,$I135)=0,COUNTIF('Listas e parâmetros'!$H$4:$H$6,$J135)=0,COUNTIF('Listas e parâmetros'!$E$4:$E$7,$L135)=0,COUNTIF('Listas e parâmetros'!$F$4:$F$8,$M135)=0,COUNTIF('Listas e parâmetros'!$G$4:$G$7,$O135)=0),"ERRO: valor fora das listas",IF(OR(NOT(ISNUMBER($F135)),$F135&lt;=0),"ERRO: quantidade inválida",IF(OR(NOT(ISNUMBER($B135)),NOT(ISNUMBER($K135))),"ERRO: datas de entrada/prazo inválidas",IF($B135&gt;'Resumo'!$B$3,"ERRO: entrada posterior à data de referência",IF($K135&lt;$B135,"ERRO: prazo anterior à entrada",IF(OR(AND($N135&lt;&gt;"",$N135&gt;'Resumo'!$B$3),AND($P135&lt;&gt;"",$P135&gt;'Resumo'!$B$3),AND($Q135&lt;&gt;"",$Q135&gt;'Resumo'!$B$3)),"ERRO: data posterior à referência",IF(AND($N135&lt;&gt;"",$N135&lt;$B135),"ERRO: inspeção anterior à entrada",IF(AND($M135&lt;&gt;"Em quarentena",$N135=""),"ERRO: informe a data da inspeção",IF(AND($O135="Pendente",$P135&lt;&gt;""),"ERRO: decisão pendente não deve ter data",IF(AND($O135&lt;&gt;"Pendente",$P135=""),"ERRO: informe a data da decisão",IF(AND($P135&lt;&gt;"",$P135&lt;$B135),"ERRO: decisão anterior à entrada",IF(AND($P135&lt;&gt;"",$N135&lt;&gt;"",$P135&lt;$N135),"ERRO: decisão anterior à inspeção",IF(AND($O135="Pendente",OR($M135="Aguardando execução",$M135="Concluído")),"ERRO: status exige decisão final",IF(AND($O135&lt;&gt;"Pendente",NOT(OR($M135="Aguardando execução",$M135="Concluído"))),"ERRO: atualize o status após a decisão",IF(AND($M135="Concluído",$Q135=""),"ERRO: informe a data da conclusão",IF(AND($M135&lt;&gt;"Concluído",$Q135&lt;&gt;""),"ERRO: conclusão só para status concluído",IF(AND($Q135&lt;&gt;"",$P135=""),"ERRO: conclusão sem data de decisão",IF(AND($Q135&lt;&gt;"",$Q135&lt;$P135),"ERRO: conclusão anterior à decisão","OK"))))))))))))))))))))))</f>
        <v/>
      </c>
      <c r="W135" s="31">
        <f>IF(OR($A135="",$S135="",$S135=0,$K135=""),"",$K135+ROW()/1000000)</f>
        <v/>
      </c>
    </row>
    <row r="136" ht="26" customHeight="1">
      <c r="A136" s="26" t="n"/>
      <c r="B136" s="49" t="n"/>
      <c r="C136" s="26" t="n"/>
      <c r="D136" s="28" t="n"/>
      <c r="E136" s="26" t="n"/>
      <c r="F136" s="29" t="n"/>
      <c r="G136" s="28" t="n"/>
      <c r="H136" s="28" t="n"/>
      <c r="I136" s="26" t="n"/>
      <c r="J136" s="26" t="n"/>
      <c r="K136" s="49" t="n"/>
      <c r="L136" s="26" t="n"/>
      <c r="M136" s="26" t="n"/>
      <c r="N136" s="49" t="n"/>
      <c r="O136" s="26" t="n"/>
      <c r="P136" s="49" t="n"/>
      <c r="Q136" s="49" t="n"/>
      <c r="R136" s="28" t="n"/>
      <c r="S136" s="30">
        <f>IF($A136="","",IF(OR(NOT(ISNUMBER($F136)),$F136&lt;=0,$M136=""),"",$F136*--($M136&lt;&gt;"Concluído")))</f>
        <v/>
      </c>
      <c r="T136" s="30">
        <f>IF(OR($A136="",NOT(ISNUMBER($B136)),NOT(ISNUMBER('Resumo'!$B$3))),"",MAX(0,IF(AND($M136="Concluído",ISNUMBER($Q136)),$Q136,'Resumo'!$B$3)-$B136))</f>
        <v/>
      </c>
      <c r="U136" s="31">
        <f>IF($A136="","",IF($K136="","Sem prazo",IF($M136="Concluído",IF($Q136="","Revisar",IF($Q136&gt;$K136,"Concluído com atraso","Concluído no prazo")),IF(NOT(ISNUMBER('Resumo'!$B$3)),"Revisar",IF($K136&lt;'Resumo'!$B$3,"Vencido",IF($K136-'Resumo'!$B$3&lt;=2,"Vence em até 2 dias","No prazo"))))))</f>
        <v/>
      </c>
      <c r="V136" s="32">
        <f>IF(COUNTA($A136:$R136)=0,"",IF($A136="","ERRO: informe o ID",IF(COUNTIF($A$9:$A$208,$A136)&gt;1,"ERRO: ID duplicado",IF(OR($B136="",$C136="",$D136="",$E136="",$F136="",$G136="",$H136="",$I136="",$J136="",$K136="",$L136="",$M136="",$O136=""),"ERRO: preencha os campos obrigatórios",IF(OR(COUNTIF('Listas e parâmetros'!$D$4:$D$10,$G136)=0,COUNTIF('Listas e parâmetros'!$I$4:$I$8,$I136)=0,COUNTIF('Listas e parâmetros'!$H$4:$H$6,$J136)=0,COUNTIF('Listas e parâmetros'!$E$4:$E$7,$L136)=0,COUNTIF('Listas e parâmetros'!$F$4:$F$8,$M136)=0,COUNTIF('Listas e parâmetros'!$G$4:$G$7,$O136)=0),"ERRO: valor fora das listas",IF(OR(NOT(ISNUMBER($F136)),$F136&lt;=0),"ERRO: quantidade inválida",IF(OR(NOT(ISNUMBER($B136)),NOT(ISNUMBER($K136))),"ERRO: datas de entrada/prazo inválidas",IF($B136&gt;'Resumo'!$B$3,"ERRO: entrada posterior à data de referência",IF($K136&lt;$B136,"ERRO: prazo anterior à entrada",IF(OR(AND($N136&lt;&gt;"",$N136&gt;'Resumo'!$B$3),AND($P136&lt;&gt;"",$P136&gt;'Resumo'!$B$3),AND($Q136&lt;&gt;"",$Q136&gt;'Resumo'!$B$3)),"ERRO: data posterior à referência",IF(AND($N136&lt;&gt;"",$N136&lt;$B136),"ERRO: inspeção anterior à entrada",IF(AND($M136&lt;&gt;"Em quarentena",$N136=""),"ERRO: informe a data da inspeção",IF(AND($O136="Pendente",$P136&lt;&gt;""),"ERRO: decisão pendente não deve ter data",IF(AND($O136&lt;&gt;"Pendente",$P136=""),"ERRO: informe a data da decisão",IF(AND($P136&lt;&gt;"",$P136&lt;$B136),"ERRO: decisão anterior à entrada",IF(AND($P136&lt;&gt;"",$N136&lt;&gt;"",$P136&lt;$N136),"ERRO: decisão anterior à inspeção",IF(AND($O136="Pendente",OR($M136="Aguardando execução",$M136="Concluído")),"ERRO: status exige decisão final",IF(AND($O136&lt;&gt;"Pendente",NOT(OR($M136="Aguardando execução",$M136="Concluído"))),"ERRO: atualize o status após a decisão",IF(AND($M136="Concluído",$Q136=""),"ERRO: informe a data da conclusão",IF(AND($M136&lt;&gt;"Concluído",$Q136&lt;&gt;""),"ERRO: conclusão só para status concluído",IF(AND($Q136&lt;&gt;"",$P136=""),"ERRO: conclusão sem data de decisão",IF(AND($Q136&lt;&gt;"",$Q136&lt;$P136),"ERRO: conclusão anterior à decisão","OK"))))))))))))))))))))))</f>
        <v/>
      </c>
      <c r="W136" s="31">
        <f>IF(OR($A136="",$S136="",$S136=0,$K136=""),"",$K136+ROW()/1000000)</f>
        <v/>
      </c>
    </row>
    <row r="137" ht="26" customHeight="1">
      <c r="A137" s="26" t="n"/>
      <c r="B137" s="49" t="n"/>
      <c r="C137" s="26" t="n"/>
      <c r="D137" s="28" t="n"/>
      <c r="E137" s="26" t="n"/>
      <c r="F137" s="29" t="n"/>
      <c r="G137" s="28" t="n"/>
      <c r="H137" s="28" t="n"/>
      <c r="I137" s="26" t="n"/>
      <c r="J137" s="26" t="n"/>
      <c r="K137" s="49" t="n"/>
      <c r="L137" s="26" t="n"/>
      <c r="M137" s="26" t="n"/>
      <c r="N137" s="49" t="n"/>
      <c r="O137" s="26" t="n"/>
      <c r="P137" s="49" t="n"/>
      <c r="Q137" s="49" t="n"/>
      <c r="R137" s="28" t="n"/>
      <c r="S137" s="30">
        <f>IF($A137="","",IF(OR(NOT(ISNUMBER($F137)),$F137&lt;=0,$M137=""),"",$F137*--($M137&lt;&gt;"Concluído")))</f>
        <v/>
      </c>
      <c r="T137" s="30">
        <f>IF(OR($A137="",NOT(ISNUMBER($B137)),NOT(ISNUMBER('Resumo'!$B$3))),"",MAX(0,IF(AND($M137="Concluído",ISNUMBER($Q137)),$Q137,'Resumo'!$B$3)-$B137))</f>
        <v/>
      </c>
      <c r="U137" s="31">
        <f>IF($A137="","",IF($K137="","Sem prazo",IF($M137="Concluído",IF($Q137="","Revisar",IF($Q137&gt;$K137,"Concluído com atraso","Concluído no prazo")),IF(NOT(ISNUMBER('Resumo'!$B$3)),"Revisar",IF($K137&lt;'Resumo'!$B$3,"Vencido",IF($K137-'Resumo'!$B$3&lt;=2,"Vence em até 2 dias","No prazo"))))))</f>
        <v/>
      </c>
      <c r="V137" s="32">
        <f>IF(COUNTA($A137:$R137)=0,"",IF($A137="","ERRO: informe o ID",IF(COUNTIF($A$9:$A$208,$A137)&gt;1,"ERRO: ID duplicado",IF(OR($B137="",$C137="",$D137="",$E137="",$F137="",$G137="",$H137="",$I137="",$J137="",$K137="",$L137="",$M137="",$O137=""),"ERRO: preencha os campos obrigatórios",IF(OR(COUNTIF('Listas e parâmetros'!$D$4:$D$10,$G137)=0,COUNTIF('Listas e parâmetros'!$I$4:$I$8,$I137)=0,COUNTIF('Listas e parâmetros'!$H$4:$H$6,$J137)=0,COUNTIF('Listas e parâmetros'!$E$4:$E$7,$L137)=0,COUNTIF('Listas e parâmetros'!$F$4:$F$8,$M137)=0,COUNTIF('Listas e parâmetros'!$G$4:$G$7,$O137)=0),"ERRO: valor fora das listas",IF(OR(NOT(ISNUMBER($F137)),$F137&lt;=0),"ERRO: quantidade inválida",IF(OR(NOT(ISNUMBER($B137)),NOT(ISNUMBER($K137))),"ERRO: datas de entrada/prazo inválidas",IF($B137&gt;'Resumo'!$B$3,"ERRO: entrada posterior à data de referência",IF($K137&lt;$B137,"ERRO: prazo anterior à entrada",IF(OR(AND($N137&lt;&gt;"",$N137&gt;'Resumo'!$B$3),AND($P137&lt;&gt;"",$P137&gt;'Resumo'!$B$3),AND($Q137&lt;&gt;"",$Q137&gt;'Resumo'!$B$3)),"ERRO: data posterior à referência",IF(AND($N137&lt;&gt;"",$N137&lt;$B137),"ERRO: inspeção anterior à entrada",IF(AND($M137&lt;&gt;"Em quarentena",$N137=""),"ERRO: informe a data da inspeção",IF(AND($O137="Pendente",$P137&lt;&gt;""),"ERRO: decisão pendente não deve ter data",IF(AND($O137&lt;&gt;"Pendente",$P137=""),"ERRO: informe a data da decisão",IF(AND($P137&lt;&gt;"",$P137&lt;$B137),"ERRO: decisão anterior à entrada",IF(AND($P137&lt;&gt;"",$N137&lt;&gt;"",$P137&lt;$N137),"ERRO: decisão anterior à inspeção",IF(AND($O137="Pendente",OR($M137="Aguardando execução",$M137="Concluído")),"ERRO: status exige decisão final",IF(AND($O137&lt;&gt;"Pendente",NOT(OR($M137="Aguardando execução",$M137="Concluído"))),"ERRO: atualize o status após a decisão",IF(AND($M137="Concluído",$Q137=""),"ERRO: informe a data da conclusão",IF(AND($M137&lt;&gt;"Concluído",$Q137&lt;&gt;""),"ERRO: conclusão só para status concluído",IF(AND($Q137&lt;&gt;"",$P137=""),"ERRO: conclusão sem data de decisão",IF(AND($Q137&lt;&gt;"",$Q137&lt;$P137),"ERRO: conclusão anterior à decisão","OK"))))))))))))))))))))))</f>
        <v/>
      </c>
      <c r="W137" s="31">
        <f>IF(OR($A137="",$S137="",$S137=0,$K137=""),"",$K137+ROW()/1000000)</f>
        <v/>
      </c>
    </row>
    <row r="138" ht="26" customHeight="1">
      <c r="A138" s="26" t="n"/>
      <c r="B138" s="49" t="n"/>
      <c r="C138" s="26" t="n"/>
      <c r="D138" s="28" t="n"/>
      <c r="E138" s="26" t="n"/>
      <c r="F138" s="29" t="n"/>
      <c r="G138" s="28" t="n"/>
      <c r="H138" s="28" t="n"/>
      <c r="I138" s="26" t="n"/>
      <c r="J138" s="26" t="n"/>
      <c r="K138" s="49" t="n"/>
      <c r="L138" s="26" t="n"/>
      <c r="M138" s="26" t="n"/>
      <c r="N138" s="49" t="n"/>
      <c r="O138" s="26" t="n"/>
      <c r="P138" s="49" t="n"/>
      <c r="Q138" s="49" t="n"/>
      <c r="R138" s="28" t="n"/>
      <c r="S138" s="30">
        <f>IF($A138="","",IF(OR(NOT(ISNUMBER($F138)),$F138&lt;=0,$M138=""),"",$F138*--($M138&lt;&gt;"Concluído")))</f>
        <v/>
      </c>
      <c r="T138" s="30">
        <f>IF(OR($A138="",NOT(ISNUMBER($B138)),NOT(ISNUMBER('Resumo'!$B$3))),"",MAX(0,IF(AND($M138="Concluído",ISNUMBER($Q138)),$Q138,'Resumo'!$B$3)-$B138))</f>
        <v/>
      </c>
      <c r="U138" s="31">
        <f>IF($A138="","",IF($K138="","Sem prazo",IF($M138="Concluído",IF($Q138="","Revisar",IF($Q138&gt;$K138,"Concluído com atraso","Concluído no prazo")),IF(NOT(ISNUMBER('Resumo'!$B$3)),"Revisar",IF($K138&lt;'Resumo'!$B$3,"Vencido",IF($K138-'Resumo'!$B$3&lt;=2,"Vence em até 2 dias","No prazo"))))))</f>
        <v/>
      </c>
      <c r="V138" s="32">
        <f>IF(COUNTA($A138:$R138)=0,"",IF($A138="","ERRO: informe o ID",IF(COUNTIF($A$9:$A$208,$A138)&gt;1,"ERRO: ID duplicado",IF(OR($B138="",$C138="",$D138="",$E138="",$F138="",$G138="",$H138="",$I138="",$J138="",$K138="",$L138="",$M138="",$O138=""),"ERRO: preencha os campos obrigatórios",IF(OR(COUNTIF('Listas e parâmetros'!$D$4:$D$10,$G138)=0,COUNTIF('Listas e parâmetros'!$I$4:$I$8,$I138)=0,COUNTIF('Listas e parâmetros'!$H$4:$H$6,$J138)=0,COUNTIF('Listas e parâmetros'!$E$4:$E$7,$L138)=0,COUNTIF('Listas e parâmetros'!$F$4:$F$8,$M138)=0,COUNTIF('Listas e parâmetros'!$G$4:$G$7,$O138)=0),"ERRO: valor fora das listas",IF(OR(NOT(ISNUMBER($F138)),$F138&lt;=0),"ERRO: quantidade inválida",IF(OR(NOT(ISNUMBER($B138)),NOT(ISNUMBER($K138))),"ERRO: datas de entrada/prazo inválidas",IF($B138&gt;'Resumo'!$B$3,"ERRO: entrada posterior à data de referência",IF($K138&lt;$B138,"ERRO: prazo anterior à entrada",IF(OR(AND($N138&lt;&gt;"",$N138&gt;'Resumo'!$B$3),AND($P138&lt;&gt;"",$P138&gt;'Resumo'!$B$3),AND($Q138&lt;&gt;"",$Q138&gt;'Resumo'!$B$3)),"ERRO: data posterior à referência",IF(AND($N138&lt;&gt;"",$N138&lt;$B138),"ERRO: inspeção anterior à entrada",IF(AND($M138&lt;&gt;"Em quarentena",$N138=""),"ERRO: informe a data da inspeção",IF(AND($O138="Pendente",$P138&lt;&gt;""),"ERRO: decisão pendente não deve ter data",IF(AND($O138&lt;&gt;"Pendente",$P138=""),"ERRO: informe a data da decisão",IF(AND($P138&lt;&gt;"",$P138&lt;$B138),"ERRO: decisão anterior à entrada",IF(AND($P138&lt;&gt;"",$N138&lt;&gt;"",$P138&lt;$N138),"ERRO: decisão anterior à inspeção",IF(AND($O138="Pendente",OR($M138="Aguardando execução",$M138="Concluído")),"ERRO: status exige decisão final",IF(AND($O138&lt;&gt;"Pendente",NOT(OR($M138="Aguardando execução",$M138="Concluído"))),"ERRO: atualize o status após a decisão",IF(AND($M138="Concluído",$Q138=""),"ERRO: informe a data da conclusão",IF(AND($M138&lt;&gt;"Concluído",$Q138&lt;&gt;""),"ERRO: conclusão só para status concluído",IF(AND($Q138&lt;&gt;"",$P138=""),"ERRO: conclusão sem data de decisão",IF(AND($Q138&lt;&gt;"",$Q138&lt;$P138),"ERRO: conclusão anterior à decisão","OK"))))))))))))))))))))))</f>
        <v/>
      </c>
      <c r="W138" s="31">
        <f>IF(OR($A138="",$S138="",$S138=0,$K138=""),"",$K138+ROW()/1000000)</f>
        <v/>
      </c>
    </row>
    <row r="139" ht="26" customHeight="1">
      <c r="A139" s="26" t="n"/>
      <c r="B139" s="49" t="n"/>
      <c r="C139" s="26" t="n"/>
      <c r="D139" s="28" t="n"/>
      <c r="E139" s="26" t="n"/>
      <c r="F139" s="29" t="n"/>
      <c r="G139" s="28" t="n"/>
      <c r="H139" s="28" t="n"/>
      <c r="I139" s="26" t="n"/>
      <c r="J139" s="26" t="n"/>
      <c r="K139" s="49" t="n"/>
      <c r="L139" s="26" t="n"/>
      <c r="M139" s="26" t="n"/>
      <c r="N139" s="49" t="n"/>
      <c r="O139" s="26" t="n"/>
      <c r="P139" s="49" t="n"/>
      <c r="Q139" s="49" t="n"/>
      <c r="R139" s="28" t="n"/>
      <c r="S139" s="30">
        <f>IF($A139="","",IF(OR(NOT(ISNUMBER($F139)),$F139&lt;=0,$M139=""),"",$F139*--($M139&lt;&gt;"Concluído")))</f>
        <v/>
      </c>
      <c r="T139" s="30">
        <f>IF(OR($A139="",NOT(ISNUMBER($B139)),NOT(ISNUMBER('Resumo'!$B$3))),"",MAX(0,IF(AND($M139="Concluído",ISNUMBER($Q139)),$Q139,'Resumo'!$B$3)-$B139))</f>
        <v/>
      </c>
      <c r="U139" s="31">
        <f>IF($A139="","",IF($K139="","Sem prazo",IF($M139="Concluído",IF($Q139="","Revisar",IF($Q139&gt;$K139,"Concluído com atraso","Concluído no prazo")),IF(NOT(ISNUMBER('Resumo'!$B$3)),"Revisar",IF($K139&lt;'Resumo'!$B$3,"Vencido",IF($K139-'Resumo'!$B$3&lt;=2,"Vence em até 2 dias","No prazo"))))))</f>
        <v/>
      </c>
      <c r="V139" s="32">
        <f>IF(COUNTA($A139:$R139)=0,"",IF($A139="","ERRO: informe o ID",IF(COUNTIF($A$9:$A$208,$A139)&gt;1,"ERRO: ID duplicado",IF(OR($B139="",$C139="",$D139="",$E139="",$F139="",$G139="",$H139="",$I139="",$J139="",$K139="",$L139="",$M139="",$O139=""),"ERRO: preencha os campos obrigatórios",IF(OR(COUNTIF('Listas e parâmetros'!$D$4:$D$10,$G139)=0,COUNTIF('Listas e parâmetros'!$I$4:$I$8,$I139)=0,COUNTIF('Listas e parâmetros'!$H$4:$H$6,$J139)=0,COUNTIF('Listas e parâmetros'!$E$4:$E$7,$L139)=0,COUNTIF('Listas e parâmetros'!$F$4:$F$8,$M139)=0,COUNTIF('Listas e parâmetros'!$G$4:$G$7,$O139)=0),"ERRO: valor fora das listas",IF(OR(NOT(ISNUMBER($F139)),$F139&lt;=0),"ERRO: quantidade inválida",IF(OR(NOT(ISNUMBER($B139)),NOT(ISNUMBER($K139))),"ERRO: datas de entrada/prazo inválidas",IF($B139&gt;'Resumo'!$B$3,"ERRO: entrada posterior à data de referência",IF($K139&lt;$B139,"ERRO: prazo anterior à entrada",IF(OR(AND($N139&lt;&gt;"",$N139&gt;'Resumo'!$B$3),AND($P139&lt;&gt;"",$P139&gt;'Resumo'!$B$3),AND($Q139&lt;&gt;"",$Q139&gt;'Resumo'!$B$3)),"ERRO: data posterior à referência",IF(AND($N139&lt;&gt;"",$N139&lt;$B139),"ERRO: inspeção anterior à entrada",IF(AND($M139&lt;&gt;"Em quarentena",$N139=""),"ERRO: informe a data da inspeção",IF(AND($O139="Pendente",$P139&lt;&gt;""),"ERRO: decisão pendente não deve ter data",IF(AND($O139&lt;&gt;"Pendente",$P139=""),"ERRO: informe a data da decisão",IF(AND($P139&lt;&gt;"",$P139&lt;$B139),"ERRO: decisão anterior à entrada",IF(AND($P139&lt;&gt;"",$N139&lt;&gt;"",$P139&lt;$N139),"ERRO: decisão anterior à inspeção",IF(AND($O139="Pendente",OR($M139="Aguardando execução",$M139="Concluído")),"ERRO: status exige decisão final",IF(AND($O139&lt;&gt;"Pendente",NOT(OR($M139="Aguardando execução",$M139="Concluído"))),"ERRO: atualize o status após a decisão",IF(AND($M139="Concluído",$Q139=""),"ERRO: informe a data da conclusão",IF(AND($M139&lt;&gt;"Concluído",$Q139&lt;&gt;""),"ERRO: conclusão só para status concluído",IF(AND($Q139&lt;&gt;"",$P139=""),"ERRO: conclusão sem data de decisão",IF(AND($Q139&lt;&gt;"",$Q139&lt;$P139),"ERRO: conclusão anterior à decisão","OK"))))))))))))))))))))))</f>
        <v/>
      </c>
      <c r="W139" s="31">
        <f>IF(OR($A139="",$S139="",$S139=0,$K139=""),"",$K139+ROW()/1000000)</f>
        <v/>
      </c>
    </row>
    <row r="140" ht="26" customHeight="1">
      <c r="A140" s="26" t="n"/>
      <c r="B140" s="49" t="n"/>
      <c r="C140" s="26" t="n"/>
      <c r="D140" s="28" t="n"/>
      <c r="E140" s="26" t="n"/>
      <c r="F140" s="29" t="n"/>
      <c r="G140" s="28" t="n"/>
      <c r="H140" s="28" t="n"/>
      <c r="I140" s="26" t="n"/>
      <c r="J140" s="26" t="n"/>
      <c r="K140" s="49" t="n"/>
      <c r="L140" s="26" t="n"/>
      <c r="M140" s="26" t="n"/>
      <c r="N140" s="49" t="n"/>
      <c r="O140" s="26" t="n"/>
      <c r="P140" s="49" t="n"/>
      <c r="Q140" s="49" t="n"/>
      <c r="R140" s="28" t="n"/>
      <c r="S140" s="30">
        <f>IF($A140="","",IF(OR(NOT(ISNUMBER($F140)),$F140&lt;=0,$M140=""),"",$F140*--($M140&lt;&gt;"Concluído")))</f>
        <v/>
      </c>
      <c r="T140" s="30">
        <f>IF(OR($A140="",NOT(ISNUMBER($B140)),NOT(ISNUMBER('Resumo'!$B$3))),"",MAX(0,IF(AND($M140="Concluído",ISNUMBER($Q140)),$Q140,'Resumo'!$B$3)-$B140))</f>
        <v/>
      </c>
      <c r="U140" s="31">
        <f>IF($A140="","",IF($K140="","Sem prazo",IF($M140="Concluído",IF($Q140="","Revisar",IF($Q140&gt;$K140,"Concluído com atraso","Concluído no prazo")),IF(NOT(ISNUMBER('Resumo'!$B$3)),"Revisar",IF($K140&lt;'Resumo'!$B$3,"Vencido",IF($K140-'Resumo'!$B$3&lt;=2,"Vence em até 2 dias","No prazo"))))))</f>
        <v/>
      </c>
      <c r="V140" s="32">
        <f>IF(COUNTA($A140:$R140)=0,"",IF($A140="","ERRO: informe o ID",IF(COUNTIF($A$9:$A$208,$A140)&gt;1,"ERRO: ID duplicado",IF(OR($B140="",$C140="",$D140="",$E140="",$F140="",$G140="",$H140="",$I140="",$J140="",$K140="",$L140="",$M140="",$O140=""),"ERRO: preencha os campos obrigatórios",IF(OR(COUNTIF('Listas e parâmetros'!$D$4:$D$10,$G140)=0,COUNTIF('Listas e parâmetros'!$I$4:$I$8,$I140)=0,COUNTIF('Listas e parâmetros'!$H$4:$H$6,$J140)=0,COUNTIF('Listas e parâmetros'!$E$4:$E$7,$L140)=0,COUNTIF('Listas e parâmetros'!$F$4:$F$8,$M140)=0,COUNTIF('Listas e parâmetros'!$G$4:$G$7,$O140)=0),"ERRO: valor fora das listas",IF(OR(NOT(ISNUMBER($F140)),$F140&lt;=0),"ERRO: quantidade inválida",IF(OR(NOT(ISNUMBER($B140)),NOT(ISNUMBER($K140))),"ERRO: datas de entrada/prazo inválidas",IF($B140&gt;'Resumo'!$B$3,"ERRO: entrada posterior à data de referência",IF($K140&lt;$B140,"ERRO: prazo anterior à entrada",IF(OR(AND($N140&lt;&gt;"",$N140&gt;'Resumo'!$B$3),AND($P140&lt;&gt;"",$P140&gt;'Resumo'!$B$3),AND($Q140&lt;&gt;"",$Q140&gt;'Resumo'!$B$3)),"ERRO: data posterior à referência",IF(AND($N140&lt;&gt;"",$N140&lt;$B140),"ERRO: inspeção anterior à entrada",IF(AND($M140&lt;&gt;"Em quarentena",$N140=""),"ERRO: informe a data da inspeção",IF(AND($O140="Pendente",$P140&lt;&gt;""),"ERRO: decisão pendente não deve ter data",IF(AND($O140&lt;&gt;"Pendente",$P140=""),"ERRO: informe a data da decisão",IF(AND($P140&lt;&gt;"",$P140&lt;$B140),"ERRO: decisão anterior à entrada",IF(AND($P140&lt;&gt;"",$N140&lt;&gt;"",$P140&lt;$N140),"ERRO: decisão anterior à inspeção",IF(AND($O140="Pendente",OR($M140="Aguardando execução",$M140="Concluído")),"ERRO: status exige decisão final",IF(AND($O140&lt;&gt;"Pendente",NOT(OR($M140="Aguardando execução",$M140="Concluído"))),"ERRO: atualize o status após a decisão",IF(AND($M140="Concluído",$Q140=""),"ERRO: informe a data da conclusão",IF(AND($M140&lt;&gt;"Concluído",$Q140&lt;&gt;""),"ERRO: conclusão só para status concluído",IF(AND($Q140&lt;&gt;"",$P140=""),"ERRO: conclusão sem data de decisão",IF(AND($Q140&lt;&gt;"",$Q140&lt;$P140),"ERRO: conclusão anterior à decisão","OK"))))))))))))))))))))))</f>
        <v/>
      </c>
      <c r="W140" s="31">
        <f>IF(OR($A140="",$S140="",$S140=0,$K140=""),"",$K140+ROW()/1000000)</f>
        <v/>
      </c>
    </row>
    <row r="141" ht="26" customHeight="1">
      <c r="A141" s="26" t="n"/>
      <c r="B141" s="49" t="n"/>
      <c r="C141" s="26" t="n"/>
      <c r="D141" s="28" t="n"/>
      <c r="E141" s="26" t="n"/>
      <c r="F141" s="29" t="n"/>
      <c r="G141" s="28" t="n"/>
      <c r="H141" s="28" t="n"/>
      <c r="I141" s="26" t="n"/>
      <c r="J141" s="26" t="n"/>
      <c r="K141" s="49" t="n"/>
      <c r="L141" s="26" t="n"/>
      <c r="M141" s="26" t="n"/>
      <c r="N141" s="49" t="n"/>
      <c r="O141" s="26" t="n"/>
      <c r="P141" s="49" t="n"/>
      <c r="Q141" s="49" t="n"/>
      <c r="R141" s="28" t="n"/>
      <c r="S141" s="30">
        <f>IF($A141="","",IF(OR(NOT(ISNUMBER($F141)),$F141&lt;=0,$M141=""),"",$F141*--($M141&lt;&gt;"Concluído")))</f>
        <v/>
      </c>
      <c r="T141" s="30">
        <f>IF(OR($A141="",NOT(ISNUMBER($B141)),NOT(ISNUMBER('Resumo'!$B$3))),"",MAX(0,IF(AND($M141="Concluído",ISNUMBER($Q141)),$Q141,'Resumo'!$B$3)-$B141))</f>
        <v/>
      </c>
      <c r="U141" s="31">
        <f>IF($A141="","",IF($K141="","Sem prazo",IF($M141="Concluído",IF($Q141="","Revisar",IF($Q141&gt;$K141,"Concluído com atraso","Concluído no prazo")),IF(NOT(ISNUMBER('Resumo'!$B$3)),"Revisar",IF($K141&lt;'Resumo'!$B$3,"Vencido",IF($K141-'Resumo'!$B$3&lt;=2,"Vence em até 2 dias","No prazo"))))))</f>
        <v/>
      </c>
      <c r="V141" s="32">
        <f>IF(COUNTA($A141:$R141)=0,"",IF($A141="","ERRO: informe o ID",IF(COUNTIF($A$9:$A$208,$A141)&gt;1,"ERRO: ID duplicado",IF(OR($B141="",$C141="",$D141="",$E141="",$F141="",$G141="",$H141="",$I141="",$J141="",$K141="",$L141="",$M141="",$O141=""),"ERRO: preencha os campos obrigatórios",IF(OR(COUNTIF('Listas e parâmetros'!$D$4:$D$10,$G141)=0,COUNTIF('Listas e parâmetros'!$I$4:$I$8,$I141)=0,COUNTIF('Listas e parâmetros'!$H$4:$H$6,$J141)=0,COUNTIF('Listas e parâmetros'!$E$4:$E$7,$L141)=0,COUNTIF('Listas e parâmetros'!$F$4:$F$8,$M141)=0,COUNTIF('Listas e parâmetros'!$G$4:$G$7,$O141)=0),"ERRO: valor fora das listas",IF(OR(NOT(ISNUMBER($F141)),$F141&lt;=0),"ERRO: quantidade inválida",IF(OR(NOT(ISNUMBER($B141)),NOT(ISNUMBER($K141))),"ERRO: datas de entrada/prazo inválidas",IF($B141&gt;'Resumo'!$B$3,"ERRO: entrada posterior à data de referência",IF($K141&lt;$B141,"ERRO: prazo anterior à entrada",IF(OR(AND($N141&lt;&gt;"",$N141&gt;'Resumo'!$B$3),AND($P141&lt;&gt;"",$P141&gt;'Resumo'!$B$3),AND($Q141&lt;&gt;"",$Q141&gt;'Resumo'!$B$3)),"ERRO: data posterior à referência",IF(AND($N141&lt;&gt;"",$N141&lt;$B141),"ERRO: inspeção anterior à entrada",IF(AND($M141&lt;&gt;"Em quarentena",$N141=""),"ERRO: informe a data da inspeção",IF(AND($O141="Pendente",$P141&lt;&gt;""),"ERRO: decisão pendente não deve ter data",IF(AND($O141&lt;&gt;"Pendente",$P141=""),"ERRO: informe a data da decisão",IF(AND($P141&lt;&gt;"",$P141&lt;$B141),"ERRO: decisão anterior à entrada",IF(AND($P141&lt;&gt;"",$N141&lt;&gt;"",$P141&lt;$N141),"ERRO: decisão anterior à inspeção",IF(AND($O141="Pendente",OR($M141="Aguardando execução",$M141="Concluído")),"ERRO: status exige decisão final",IF(AND($O141&lt;&gt;"Pendente",NOT(OR($M141="Aguardando execução",$M141="Concluído"))),"ERRO: atualize o status após a decisão",IF(AND($M141="Concluído",$Q141=""),"ERRO: informe a data da conclusão",IF(AND($M141&lt;&gt;"Concluído",$Q141&lt;&gt;""),"ERRO: conclusão só para status concluído",IF(AND($Q141&lt;&gt;"",$P141=""),"ERRO: conclusão sem data de decisão",IF(AND($Q141&lt;&gt;"",$Q141&lt;$P141),"ERRO: conclusão anterior à decisão","OK"))))))))))))))))))))))</f>
        <v/>
      </c>
      <c r="W141" s="31">
        <f>IF(OR($A141="",$S141="",$S141=0,$K141=""),"",$K141+ROW()/1000000)</f>
        <v/>
      </c>
    </row>
    <row r="142" ht="26" customHeight="1">
      <c r="A142" s="26" t="n"/>
      <c r="B142" s="49" t="n"/>
      <c r="C142" s="26" t="n"/>
      <c r="D142" s="28" t="n"/>
      <c r="E142" s="26" t="n"/>
      <c r="F142" s="29" t="n"/>
      <c r="G142" s="28" t="n"/>
      <c r="H142" s="28" t="n"/>
      <c r="I142" s="26" t="n"/>
      <c r="J142" s="26" t="n"/>
      <c r="K142" s="49" t="n"/>
      <c r="L142" s="26" t="n"/>
      <c r="M142" s="26" t="n"/>
      <c r="N142" s="49" t="n"/>
      <c r="O142" s="26" t="n"/>
      <c r="P142" s="49" t="n"/>
      <c r="Q142" s="49" t="n"/>
      <c r="R142" s="28" t="n"/>
      <c r="S142" s="30">
        <f>IF($A142="","",IF(OR(NOT(ISNUMBER($F142)),$F142&lt;=0,$M142=""),"",$F142*--($M142&lt;&gt;"Concluído")))</f>
        <v/>
      </c>
      <c r="T142" s="30">
        <f>IF(OR($A142="",NOT(ISNUMBER($B142)),NOT(ISNUMBER('Resumo'!$B$3))),"",MAX(0,IF(AND($M142="Concluído",ISNUMBER($Q142)),$Q142,'Resumo'!$B$3)-$B142))</f>
        <v/>
      </c>
      <c r="U142" s="31">
        <f>IF($A142="","",IF($K142="","Sem prazo",IF($M142="Concluído",IF($Q142="","Revisar",IF($Q142&gt;$K142,"Concluído com atraso","Concluído no prazo")),IF(NOT(ISNUMBER('Resumo'!$B$3)),"Revisar",IF($K142&lt;'Resumo'!$B$3,"Vencido",IF($K142-'Resumo'!$B$3&lt;=2,"Vence em até 2 dias","No prazo"))))))</f>
        <v/>
      </c>
      <c r="V142" s="32">
        <f>IF(COUNTA($A142:$R142)=0,"",IF($A142="","ERRO: informe o ID",IF(COUNTIF($A$9:$A$208,$A142)&gt;1,"ERRO: ID duplicado",IF(OR($B142="",$C142="",$D142="",$E142="",$F142="",$G142="",$H142="",$I142="",$J142="",$K142="",$L142="",$M142="",$O142=""),"ERRO: preencha os campos obrigatórios",IF(OR(COUNTIF('Listas e parâmetros'!$D$4:$D$10,$G142)=0,COUNTIF('Listas e parâmetros'!$I$4:$I$8,$I142)=0,COUNTIF('Listas e parâmetros'!$H$4:$H$6,$J142)=0,COUNTIF('Listas e parâmetros'!$E$4:$E$7,$L142)=0,COUNTIF('Listas e parâmetros'!$F$4:$F$8,$M142)=0,COUNTIF('Listas e parâmetros'!$G$4:$G$7,$O142)=0),"ERRO: valor fora das listas",IF(OR(NOT(ISNUMBER($F142)),$F142&lt;=0),"ERRO: quantidade inválida",IF(OR(NOT(ISNUMBER($B142)),NOT(ISNUMBER($K142))),"ERRO: datas de entrada/prazo inválidas",IF($B142&gt;'Resumo'!$B$3,"ERRO: entrada posterior à data de referência",IF($K142&lt;$B142,"ERRO: prazo anterior à entrada",IF(OR(AND($N142&lt;&gt;"",$N142&gt;'Resumo'!$B$3),AND($P142&lt;&gt;"",$P142&gt;'Resumo'!$B$3),AND($Q142&lt;&gt;"",$Q142&gt;'Resumo'!$B$3)),"ERRO: data posterior à referência",IF(AND($N142&lt;&gt;"",$N142&lt;$B142),"ERRO: inspeção anterior à entrada",IF(AND($M142&lt;&gt;"Em quarentena",$N142=""),"ERRO: informe a data da inspeção",IF(AND($O142="Pendente",$P142&lt;&gt;""),"ERRO: decisão pendente não deve ter data",IF(AND($O142&lt;&gt;"Pendente",$P142=""),"ERRO: informe a data da decisão",IF(AND($P142&lt;&gt;"",$P142&lt;$B142),"ERRO: decisão anterior à entrada",IF(AND($P142&lt;&gt;"",$N142&lt;&gt;"",$P142&lt;$N142),"ERRO: decisão anterior à inspeção",IF(AND($O142="Pendente",OR($M142="Aguardando execução",$M142="Concluído")),"ERRO: status exige decisão final",IF(AND($O142&lt;&gt;"Pendente",NOT(OR($M142="Aguardando execução",$M142="Concluído"))),"ERRO: atualize o status após a decisão",IF(AND($M142="Concluído",$Q142=""),"ERRO: informe a data da conclusão",IF(AND($M142&lt;&gt;"Concluído",$Q142&lt;&gt;""),"ERRO: conclusão só para status concluído",IF(AND($Q142&lt;&gt;"",$P142=""),"ERRO: conclusão sem data de decisão",IF(AND($Q142&lt;&gt;"",$Q142&lt;$P142),"ERRO: conclusão anterior à decisão","OK"))))))))))))))))))))))</f>
        <v/>
      </c>
      <c r="W142" s="31">
        <f>IF(OR($A142="",$S142="",$S142=0,$K142=""),"",$K142+ROW()/1000000)</f>
        <v/>
      </c>
    </row>
    <row r="143" ht="26" customHeight="1">
      <c r="A143" s="26" t="n"/>
      <c r="B143" s="49" t="n"/>
      <c r="C143" s="26" t="n"/>
      <c r="D143" s="28" t="n"/>
      <c r="E143" s="26" t="n"/>
      <c r="F143" s="29" t="n"/>
      <c r="G143" s="28" t="n"/>
      <c r="H143" s="28" t="n"/>
      <c r="I143" s="26" t="n"/>
      <c r="J143" s="26" t="n"/>
      <c r="K143" s="49" t="n"/>
      <c r="L143" s="26" t="n"/>
      <c r="M143" s="26" t="n"/>
      <c r="N143" s="49" t="n"/>
      <c r="O143" s="26" t="n"/>
      <c r="P143" s="49" t="n"/>
      <c r="Q143" s="49" t="n"/>
      <c r="R143" s="28" t="n"/>
      <c r="S143" s="30">
        <f>IF($A143="","",IF(OR(NOT(ISNUMBER($F143)),$F143&lt;=0,$M143=""),"",$F143*--($M143&lt;&gt;"Concluído")))</f>
        <v/>
      </c>
      <c r="T143" s="30">
        <f>IF(OR($A143="",NOT(ISNUMBER($B143)),NOT(ISNUMBER('Resumo'!$B$3))),"",MAX(0,IF(AND($M143="Concluído",ISNUMBER($Q143)),$Q143,'Resumo'!$B$3)-$B143))</f>
        <v/>
      </c>
      <c r="U143" s="31">
        <f>IF($A143="","",IF($K143="","Sem prazo",IF($M143="Concluído",IF($Q143="","Revisar",IF($Q143&gt;$K143,"Concluído com atraso","Concluído no prazo")),IF(NOT(ISNUMBER('Resumo'!$B$3)),"Revisar",IF($K143&lt;'Resumo'!$B$3,"Vencido",IF($K143-'Resumo'!$B$3&lt;=2,"Vence em até 2 dias","No prazo"))))))</f>
        <v/>
      </c>
      <c r="V143" s="32">
        <f>IF(COUNTA($A143:$R143)=0,"",IF($A143="","ERRO: informe o ID",IF(COUNTIF($A$9:$A$208,$A143)&gt;1,"ERRO: ID duplicado",IF(OR($B143="",$C143="",$D143="",$E143="",$F143="",$G143="",$H143="",$I143="",$J143="",$K143="",$L143="",$M143="",$O143=""),"ERRO: preencha os campos obrigatórios",IF(OR(COUNTIF('Listas e parâmetros'!$D$4:$D$10,$G143)=0,COUNTIF('Listas e parâmetros'!$I$4:$I$8,$I143)=0,COUNTIF('Listas e parâmetros'!$H$4:$H$6,$J143)=0,COUNTIF('Listas e parâmetros'!$E$4:$E$7,$L143)=0,COUNTIF('Listas e parâmetros'!$F$4:$F$8,$M143)=0,COUNTIF('Listas e parâmetros'!$G$4:$G$7,$O143)=0),"ERRO: valor fora das listas",IF(OR(NOT(ISNUMBER($F143)),$F143&lt;=0),"ERRO: quantidade inválida",IF(OR(NOT(ISNUMBER($B143)),NOT(ISNUMBER($K143))),"ERRO: datas de entrada/prazo inválidas",IF($B143&gt;'Resumo'!$B$3,"ERRO: entrada posterior à data de referência",IF($K143&lt;$B143,"ERRO: prazo anterior à entrada",IF(OR(AND($N143&lt;&gt;"",$N143&gt;'Resumo'!$B$3),AND($P143&lt;&gt;"",$P143&gt;'Resumo'!$B$3),AND($Q143&lt;&gt;"",$Q143&gt;'Resumo'!$B$3)),"ERRO: data posterior à referência",IF(AND($N143&lt;&gt;"",$N143&lt;$B143),"ERRO: inspeção anterior à entrada",IF(AND($M143&lt;&gt;"Em quarentena",$N143=""),"ERRO: informe a data da inspeção",IF(AND($O143="Pendente",$P143&lt;&gt;""),"ERRO: decisão pendente não deve ter data",IF(AND($O143&lt;&gt;"Pendente",$P143=""),"ERRO: informe a data da decisão",IF(AND($P143&lt;&gt;"",$P143&lt;$B143),"ERRO: decisão anterior à entrada",IF(AND($P143&lt;&gt;"",$N143&lt;&gt;"",$P143&lt;$N143),"ERRO: decisão anterior à inspeção",IF(AND($O143="Pendente",OR($M143="Aguardando execução",$M143="Concluído")),"ERRO: status exige decisão final",IF(AND($O143&lt;&gt;"Pendente",NOT(OR($M143="Aguardando execução",$M143="Concluído"))),"ERRO: atualize o status após a decisão",IF(AND($M143="Concluído",$Q143=""),"ERRO: informe a data da conclusão",IF(AND($M143&lt;&gt;"Concluído",$Q143&lt;&gt;""),"ERRO: conclusão só para status concluído",IF(AND($Q143&lt;&gt;"",$P143=""),"ERRO: conclusão sem data de decisão",IF(AND($Q143&lt;&gt;"",$Q143&lt;$P143),"ERRO: conclusão anterior à decisão","OK"))))))))))))))))))))))</f>
        <v/>
      </c>
      <c r="W143" s="31">
        <f>IF(OR($A143="",$S143="",$S143=0,$K143=""),"",$K143+ROW()/1000000)</f>
        <v/>
      </c>
    </row>
    <row r="144" ht="26" customHeight="1">
      <c r="A144" s="26" t="n"/>
      <c r="B144" s="49" t="n"/>
      <c r="C144" s="26" t="n"/>
      <c r="D144" s="28" t="n"/>
      <c r="E144" s="26" t="n"/>
      <c r="F144" s="29" t="n"/>
      <c r="G144" s="28" t="n"/>
      <c r="H144" s="28" t="n"/>
      <c r="I144" s="26" t="n"/>
      <c r="J144" s="26" t="n"/>
      <c r="K144" s="49" t="n"/>
      <c r="L144" s="26" t="n"/>
      <c r="M144" s="26" t="n"/>
      <c r="N144" s="49" t="n"/>
      <c r="O144" s="26" t="n"/>
      <c r="P144" s="49" t="n"/>
      <c r="Q144" s="49" t="n"/>
      <c r="R144" s="28" t="n"/>
      <c r="S144" s="30">
        <f>IF($A144="","",IF(OR(NOT(ISNUMBER($F144)),$F144&lt;=0,$M144=""),"",$F144*--($M144&lt;&gt;"Concluído")))</f>
        <v/>
      </c>
      <c r="T144" s="30">
        <f>IF(OR($A144="",NOT(ISNUMBER($B144)),NOT(ISNUMBER('Resumo'!$B$3))),"",MAX(0,IF(AND($M144="Concluído",ISNUMBER($Q144)),$Q144,'Resumo'!$B$3)-$B144))</f>
        <v/>
      </c>
      <c r="U144" s="31">
        <f>IF($A144="","",IF($K144="","Sem prazo",IF($M144="Concluído",IF($Q144="","Revisar",IF($Q144&gt;$K144,"Concluído com atraso","Concluído no prazo")),IF(NOT(ISNUMBER('Resumo'!$B$3)),"Revisar",IF($K144&lt;'Resumo'!$B$3,"Vencido",IF($K144-'Resumo'!$B$3&lt;=2,"Vence em até 2 dias","No prazo"))))))</f>
        <v/>
      </c>
      <c r="V144" s="32">
        <f>IF(COUNTA($A144:$R144)=0,"",IF($A144="","ERRO: informe o ID",IF(COUNTIF($A$9:$A$208,$A144)&gt;1,"ERRO: ID duplicado",IF(OR($B144="",$C144="",$D144="",$E144="",$F144="",$G144="",$H144="",$I144="",$J144="",$K144="",$L144="",$M144="",$O144=""),"ERRO: preencha os campos obrigatórios",IF(OR(COUNTIF('Listas e parâmetros'!$D$4:$D$10,$G144)=0,COUNTIF('Listas e parâmetros'!$I$4:$I$8,$I144)=0,COUNTIF('Listas e parâmetros'!$H$4:$H$6,$J144)=0,COUNTIF('Listas e parâmetros'!$E$4:$E$7,$L144)=0,COUNTIF('Listas e parâmetros'!$F$4:$F$8,$M144)=0,COUNTIF('Listas e parâmetros'!$G$4:$G$7,$O144)=0),"ERRO: valor fora das listas",IF(OR(NOT(ISNUMBER($F144)),$F144&lt;=0),"ERRO: quantidade inválida",IF(OR(NOT(ISNUMBER($B144)),NOT(ISNUMBER($K144))),"ERRO: datas de entrada/prazo inválidas",IF($B144&gt;'Resumo'!$B$3,"ERRO: entrada posterior à data de referência",IF($K144&lt;$B144,"ERRO: prazo anterior à entrada",IF(OR(AND($N144&lt;&gt;"",$N144&gt;'Resumo'!$B$3),AND($P144&lt;&gt;"",$P144&gt;'Resumo'!$B$3),AND($Q144&lt;&gt;"",$Q144&gt;'Resumo'!$B$3)),"ERRO: data posterior à referência",IF(AND($N144&lt;&gt;"",$N144&lt;$B144),"ERRO: inspeção anterior à entrada",IF(AND($M144&lt;&gt;"Em quarentena",$N144=""),"ERRO: informe a data da inspeção",IF(AND($O144="Pendente",$P144&lt;&gt;""),"ERRO: decisão pendente não deve ter data",IF(AND($O144&lt;&gt;"Pendente",$P144=""),"ERRO: informe a data da decisão",IF(AND($P144&lt;&gt;"",$P144&lt;$B144),"ERRO: decisão anterior à entrada",IF(AND($P144&lt;&gt;"",$N144&lt;&gt;"",$P144&lt;$N144),"ERRO: decisão anterior à inspeção",IF(AND($O144="Pendente",OR($M144="Aguardando execução",$M144="Concluído")),"ERRO: status exige decisão final",IF(AND($O144&lt;&gt;"Pendente",NOT(OR($M144="Aguardando execução",$M144="Concluído"))),"ERRO: atualize o status após a decisão",IF(AND($M144="Concluído",$Q144=""),"ERRO: informe a data da conclusão",IF(AND($M144&lt;&gt;"Concluído",$Q144&lt;&gt;""),"ERRO: conclusão só para status concluído",IF(AND($Q144&lt;&gt;"",$P144=""),"ERRO: conclusão sem data de decisão",IF(AND($Q144&lt;&gt;"",$Q144&lt;$P144),"ERRO: conclusão anterior à decisão","OK"))))))))))))))))))))))</f>
        <v/>
      </c>
      <c r="W144" s="31">
        <f>IF(OR($A144="",$S144="",$S144=0,$K144=""),"",$K144+ROW()/1000000)</f>
        <v/>
      </c>
    </row>
    <row r="145" ht="26" customHeight="1">
      <c r="A145" s="26" t="n"/>
      <c r="B145" s="49" t="n"/>
      <c r="C145" s="26" t="n"/>
      <c r="D145" s="28" t="n"/>
      <c r="E145" s="26" t="n"/>
      <c r="F145" s="29" t="n"/>
      <c r="G145" s="28" t="n"/>
      <c r="H145" s="28" t="n"/>
      <c r="I145" s="26" t="n"/>
      <c r="J145" s="26" t="n"/>
      <c r="K145" s="49" t="n"/>
      <c r="L145" s="26" t="n"/>
      <c r="M145" s="26" t="n"/>
      <c r="N145" s="49" t="n"/>
      <c r="O145" s="26" t="n"/>
      <c r="P145" s="49" t="n"/>
      <c r="Q145" s="49" t="n"/>
      <c r="R145" s="28" t="n"/>
      <c r="S145" s="30">
        <f>IF($A145="","",IF(OR(NOT(ISNUMBER($F145)),$F145&lt;=0,$M145=""),"",$F145*--($M145&lt;&gt;"Concluído")))</f>
        <v/>
      </c>
      <c r="T145" s="30">
        <f>IF(OR($A145="",NOT(ISNUMBER($B145)),NOT(ISNUMBER('Resumo'!$B$3))),"",MAX(0,IF(AND($M145="Concluído",ISNUMBER($Q145)),$Q145,'Resumo'!$B$3)-$B145))</f>
        <v/>
      </c>
      <c r="U145" s="31">
        <f>IF($A145="","",IF($K145="","Sem prazo",IF($M145="Concluído",IF($Q145="","Revisar",IF($Q145&gt;$K145,"Concluído com atraso","Concluído no prazo")),IF(NOT(ISNUMBER('Resumo'!$B$3)),"Revisar",IF($K145&lt;'Resumo'!$B$3,"Vencido",IF($K145-'Resumo'!$B$3&lt;=2,"Vence em até 2 dias","No prazo"))))))</f>
        <v/>
      </c>
      <c r="V145" s="32">
        <f>IF(COUNTA($A145:$R145)=0,"",IF($A145="","ERRO: informe o ID",IF(COUNTIF($A$9:$A$208,$A145)&gt;1,"ERRO: ID duplicado",IF(OR($B145="",$C145="",$D145="",$E145="",$F145="",$G145="",$H145="",$I145="",$J145="",$K145="",$L145="",$M145="",$O145=""),"ERRO: preencha os campos obrigatórios",IF(OR(COUNTIF('Listas e parâmetros'!$D$4:$D$10,$G145)=0,COUNTIF('Listas e parâmetros'!$I$4:$I$8,$I145)=0,COUNTIF('Listas e parâmetros'!$H$4:$H$6,$J145)=0,COUNTIF('Listas e parâmetros'!$E$4:$E$7,$L145)=0,COUNTIF('Listas e parâmetros'!$F$4:$F$8,$M145)=0,COUNTIF('Listas e parâmetros'!$G$4:$G$7,$O145)=0),"ERRO: valor fora das listas",IF(OR(NOT(ISNUMBER($F145)),$F145&lt;=0),"ERRO: quantidade inválida",IF(OR(NOT(ISNUMBER($B145)),NOT(ISNUMBER($K145))),"ERRO: datas de entrada/prazo inválidas",IF($B145&gt;'Resumo'!$B$3,"ERRO: entrada posterior à data de referência",IF($K145&lt;$B145,"ERRO: prazo anterior à entrada",IF(OR(AND($N145&lt;&gt;"",$N145&gt;'Resumo'!$B$3),AND($P145&lt;&gt;"",$P145&gt;'Resumo'!$B$3),AND($Q145&lt;&gt;"",$Q145&gt;'Resumo'!$B$3)),"ERRO: data posterior à referência",IF(AND($N145&lt;&gt;"",$N145&lt;$B145),"ERRO: inspeção anterior à entrada",IF(AND($M145&lt;&gt;"Em quarentena",$N145=""),"ERRO: informe a data da inspeção",IF(AND($O145="Pendente",$P145&lt;&gt;""),"ERRO: decisão pendente não deve ter data",IF(AND($O145&lt;&gt;"Pendente",$P145=""),"ERRO: informe a data da decisão",IF(AND($P145&lt;&gt;"",$P145&lt;$B145),"ERRO: decisão anterior à entrada",IF(AND($P145&lt;&gt;"",$N145&lt;&gt;"",$P145&lt;$N145),"ERRO: decisão anterior à inspeção",IF(AND($O145="Pendente",OR($M145="Aguardando execução",$M145="Concluído")),"ERRO: status exige decisão final",IF(AND($O145&lt;&gt;"Pendente",NOT(OR($M145="Aguardando execução",$M145="Concluído"))),"ERRO: atualize o status após a decisão",IF(AND($M145="Concluído",$Q145=""),"ERRO: informe a data da conclusão",IF(AND($M145&lt;&gt;"Concluído",$Q145&lt;&gt;""),"ERRO: conclusão só para status concluído",IF(AND($Q145&lt;&gt;"",$P145=""),"ERRO: conclusão sem data de decisão",IF(AND($Q145&lt;&gt;"",$Q145&lt;$P145),"ERRO: conclusão anterior à decisão","OK"))))))))))))))))))))))</f>
        <v/>
      </c>
      <c r="W145" s="31">
        <f>IF(OR($A145="",$S145="",$S145=0,$K145=""),"",$K145+ROW()/1000000)</f>
        <v/>
      </c>
    </row>
    <row r="146" ht="26" customHeight="1">
      <c r="A146" s="26" t="n"/>
      <c r="B146" s="49" t="n"/>
      <c r="C146" s="26" t="n"/>
      <c r="D146" s="28" t="n"/>
      <c r="E146" s="26" t="n"/>
      <c r="F146" s="29" t="n"/>
      <c r="G146" s="28" t="n"/>
      <c r="H146" s="28" t="n"/>
      <c r="I146" s="26" t="n"/>
      <c r="J146" s="26" t="n"/>
      <c r="K146" s="49" t="n"/>
      <c r="L146" s="26" t="n"/>
      <c r="M146" s="26" t="n"/>
      <c r="N146" s="49" t="n"/>
      <c r="O146" s="26" t="n"/>
      <c r="P146" s="49" t="n"/>
      <c r="Q146" s="49" t="n"/>
      <c r="R146" s="28" t="n"/>
      <c r="S146" s="30">
        <f>IF($A146="","",IF(OR(NOT(ISNUMBER($F146)),$F146&lt;=0,$M146=""),"",$F146*--($M146&lt;&gt;"Concluído")))</f>
        <v/>
      </c>
      <c r="T146" s="30">
        <f>IF(OR($A146="",NOT(ISNUMBER($B146)),NOT(ISNUMBER('Resumo'!$B$3))),"",MAX(0,IF(AND($M146="Concluído",ISNUMBER($Q146)),$Q146,'Resumo'!$B$3)-$B146))</f>
        <v/>
      </c>
      <c r="U146" s="31">
        <f>IF($A146="","",IF($K146="","Sem prazo",IF($M146="Concluído",IF($Q146="","Revisar",IF($Q146&gt;$K146,"Concluído com atraso","Concluído no prazo")),IF(NOT(ISNUMBER('Resumo'!$B$3)),"Revisar",IF($K146&lt;'Resumo'!$B$3,"Vencido",IF($K146-'Resumo'!$B$3&lt;=2,"Vence em até 2 dias","No prazo"))))))</f>
        <v/>
      </c>
      <c r="V146" s="32">
        <f>IF(COUNTA($A146:$R146)=0,"",IF($A146="","ERRO: informe o ID",IF(COUNTIF($A$9:$A$208,$A146)&gt;1,"ERRO: ID duplicado",IF(OR($B146="",$C146="",$D146="",$E146="",$F146="",$G146="",$H146="",$I146="",$J146="",$K146="",$L146="",$M146="",$O146=""),"ERRO: preencha os campos obrigatórios",IF(OR(COUNTIF('Listas e parâmetros'!$D$4:$D$10,$G146)=0,COUNTIF('Listas e parâmetros'!$I$4:$I$8,$I146)=0,COUNTIF('Listas e parâmetros'!$H$4:$H$6,$J146)=0,COUNTIF('Listas e parâmetros'!$E$4:$E$7,$L146)=0,COUNTIF('Listas e parâmetros'!$F$4:$F$8,$M146)=0,COUNTIF('Listas e parâmetros'!$G$4:$G$7,$O146)=0),"ERRO: valor fora das listas",IF(OR(NOT(ISNUMBER($F146)),$F146&lt;=0),"ERRO: quantidade inválida",IF(OR(NOT(ISNUMBER($B146)),NOT(ISNUMBER($K146))),"ERRO: datas de entrada/prazo inválidas",IF($B146&gt;'Resumo'!$B$3,"ERRO: entrada posterior à data de referência",IF($K146&lt;$B146,"ERRO: prazo anterior à entrada",IF(OR(AND($N146&lt;&gt;"",$N146&gt;'Resumo'!$B$3),AND($P146&lt;&gt;"",$P146&gt;'Resumo'!$B$3),AND($Q146&lt;&gt;"",$Q146&gt;'Resumo'!$B$3)),"ERRO: data posterior à referência",IF(AND($N146&lt;&gt;"",$N146&lt;$B146),"ERRO: inspeção anterior à entrada",IF(AND($M146&lt;&gt;"Em quarentena",$N146=""),"ERRO: informe a data da inspeção",IF(AND($O146="Pendente",$P146&lt;&gt;""),"ERRO: decisão pendente não deve ter data",IF(AND($O146&lt;&gt;"Pendente",$P146=""),"ERRO: informe a data da decisão",IF(AND($P146&lt;&gt;"",$P146&lt;$B146),"ERRO: decisão anterior à entrada",IF(AND($P146&lt;&gt;"",$N146&lt;&gt;"",$P146&lt;$N146),"ERRO: decisão anterior à inspeção",IF(AND($O146="Pendente",OR($M146="Aguardando execução",$M146="Concluído")),"ERRO: status exige decisão final",IF(AND($O146&lt;&gt;"Pendente",NOT(OR($M146="Aguardando execução",$M146="Concluído"))),"ERRO: atualize o status após a decisão",IF(AND($M146="Concluído",$Q146=""),"ERRO: informe a data da conclusão",IF(AND($M146&lt;&gt;"Concluído",$Q146&lt;&gt;""),"ERRO: conclusão só para status concluído",IF(AND($Q146&lt;&gt;"",$P146=""),"ERRO: conclusão sem data de decisão",IF(AND($Q146&lt;&gt;"",$Q146&lt;$P146),"ERRO: conclusão anterior à decisão","OK"))))))))))))))))))))))</f>
        <v/>
      </c>
      <c r="W146" s="31">
        <f>IF(OR($A146="",$S146="",$S146=0,$K146=""),"",$K146+ROW()/1000000)</f>
        <v/>
      </c>
    </row>
    <row r="147" ht="26" customHeight="1">
      <c r="A147" s="26" t="n"/>
      <c r="B147" s="49" t="n"/>
      <c r="C147" s="26" t="n"/>
      <c r="D147" s="28" t="n"/>
      <c r="E147" s="26" t="n"/>
      <c r="F147" s="29" t="n"/>
      <c r="G147" s="28" t="n"/>
      <c r="H147" s="28" t="n"/>
      <c r="I147" s="26" t="n"/>
      <c r="J147" s="26" t="n"/>
      <c r="K147" s="49" t="n"/>
      <c r="L147" s="26" t="n"/>
      <c r="M147" s="26" t="n"/>
      <c r="N147" s="49" t="n"/>
      <c r="O147" s="26" t="n"/>
      <c r="P147" s="49" t="n"/>
      <c r="Q147" s="49" t="n"/>
      <c r="R147" s="28" t="n"/>
      <c r="S147" s="30">
        <f>IF($A147="","",IF(OR(NOT(ISNUMBER($F147)),$F147&lt;=0,$M147=""),"",$F147*--($M147&lt;&gt;"Concluído")))</f>
        <v/>
      </c>
      <c r="T147" s="30">
        <f>IF(OR($A147="",NOT(ISNUMBER($B147)),NOT(ISNUMBER('Resumo'!$B$3))),"",MAX(0,IF(AND($M147="Concluído",ISNUMBER($Q147)),$Q147,'Resumo'!$B$3)-$B147))</f>
        <v/>
      </c>
      <c r="U147" s="31">
        <f>IF($A147="","",IF($K147="","Sem prazo",IF($M147="Concluído",IF($Q147="","Revisar",IF($Q147&gt;$K147,"Concluído com atraso","Concluído no prazo")),IF(NOT(ISNUMBER('Resumo'!$B$3)),"Revisar",IF($K147&lt;'Resumo'!$B$3,"Vencido",IF($K147-'Resumo'!$B$3&lt;=2,"Vence em até 2 dias","No prazo"))))))</f>
        <v/>
      </c>
      <c r="V147" s="32">
        <f>IF(COUNTA($A147:$R147)=0,"",IF($A147="","ERRO: informe o ID",IF(COUNTIF($A$9:$A$208,$A147)&gt;1,"ERRO: ID duplicado",IF(OR($B147="",$C147="",$D147="",$E147="",$F147="",$G147="",$H147="",$I147="",$J147="",$K147="",$L147="",$M147="",$O147=""),"ERRO: preencha os campos obrigatórios",IF(OR(COUNTIF('Listas e parâmetros'!$D$4:$D$10,$G147)=0,COUNTIF('Listas e parâmetros'!$I$4:$I$8,$I147)=0,COUNTIF('Listas e parâmetros'!$H$4:$H$6,$J147)=0,COUNTIF('Listas e parâmetros'!$E$4:$E$7,$L147)=0,COUNTIF('Listas e parâmetros'!$F$4:$F$8,$M147)=0,COUNTIF('Listas e parâmetros'!$G$4:$G$7,$O147)=0),"ERRO: valor fora das listas",IF(OR(NOT(ISNUMBER($F147)),$F147&lt;=0),"ERRO: quantidade inválida",IF(OR(NOT(ISNUMBER($B147)),NOT(ISNUMBER($K147))),"ERRO: datas de entrada/prazo inválidas",IF($B147&gt;'Resumo'!$B$3,"ERRO: entrada posterior à data de referência",IF($K147&lt;$B147,"ERRO: prazo anterior à entrada",IF(OR(AND($N147&lt;&gt;"",$N147&gt;'Resumo'!$B$3),AND($P147&lt;&gt;"",$P147&gt;'Resumo'!$B$3),AND($Q147&lt;&gt;"",$Q147&gt;'Resumo'!$B$3)),"ERRO: data posterior à referência",IF(AND($N147&lt;&gt;"",$N147&lt;$B147),"ERRO: inspeção anterior à entrada",IF(AND($M147&lt;&gt;"Em quarentena",$N147=""),"ERRO: informe a data da inspeção",IF(AND($O147="Pendente",$P147&lt;&gt;""),"ERRO: decisão pendente não deve ter data",IF(AND($O147&lt;&gt;"Pendente",$P147=""),"ERRO: informe a data da decisão",IF(AND($P147&lt;&gt;"",$P147&lt;$B147),"ERRO: decisão anterior à entrada",IF(AND($P147&lt;&gt;"",$N147&lt;&gt;"",$P147&lt;$N147),"ERRO: decisão anterior à inspeção",IF(AND($O147="Pendente",OR($M147="Aguardando execução",$M147="Concluído")),"ERRO: status exige decisão final",IF(AND($O147&lt;&gt;"Pendente",NOT(OR($M147="Aguardando execução",$M147="Concluído"))),"ERRO: atualize o status após a decisão",IF(AND($M147="Concluído",$Q147=""),"ERRO: informe a data da conclusão",IF(AND($M147&lt;&gt;"Concluído",$Q147&lt;&gt;""),"ERRO: conclusão só para status concluído",IF(AND($Q147&lt;&gt;"",$P147=""),"ERRO: conclusão sem data de decisão",IF(AND($Q147&lt;&gt;"",$Q147&lt;$P147),"ERRO: conclusão anterior à decisão","OK"))))))))))))))))))))))</f>
        <v/>
      </c>
      <c r="W147" s="31">
        <f>IF(OR($A147="",$S147="",$S147=0,$K147=""),"",$K147+ROW()/1000000)</f>
        <v/>
      </c>
    </row>
    <row r="148" ht="26" customHeight="1">
      <c r="A148" s="26" t="n"/>
      <c r="B148" s="49" t="n"/>
      <c r="C148" s="26" t="n"/>
      <c r="D148" s="28" t="n"/>
      <c r="E148" s="26" t="n"/>
      <c r="F148" s="29" t="n"/>
      <c r="G148" s="28" t="n"/>
      <c r="H148" s="28" t="n"/>
      <c r="I148" s="26" t="n"/>
      <c r="J148" s="26" t="n"/>
      <c r="K148" s="49" t="n"/>
      <c r="L148" s="26" t="n"/>
      <c r="M148" s="26" t="n"/>
      <c r="N148" s="49" t="n"/>
      <c r="O148" s="26" t="n"/>
      <c r="P148" s="49" t="n"/>
      <c r="Q148" s="49" t="n"/>
      <c r="R148" s="28" t="n"/>
      <c r="S148" s="30">
        <f>IF($A148="","",IF(OR(NOT(ISNUMBER($F148)),$F148&lt;=0,$M148=""),"",$F148*--($M148&lt;&gt;"Concluído")))</f>
        <v/>
      </c>
      <c r="T148" s="30">
        <f>IF(OR($A148="",NOT(ISNUMBER($B148)),NOT(ISNUMBER('Resumo'!$B$3))),"",MAX(0,IF(AND($M148="Concluído",ISNUMBER($Q148)),$Q148,'Resumo'!$B$3)-$B148))</f>
        <v/>
      </c>
      <c r="U148" s="31">
        <f>IF($A148="","",IF($K148="","Sem prazo",IF($M148="Concluído",IF($Q148="","Revisar",IF($Q148&gt;$K148,"Concluído com atraso","Concluído no prazo")),IF(NOT(ISNUMBER('Resumo'!$B$3)),"Revisar",IF($K148&lt;'Resumo'!$B$3,"Vencido",IF($K148-'Resumo'!$B$3&lt;=2,"Vence em até 2 dias","No prazo"))))))</f>
        <v/>
      </c>
      <c r="V148" s="32">
        <f>IF(COUNTA($A148:$R148)=0,"",IF($A148="","ERRO: informe o ID",IF(COUNTIF($A$9:$A$208,$A148)&gt;1,"ERRO: ID duplicado",IF(OR($B148="",$C148="",$D148="",$E148="",$F148="",$G148="",$H148="",$I148="",$J148="",$K148="",$L148="",$M148="",$O148=""),"ERRO: preencha os campos obrigatórios",IF(OR(COUNTIF('Listas e parâmetros'!$D$4:$D$10,$G148)=0,COUNTIF('Listas e parâmetros'!$I$4:$I$8,$I148)=0,COUNTIF('Listas e parâmetros'!$H$4:$H$6,$J148)=0,COUNTIF('Listas e parâmetros'!$E$4:$E$7,$L148)=0,COUNTIF('Listas e parâmetros'!$F$4:$F$8,$M148)=0,COUNTIF('Listas e parâmetros'!$G$4:$G$7,$O148)=0),"ERRO: valor fora das listas",IF(OR(NOT(ISNUMBER($F148)),$F148&lt;=0),"ERRO: quantidade inválida",IF(OR(NOT(ISNUMBER($B148)),NOT(ISNUMBER($K148))),"ERRO: datas de entrada/prazo inválidas",IF($B148&gt;'Resumo'!$B$3,"ERRO: entrada posterior à data de referência",IF($K148&lt;$B148,"ERRO: prazo anterior à entrada",IF(OR(AND($N148&lt;&gt;"",$N148&gt;'Resumo'!$B$3),AND($P148&lt;&gt;"",$P148&gt;'Resumo'!$B$3),AND($Q148&lt;&gt;"",$Q148&gt;'Resumo'!$B$3)),"ERRO: data posterior à referência",IF(AND($N148&lt;&gt;"",$N148&lt;$B148),"ERRO: inspeção anterior à entrada",IF(AND($M148&lt;&gt;"Em quarentena",$N148=""),"ERRO: informe a data da inspeção",IF(AND($O148="Pendente",$P148&lt;&gt;""),"ERRO: decisão pendente não deve ter data",IF(AND($O148&lt;&gt;"Pendente",$P148=""),"ERRO: informe a data da decisão",IF(AND($P148&lt;&gt;"",$P148&lt;$B148),"ERRO: decisão anterior à entrada",IF(AND($P148&lt;&gt;"",$N148&lt;&gt;"",$P148&lt;$N148),"ERRO: decisão anterior à inspeção",IF(AND($O148="Pendente",OR($M148="Aguardando execução",$M148="Concluído")),"ERRO: status exige decisão final",IF(AND($O148&lt;&gt;"Pendente",NOT(OR($M148="Aguardando execução",$M148="Concluído"))),"ERRO: atualize o status após a decisão",IF(AND($M148="Concluído",$Q148=""),"ERRO: informe a data da conclusão",IF(AND($M148&lt;&gt;"Concluído",$Q148&lt;&gt;""),"ERRO: conclusão só para status concluído",IF(AND($Q148&lt;&gt;"",$P148=""),"ERRO: conclusão sem data de decisão",IF(AND($Q148&lt;&gt;"",$Q148&lt;$P148),"ERRO: conclusão anterior à decisão","OK"))))))))))))))))))))))</f>
        <v/>
      </c>
      <c r="W148" s="31">
        <f>IF(OR($A148="",$S148="",$S148=0,$K148=""),"",$K148+ROW()/1000000)</f>
        <v/>
      </c>
    </row>
    <row r="149" ht="26" customHeight="1">
      <c r="A149" s="26" t="n"/>
      <c r="B149" s="49" t="n"/>
      <c r="C149" s="26" t="n"/>
      <c r="D149" s="28" t="n"/>
      <c r="E149" s="26" t="n"/>
      <c r="F149" s="29" t="n"/>
      <c r="G149" s="28" t="n"/>
      <c r="H149" s="28" t="n"/>
      <c r="I149" s="26" t="n"/>
      <c r="J149" s="26" t="n"/>
      <c r="K149" s="49" t="n"/>
      <c r="L149" s="26" t="n"/>
      <c r="M149" s="26" t="n"/>
      <c r="N149" s="49" t="n"/>
      <c r="O149" s="26" t="n"/>
      <c r="P149" s="49" t="n"/>
      <c r="Q149" s="49" t="n"/>
      <c r="R149" s="28" t="n"/>
      <c r="S149" s="30">
        <f>IF($A149="","",IF(OR(NOT(ISNUMBER($F149)),$F149&lt;=0,$M149=""),"",$F149*--($M149&lt;&gt;"Concluído")))</f>
        <v/>
      </c>
      <c r="T149" s="30">
        <f>IF(OR($A149="",NOT(ISNUMBER($B149)),NOT(ISNUMBER('Resumo'!$B$3))),"",MAX(0,IF(AND($M149="Concluído",ISNUMBER($Q149)),$Q149,'Resumo'!$B$3)-$B149))</f>
        <v/>
      </c>
      <c r="U149" s="31">
        <f>IF($A149="","",IF($K149="","Sem prazo",IF($M149="Concluído",IF($Q149="","Revisar",IF($Q149&gt;$K149,"Concluído com atraso","Concluído no prazo")),IF(NOT(ISNUMBER('Resumo'!$B$3)),"Revisar",IF($K149&lt;'Resumo'!$B$3,"Vencido",IF($K149-'Resumo'!$B$3&lt;=2,"Vence em até 2 dias","No prazo"))))))</f>
        <v/>
      </c>
      <c r="V149" s="32">
        <f>IF(COUNTA($A149:$R149)=0,"",IF($A149="","ERRO: informe o ID",IF(COUNTIF($A$9:$A$208,$A149)&gt;1,"ERRO: ID duplicado",IF(OR($B149="",$C149="",$D149="",$E149="",$F149="",$G149="",$H149="",$I149="",$J149="",$K149="",$L149="",$M149="",$O149=""),"ERRO: preencha os campos obrigatórios",IF(OR(COUNTIF('Listas e parâmetros'!$D$4:$D$10,$G149)=0,COUNTIF('Listas e parâmetros'!$I$4:$I$8,$I149)=0,COUNTIF('Listas e parâmetros'!$H$4:$H$6,$J149)=0,COUNTIF('Listas e parâmetros'!$E$4:$E$7,$L149)=0,COUNTIF('Listas e parâmetros'!$F$4:$F$8,$M149)=0,COUNTIF('Listas e parâmetros'!$G$4:$G$7,$O149)=0),"ERRO: valor fora das listas",IF(OR(NOT(ISNUMBER($F149)),$F149&lt;=0),"ERRO: quantidade inválida",IF(OR(NOT(ISNUMBER($B149)),NOT(ISNUMBER($K149))),"ERRO: datas de entrada/prazo inválidas",IF($B149&gt;'Resumo'!$B$3,"ERRO: entrada posterior à data de referência",IF($K149&lt;$B149,"ERRO: prazo anterior à entrada",IF(OR(AND($N149&lt;&gt;"",$N149&gt;'Resumo'!$B$3),AND($P149&lt;&gt;"",$P149&gt;'Resumo'!$B$3),AND($Q149&lt;&gt;"",$Q149&gt;'Resumo'!$B$3)),"ERRO: data posterior à referência",IF(AND($N149&lt;&gt;"",$N149&lt;$B149),"ERRO: inspeção anterior à entrada",IF(AND($M149&lt;&gt;"Em quarentena",$N149=""),"ERRO: informe a data da inspeção",IF(AND($O149="Pendente",$P149&lt;&gt;""),"ERRO: decisão pendente não deve ter data",IF(AND($O149&lt;&gt;"Pendente",$P149=""),"ERRO: informe a data da decisão",IF(AND($P149&lt;&gt;"",$P149&lt;$B149),"ERRO: decisão anterior à entrada",IF(AND($P149&lt;&gt;"",$N149&lt;&gt;"",$P149&lt;$N149),"ERRO: decisão anterior à inspeção",IF(AND($O149="Pendente",OR($M149="Aguardando execução",$M149="Concluído")),"ERRO: status exige decisão final",IF(AND($O149&lt;&gt;"Pendente",NOT(OR($M149="Aguardando execução",$M149="Concluído"))),"ERRO: atualize o status após a decisão",IF(AND($M149="Concluído",$Q149=""),"ERRO: informe a data da conclusão",IF(AND($M149&lt;&gt;"Concluído",$Q149&lt;&gt;""),"ERRO: conclusão só para status concluído",IF(AND($Q149&lt;&gt;"",$P149=""),"ERRO: conclusão sem data de decisão",IF(AND($Q149&lt;&gt;"",$Q149&lt;$P149),"ERRO: conclusão anterior à decisão","OK"))))))))))))))))))))))</f>
        <v/>
      </c>
      <c r="W149" s="31">
        <f>IF(OR($A149="",$S149="",$S149=0,$K149=""),"",$K149+ROW()/1000000)</f>
        <v/>
      </c>
    </row>
    <row r="150" ht="26" customHeight="1">
      <c r="A150" s="26" t="n"/>
      <c r="B150" s="49" t="n"/>
      <c r="C150" s="26" t="n"/>
      <c r="D150" s="28" t="n"/>
      <c r="E150" s="26" t="n"/>
      <c r="F150" s="29" t="n"/>
      <c r="G150" s="28" t="n"/>
      <c r="H150" s="28" t="n"/>
      <c r="I150" s="26" t="n"/>
      <c r="J150" s="26" t="n"/>
      <c r="K150" s="49" t="n"/>
      <c r="L150" s="26" t="n"/>
      <c r="M150" s="26" t="n"/>
      <c r="N150" s="49" t="n"/>
      <c r="O150" s="26" t="n"/>
      <c r="P150" s="49" t="n"/>
      <c r="Q150" s="49" t="n"/>
      <c r="R150" s="28" t="n"/>
      <c r="S150" s="30">
        <f>IF($A150="","",IF(OR(NOT(ISNUMBER($F150)),$F150&lt;=0,$M150=""),"",$F150*--($M150&lt;&gt;"Concluído")))</f>
        <v/>
      </c>
      <c r="T150" s="30">
        <f>IF(OR($A150="",NOT(ISNUMBER($B150)),NOT(ISNUMBER('Resumo'!$B$3))),"",MAX(0,IF(AND($M150="Concluído",ISNUMBER($Q150)),$Q150,'Resumo'!$B$3)-$B150))</f>
        <v/>
      </c>
      <c r="U150" s="31">
        <f>IF($A150="","",IF($K150="","Sem prazo",IF($M150="Concluído",IF($Q150="","Revisar",IF($Q150&gt;$K150,"Concluído com atraso","Concluído no prazo")),IF(NOT(ISNUMBER('Resumo'!$B$3)),"Revisar",IF($K150&lt;'Resumo'!$B$3,"Vencido",IF($K150-'Resumo'!$B$3&lt;=2,"Vence em até 2 dias","No prazo"))))))</f>
        <v/>
      </c>
      <c r="V150" s="32">
        <f>IF(COUNTA($A150:$R150)=0,"",IF($A150="","ERRO: informe o ID",IF(COUNTIF($A$9:$A$208,$A150)&gt;1,"ERRO: ID duplicado",IF(OR($B150="",$C150="",$D150="",$E150="",$F150="",$G150="",$H150="",$I150="",$J150="",$K150="",$L150="",$M150="",$O150=""),"ERRO: preencha os campos obrigatórios",IF(OR(COUNTIF('Listas e parâmetros'!$D$4:$D$10,$G150)=0,COUNTIF('Listas e parâmetros'!$I$4:$I$8,$I150)=0,COUNTIF('Listas e parâmetros'!$H$4:$H$6,$J150)=0,COUNTIF('Listas e parâmetros'!$E$4:$E$7,$L150)=0,COUNTIF('Listas e parâmetros'!$F$4:$F$8,$M150)=0,COUNTIF('Listas e parâmetros'!$G$4:$G$7,$O150)=0),"ERRO: valor fora das listas",IF(OR(NOT(ISNUMBER($F150)),$F150&lt;=0),"ERRO: quantidade inválida",IF(OR(NOT(ISNUMBER($B150)),NOT(ISNUMBER($K150))),"ERRO: datas de entrada/prazo inválidas",IF($B150&gt;'Resumo'!$B$3,"ERRO: entrada posterior à data de referência",IF($K150&lt;$B150,"ERRO: prazo anterior à entrada",IF(OR(AND($N150&lt;&gt;"",$N150&gt;'Resumo'!$B$3),AND($P150&lt;&gt;"",$P150&gt;'Resumo'!$B$3),AND($Q150&lt;&gt;"",$Q150&gt;'Resumo'!$B$3)),"ERRO: data posterior à referência",IF(AND($N150&lt;&gt;"",$N150&lt;$B150),"ERRO: inspeção anterior à entrada",IF(AND($M150&lt;&gt;"Em quarentena",$N150=""),"ERRO: informe a data da inspeção",IF(AND($O150="Pendente",$P150&lt;&gt;""),"ERRO: decisão pendente não deve ter data",IF(AND($O150&lt;&gt;"Pendente",$P150=""),"ERRO: informe a data da decisão",IF(AND($P150&lt;&gt;"",$P150&lt;$B150),"ERRO: decisão anterior à entrada",IF(AND($P150&lt;&gt;"",$N150&lt;&gt;"",$P150&lt;$N150),"ERRO: decisão anterior à inspeção",IF(AND($O150="Pendente",OR($M150="Aguardando execução",$M150="Concluído")),"ERRO: status exige decisão final",IF(AND($O150&lt;&gt;"Pendente",NOT(OR($M150="Aguardando execução",$M150="Concluído"))),"ERRO: atualize o status após a decisão",IF(AND($M150="Concluído",$Q150=""),"ERRO: informe a data da conclusão",IF(AND($M150&lt;&gt;"Concluído",$Q150&lt;&gt;""),"ERRO: conclusão só para status concluído",IF(AND($Q150&lt;&gt;"",$P150=""),"ERRO: conclusão sem data de decisão",IF(AND($Q150&lt;&gt;"",$Q150&lt;$P150),"ERRO: conclusão anterior à decisão","OK"))))))))))))))))))))))</f>
        <v/>
      </c>
      <c r="W150" s="31">
        <f>IF(OR($A150="",$S150="",$S150=0,$K150=""),"",$K150+ROW()/1000000)</f>
        <v/>
      </c>
    </row>
    <row r="151" ht="26" customHeight="1">
      <c r="A151" s="26" t="n"/>
      <c r="B151" s="49" t="n"/>
      <c r="C151" s="26" t="n"/>
      <c r="D151" s="28" t="n"/>
      <c r="E151" s="26" t="n"/>
      <c r="F151" s="29" t="n"/>
      <c r="G151" s="28" t="n"/>
      <c r="H151" s="28" t="n"/>
      <c r="I151" s="26" t="n"/>
      <c r="J151" s="26" t="n"/>
      <c r="K151" s="49" t="n"/>
      <c r="L151" s="26" t="n"/>
      <c r="M151" s="26" t="n"/>
      <c r="N151" s="49" t="n"/>
      <c r="O151" s="26" t="n"/>
      <c r="P151" s="49" t="n"/>
      <c r="Q151" s="49" t="n"/>
      <c r="R151" s="28" t="n"/>
      <c r="S151" s="30">
        <f>IF($A151="","",IF(OR(NOT(ISNUMBER($F151)),$F151&lt;=0,$M151=""),"",$F151*--($M151&lt;&gt;"Concluído")))</f>
        <v/>
      </c>
      <c r="T151" s="30">
        <f>IF(OR($A151="",NOT(ISNUMBER($B151)),NOT(ISNUMBER('Resumo'!$B$3))),"",MAX(0,IF(AND($M151="Concluído",ISNUMBER($Q151)),$Q151,'Resumo'!$B$3)-$B151))</f>
        <v/>
      </c>
      <c r="U151" s="31">
        <f>IF($A151="","",IF($K151="","Sem prazo",IF($M151="Concluído",IF($Q151="","Revisar",IF($Q151&gt;$K151,"Concluído com atraso","Concluído no prazo")),IF(NOT(ISNUMBER('Resumo'!$B$3)),"Revisar",IF($K151&lt;'Resumo'!$B$3,"Vencido",IF($K151-'Resumo'!$B$3&lt;=2,"Vence em até 2 dias","No prazo"))))))</f>
        <v/>
      </c>
      <c r="V151" s="32">
        <f>IF(COUNTA($A151:$R151)=0,"",IF($A151="","ERRO: informe o ID",IF(COUNTIF($A$9:$A$208,$A151)&gt;1,"ERRO: ID duplicado",IF(OR($B151="",$C151="",$D151="",$E151="",$F151="",$G151="",$H151="",$I151="",$J151="",$K151="",$L151="",$M151="",$O151=""),"ERRO: preencha os campos obrigatórios",IF(OR(COUNTIF('Listas e parâmetros'!$D$4:$D$10,$G151)=0,COUNTIF('Listas e parâmetros'!$I$4:$I$8,$I151)=0,COUNTIF('Listas e parâmetros'!$H$4:$H$6,$J151)=0,COUNTIF('Listas e parâmetros'!$E$4:$E$7,$L151)=0,COUNTIF('Listas e parâmetros'!$F$4:$F$8,$M151)=0,COUNTIF('Listas e parâmetros'!$G$4:$G$7,$O151)=0),"ERRO: valor fora das listas",IF(OR(NOT(ISNUMBER($F151)),$F151&lt;=0),"ERRO: quantidade inválida",IF(OR(NOT(ISNUMBER($B151)),NOT(ISNUMBER($K151))),"ERRO: datas de entrada/prazo inválidas",IF($B151&gt;'Resumo'!$B$3,"ERRO: entrada posterior à data de referência",IF($K151&lt;$B151,"ERRO: prazo anterior à entrada",IF(OR(AND($N151&lt;&gt;"",$N151&gt;'Resumo'!$B$3),AND($P151&lt;&gt;"",$P151&gt;'Resumo'!$B$3),AND($Q151&lt;&gt;"",$Q151&gt;'Resumo'!$B$3)),"ERRO: data posterior à referência",IF(AND($N151&lt;&gt;"",$N151&lt;$B151),"ERRO: inspeção anterior à entrada",IF(AND($M151&lt;&gt;"Em quarentena",$N151=""),"ERRO: informe a data da inspeção",IF(AND($O151="Pendente",$P151&lt;&gt;""),"ERRO: decisão pendente não deve ter data",IF(AND($O151&lt;&gt;"Pendente",$P151=""),"ERRO: informe a data da decisão",IF(AND($P151&lt;&gt;"",$P151&lt;$B151),"ERRO: decisão anterior à entrada",IF(AND($P151&lt;&gt;"",$N151&lt;&gt;"",$P151&lt;$N151),"ERRO: decisão anterior à inspeção",IF(AND($O151="Pendente",OR($M151="Aguardando execução",$M151="Concluído")),"ERRO: status exige decisão final",IF(AND($O151&lt;&gt;"Pendente",NOT(OR($M151="Aguardando execução",$M151="Concluído"))),"ERRO: atualize o status após a decisão",IF(AND($M151="Concluído",$Q151=""),"ERRO: informe a data da conclusão",IF(AND($M151&lt;&gt;"Concluído",$Q151&lt;&gt;""),"ERRO: conclusão só para status concluído",IF(AND($Q151&lt;&gt;"",$P151=""),"ERRO: conclusão sem data de decisão",IF(AND($Q151&lt;&gt;"",$Q151&lt;$P151),"ERRO: conclusão anterior à decisão","OK"))))))))))))))))))))))</f>
        <v/>
      </c>
      <c r="W151" s="31">
        <f>IF(OR($A151="",$S151="",$S151=0,$K151=""),"",$K151+ROW()/1000000)</f>
        <v/>
      </c>
    </row>
    <row r="152" ht="26" customHeight="1">
      <c r="A152" s="26" t="n"/>
      <c r="B152" s="49" t="n"/>
      <c r="C152" s="26" t="n"/>
      <c r="D152" s="28" t="n"/>
      <c r="E152" s="26" t="n"/>
      <c r="F152" s="29" t="n"/>
      <c r="G152" s="28" t="n"/>
      <c r="H152" s="28" t="n"/>
      <c r="I152" s="26" t="n"/>
      <c r="J152" s="26" t="n"/>
      <c r="K152" s="49" t="n"/>
      <c r="L152" s="26" t="n"/>
      <c r="M152" s="26" t="n"/>
      <c r="N152" s="49" t="n"/>
      <c r="O152" s="26" t="n"/>
      <c r="P152" s="49" t="n"/>
      <c r="Q152" s="49" t="n"/>
      <c r="R152" s="28" t="n"/>
      <c r="S152" s="30">
        <f>IF($A152="","",IF(OR(NOT(ISNUMBER($F152)),$F152&lt;=0,$M152=""),"",$F152*--($M152&lt;&gt;"Concluído")))</f>
        <v/>
      </c>
      <c r="T152" s="30">
        <f>IF(OR($A152="",NOT(ISNUMBER($B152)),NOT(ISNUMBER('Resumo'!$B$3))),"",MAX(0,IF(AND($M152="Concluído",ISNUMBER($Q152)),$Q152,'Resumo'!$B$3)-$B152))</f>
        <v/>
      </c>
      <c r="U152" s="31">
        <f>IF($A152="","",IF($K152="","Sem prazo",IF($M152="Concluído",IF($Q152="","Revisar",IF($Q152&gt;$K152,"Concluído com atraso","Concluído no prazo")),IF(NOT(ISNUMBER('Resumo'!$B$3)),"Revisar",IF($K152&lt;'Resumo'!$B$3,"Vencido",IF($K152-'Resumo'!$B$3&lt;=2,"Vence em até 2 dias","No prazo"))))))</f>
        <v/>
      </c>
      <c r="V152" s="32">
        <f>IF(COUNTA($A152:$R152)=0,"",IF($A152="","ERRO: informe o ID",IF(COUNTIF($A$9:$A$208,$A152)&gt;1,"ERRO: ID duplicado",IF(OR($B152="",$C152="",$D152="",$E152="",$F152="",$G152="",$H152="",$I152="",$J152="",$K152="",$L152="",$M152="",$O152=""),"ERRO: preencha os campos obrigatórios",IF(OR(COUNTIF('Listas e parâmetros'!$D$4:$D$10,$G152)=0,COUNTIF('Listas e parâmetros'!$I$4:$I$8,$I152)=0,COUNTIF('Listas e parâmetros'!$H$4:$H$6,$J152)=0,COUNTIF('Listas e parâmetros'!$E$4:$E$7,$L152)=0,COUNTIF('Listas e parâmetros'!$F$4:$F$8,$M152)=0,COUNTIF('Listas e parâmetros'!$G$4:$G$7,$O152)=0),"ERRO: valor fora das listas",IF(OR(NOT(ISNUMBER($F152)),$F152&lt;=0),"ERRO: quantidade inválida",IF(OR(NOT(ISNUMBER($B152)),NOT(ISNUMBER($K152))),"ERRO: datas de entrada/prazo inválidas",IF($B152&gt;'Resumo'!$B$3,"ERRO: entrada posterior à data de referência",IF($K152&lt;$B152,"ERRO: prazo anterior à entrada",IF(OR(AND($N152&lt;&gt;"",$N152&gt;'Resumo'!$B$3),AND($P152&lt;&gt;"",$P152&gt;'Resumo'!$B$3),AND($Q152&lt;&gt;"",$Q152&gt;'Resumo'!$B$3)),"ERRO: data posterior à referência",IF(AND($N152&lt;&gt;"",$N152&lt;$B152),"ERRO: inspeção anterior à entrada",IF(AND($M152&lt;&gt;"Em quarentena",$N152=""),"ERRO: informe a data da inspeção",IF(AND($O152="Pendente",$P152&lt;&gt;""),"ERRO: decisão pendente não deve ter data",IF(AND($O152&lt;&gt;"Pendente",$P152=""),"ERRO: informe a data da decisão",IF(AND($P152&lt;&gt;"",$P152&lt;$B152),"ERRO: decisão anterior à entrada",IF(AND($P152&lt;&gt;"",$N152&lt;&gt;"",$P152&lt;$N152),"ERRO: decisão anterior à inspeção",IF(AND($O152="Pendente",OR($M152="Aguardando execução",$M152="Concluído")),"ERRO: status exige decisão final",IF(AND($O152&lt;&gt;"Pendente",NOT(OR($M152="Aguardando execução",$M152="Concluído"))),"ERRO: atualize o status após a decisão",IF(AND($M152="Concluído",$Q152=""),"ERRO: informe a data da conclusão",IF(AND($M152&lt;&gt;"Concluído",$Q152&lt;&gt;""),"ERRO: conclusão só para status concluído",IF(AND($Q152&lt;&gt;"",$P152=""),"ERRO: conclusão sem data de decisão",IF(AND($Q152&lt;&gt;"",$Q152&lt;$P152),"ERRO: conclusão anterior à decisão","OK"))))))))))))))))))))))</f>
        <v/>
      </c>
      <c r="W152" s="31">
        <f>IF(OR($A152="",$S152="",$S152=0,$K152=""),"",$K152+ROW()/1000000)</f>
        <v/>
      </c>
    </row>
    <row r="153" ht="26" customHeight="1">
      <c r="A153" s="26" t="n"/>
      <c r="B153" s="49" t="n"/>
      <c r="C153" s="26" t="n"/>
      <c r="D153" s="28" t="n"/>
      <c r="E153" s="26" t="n"/>
      <c r="F153" s="29" t="n"/>
      <c r="G153" s="28" t="n"/>
      <c r="H153" s="28" t="n"/>
      <c r="I153" s="26" t="n"/>
      <c r="J153" s="26" t="n"/>
      <c r="K153" s="49" t="n"/>
      <c r="L153" s="26" t="n"/>
      <c r="M153" s="26" t="n"/>
      <c r="N153" s="49" t="n"/>
      <c r="O153" s="26" t="n"/>
      <c r="P153" s="49" t="n"/>
      <c r="Q153" s="49" t="n"/>
      <c r="R153" s="28" t="n"/>
      <c r="S153" s="30">
        <f>IF($A153="","",IF(OR(NOT(ISNUMBER($F153)),$F153&lt;=0,$M153=""),"",$F153*--($M153&lt;&gt;"Concluído")))</f>
        <v/>
      </c>
      <c r="T153" s="30">
        <f>IF(OR($A153="",NOT(ISNUMBER($B153)),NOT(ISNUMBER('Resumo'!$B$3))),"",MAX(0,IF(AND($M153="Concluído",ISNUMBER($Q153)),$Q153,'Resumo'!$B$3)-$B153))</f>
        <v/>
      </c>
      <c r="U153" s="31">
        <f>IF($A153="","",IF($K153="","Sem prazo",IF($M153="Concluído",IF($Q153="","Revisar",IF($Q153&gt;$K153,"Concluído com atraso","Concluído no prazo")),IF(NOT(ISNUMBER('Resumo'!$B$3)),"Revisar",IF($K153&lt;'Resumo'!$B$3,"Vencido",IF($K153-'Resumo'!$B$3&lt;=2,"Vence em até 2 dias","No prazo"))))))</f>
        <v/>
      </c>
      <c r="V153" s="32">
        <f>IF(COUNTA($A153:$R153)=0,"",IF($A153="","ERRO: informe o ID",IF(COUNTIF($A$9:$A$208,$A153)&gt;1,"ERRO: ID duplicado",IF(OR($B153="",$C153="",$D153="",$E153="",$F153="",$G153="",$H153="",$I153="",$J153="",$K153="",$L153="",$M153="",$O153=""),"ERRO: preencha os campos obrigatórios",IF(OR(COUNTIF('Listas e parâmetros'!$D$4:$D$10,$G153)=0,COUNTIF('Listas e parâmetros'!$I$4:$I$8,$I153)=0,COUNTIF('Listas e parâmetros'!$H$4:$H$6,$J153)=0,COUNTIF('Listas e parâmetros'!$E$4:$E$7,$L153)=0,COUNTIF('Listas e parâmetros'!$F$4:$F$8,$M153)=0,COUNTIF('Listas e parâmetros'!$G$4:$G$7,$O153)=0),"ERRO: valor fora das listas",IF(OR(NOT(ISNUMBER($F153)),$F153&lt;=0),"ERRO: quantidade inválida",IF(OR(NOT(ISNUMBER($B153)),NOT(ISNUMBER($K153))),"ERRO: datas de entrada/prazo inválidas",IF($B153&gt;'Resumo'!$B$3,"ERRO: entrada posterior à data de referência",IF($K153&lt;$B153,"ERRO: prazo anterior à entrada",IF(OR(AND($N153&lt;&gt;"",$N153&gt;'Resumo'!$B$3),AND($P153&lt;&gt;"",$P153&gt;'Resumo'!$B$3),AND($Q153&lt;&gt;"",$Q153&gt;'Resumo'!$B$3)),"ERRO: data posterior à referência",IF(AND($N153&lt;&gt;"",$N153&lt;$B153),"ERRO: inspeção anterior à entrada",IF(AND($M153&lt;&gt;"Em quarentena",$N153=""),"ERRO: informe a data da inspeção",IF(AND($O153="Pendente",$P153&lt;&gt;""),"ERRO: decisão pendente não deve ter data",IF(AND($O153&lt;&gt;"Pendente",$P153=""),"ERRO: informe a data da decisão",IF(AND($P153&lt;&gt;"",$P153&lt;$B153),"ERRO: decisão anterior à entrada",IF(AND($P153&lt;&gt;"",$N153&lt;&gt;"",$P153&lt;$N153),"ERRO: decisão anterior à inspeção",IF(AND($O153="Pendente",OR($M153="Aguardando execução",$M153="Concluído")),"ERRO: status exige decisão final",IF(AND($O153&lt;&gt;"Pendente",NOT(OR($M153="Aguardando execução",$M153="Concluído"))),"ERRO: atualize o status após a decisão",IF(AND($M153="Concluído",$Q153=""),"ERRO: informe a data da conclusão",IF(AND($M153&lt;&gt;"Concluído",$Q153&lt;&gt;""),"ERRO: conclusão só para status concluído",IF(AND($Q153&lt;&gt;"",$P153=""),"ERRO: conclusão sem data de decisão",IF(AND($Q153&lt;&gt;"",$Q153&lt;$P153),"ERRO: conclusão anterior à decisão","OK"))))))))))))))))))))))</f>
        <v/>
      </c>
      <c r="W153" s="31">
        <f>IF(OR($A153="",$S153="",$S153=0,$K153=""),"",$K153+ROW()/1000000)</f>
        <v/>
      </c>
    </row>
    <row r="154" ht="26" customHeight="1">
      <c r="A154" s="26" t="n"/>
      <c r="B154" s="49" t="n"/>
      <c r="C154" s="26" t="n"/>
      <c r="D154" s="28" t="n"/>
      <c r="E154" s="26" t="n"/>
      <c r="F154" s="29" t="n"/>
      <c r="G154" s="28" t="n"/>
      <c r="H154" s="28" t="n"/>
      <c r="I154" s="26" t="n"/>
      <c r="J154" s="26" t="n"/>
      <c r="K154" s="49" t="n"/>
      <c r="L154" s="26" t="n"/>
      <c r="M154" s="26" t="n"/>
      <c r="N154" s="49" t="n"/>
      <c r="O154" s="26" t="n"/>
      <c r="P154" s="49" t="n"/>
      <c r="Q154" s="49" t="n"/>
      <c r="R154" s="28" t="n"/>
      <c r="S154" s="30">
        <f>IF($A154="","",IF(OR(NOT(ISNUMBER($F154)),$F154&lt;=0,$M154=""),"",$F154*--($M154&lt;&gt;"Concluído")))</f>
        <v/>
      </c>
      <c r="T154" s="30">
        <f>IF(OR($A154="",NOT(ISNUMBER($B154)),NOT(ISNUMBER('Resumo'!$B$3))),"",MAX(0,IF(AND($M154="Concluído",ISNUMBER($Q154)),$Q154,'Resumo'!$B$3)-$B154))</f>
        <v/>
      </c>
      <c r="U154" s="31">
        <f>IF($A154="","",IF($K154="","Sem prazo",IF($M154="Concluído",IF($Q154="","Revisar",IF($Q154&gt;$K154,"Concluído com atraso","Concluído no prazo")),IF(NOT(ISNUMBER('Resumo'!$B$3)),"Revisar",IF($K154&lt;'Resumo'!$B$3,"Vencido",IF($K154-'Resumo'!$B$3&lt;=2,"Vence em até 2 dias","No prazo"))))))</f>
        <v/>
      </c>
      <c r="V154" s="32">
        <f>IF(COUNTA($A154:$R154)=0,"",IF($A154="","ERRO: informe o ID",IF(COUNTIF($A$9:$A$208,$A154)&gt;1,"ERRO: ID duplicado",IF(OR($B154="",$C154="",$D154="",$E154="",$F154="",$G154="",$H154="",$I154="",$J154="",$K154="",$L154="",$M154="",$O154=""),"ERRO: preencha os campos obrigatórios",IF(OR(COUNTIF('Listas e parâmetros'!$D$4:$D$10,$G154)=0,COUNTIF('Listas e parâmetros'!$I$4:$I$8,$I154)=0,COUNTIF('Listas e parâmetros'!$H$4:$H$6,$J154)=0,COUNTIF('Listas e parâmetros'!$E$4:$E$7,$L154)=0,COUNTIF('Listas e parâmetros'!$F$4:$F$8,$M154)=0,COUNTIF('Listas e parâmetros'!$G$4:$G$7,$O154)=0),"ERRO: valor fora das listas",IF(OR(NOT(ISNUMBER($F154)),$F154&lt;=0),"ERRO: quantidade inválida",IF(OR(NOT(ISNUMBER($B154)),NOT(ISNUMBER($K154))),"ERRO: datas de entrada/prazo inválidas",IF($B154&gt;'Resumo'!$B$3,"ERRO: entrada posterior à data de referência",IF($K154&lt;$B154,"ERRO: prazo anterior à entrada",IF(OR(AND($N154&lt;&gt;"",$N154&gt;'Resumo'!$B$3),AND($P154&lt;&gt;"",$P154&gt;'Resumo'!$B$3),AND($Q154&lt;&gt;"",$Q154&gt;'Resumo'!$B$3)),"ERRO: data posterior à referência",IF(AND($N154&lt;&gt;"",$N154&lt;$B154),"ERRO: inspeção anterior à entrada",IF(AND($M154&lt;&gt;"Em quarentena",$N154=""),"ERRO: informe a data da inspeção",IF(AND($O154="Pendente",$P154&lt;&gt;""),"ERRO: decisão pendente não deve ter data",IF(AND($O154&lt;&gt;"Pendente",$P154=""),"ERRO: informe a data da decisão",IF(AND($P154&lt;&gt;"",$P154&lt;$B154),"ERRO: decisão anterior à entrada",IF(AND($P154&lt;&gt;"",$N154&lt;&gt;"",$P154&lt;$N154),"ERRO: decisão anterior à inspeção",IF(AND($O154="Pendente",OR($M154="Aguardando execução",$M154="Concluído")),"ERRO: status exige decisão final",IF(AND($O154&lt;&gt;"Pendente",NOT(OR($M154="Aguardando execução",$M154="Concluído"))),"ERRO: atualize o status após a decisão",IF(AND($M154="Concluído",$Q154=""),"ERRO: informe a data da conclusão",IF(AND($M154&lt;&gt;"Concluído",$Q154&lt;&gt;""),"ERRO: conclusão só para status concluído",IF(AND($Q154&lt;&gt;"",$P154=""),"ERRO: conclusão sem data de decisão",IF(AND($Q154&lt;&gt;"",$Q154&lt;$P154),"ERRO: conclusão anterior à decisão","OK"))))))))))))))))))))))</f>
        <v/>
      </c>
      <c r="W154" s="31">
        <f>IF(OR($A154="",$S154="",$S154=0,$K154=""),"",$K154+ROW()/1000000)</f>
        <v/>
      </c>
    </row>
    <row r="155" ht="26" customHeight="1">
      <c r="A155" s="26" t="n"/>
      <c r="B155" s="49" t="n"/>
      <c r="C155" s="26" t="n"/>
      <c r="D155" s="28" t="n"/>
      <c r="E155" s="26" t="n"/>
      <c r="F155" s="29" t="n"/>
      <c r="G155" s="28" t="n"/>
      <c r="H155" s="28" t="n"/>
      <c r="I155" s="26" t="n"/>
      <c r="J155" s="26" t="n"/>
      <c r="K155" s="49" t="n"/>
      <c r="L155" s="26" t="n"/>
      <c r="M155" s="26" t="n"/>
      <c r="N155" s="49" t="n"/>
      <c r="O155" s="26" t="n"/>
      <c r="P155" s="49" t="n"/>
      <c r="Q155" s="49" t="n"/>
      <c r="R155" s="28" t="n"/>
      <c r="S155" s="30">
        <f>IF($A155="","",IF(OR(NOT(ISNUMBER($F155)),$F155&lt;=0,$M155=""),"",$F155*--($M155&lt;&gt;"Concluído")))</f>
        <v/>
      </c>
      <c r="T155" s="30">
        <f>IF(OR($A155="",NOT(ISNUMBER($B155)),NOT(ISNUMBER('Resumo'!$B$3))),"",MAX(0,IF(AND($M155="Concluído",ISNUMBER($Q155)),$Q155,'Resumo'!$B$3)-$B155))</f>
        <v/>
      </c>
      <c r="U155" s="31">
        <f>IF($A155="","",IF($K155="","Sem prazo",IF($M155="Concluído",IF($Q155="","Revisar",IF($Q155&gt;$K155,"Concluído com atraso","Concluído no prazo")),IF(NOT(ISNUMBER('Resumo'!$B$3)),"Revisar",IF($K155&lt;'Resumo'!$B$3,"Vencido",IF($K155-'Resumo'!$B$3&lt;=2,"Vence em até 2 dias","No prazo"))))))</f>
        <v/>
      </c>
      <c r="V155" s="32">
        <f>IF(COUNTA($A155:$R155)=0,"",IF($A155="","ERRO: informe o ID",IF(COUNTIF($A$9:$A$208,$A155)&gt;1,"ERRO: ID duplicado",IF(OR($B155="",$C155="",$D155="",$E155="",$F155="",$G155="",$H155="",$I155="",$J155="",$K155="",$L155="",$M155="",$O155=""),"ERRO: preencha os campos obrigatórios",IF(OR(COUNTIF('Listas e parâmetros'!$D$4:$D$10,$G155)=0,COUNTIF('Listas e parâmetros'!$I$4:$I$8,$I155)=0,COUNTIF('Listas e parâmetros'!$H$4:$H$6,$J155)=0,COUNTIF('Listas e parâmetros'!$E$4:$E$7,$L155)=0,COUNTIF('Listas e parâmetros'!$F$4:$F$8,$M155)=0,COUNTIF('Listas e parâmetros'!$G$4:$G$7,$O155)=0),"ERRO: valor fora das listas",IF(OR(NOT(ISNUMBER($F155)),$F155&lt;=0),"ERRO: quantidade inválida",IF(OR(NOT(ISNUMBER($B155)),NOT(ISNUMBER($K155))),"ERRO: datas de entrada/prazo inválidas",IF($B155&gt;'Resumo'!$B$3,"ERRO: entrada posterior à data de referência",IF($K155&lt;$B155,"ERRO: prazo anterior à entrada",IF(OR(AND($N155&lt;&gt;"",$N155&gt;'Resumo'!$B$3),AND($P155&lt;&gt;"",$P155&gt;'Resumo'!$B$3),AND($Q155&lt;&gt;"",$Q155&gt;'Resumo'!$B$3)),"ERRO: data posterior à referência",IF(AND($N155&lt;&gt;"",$N155&lt;$B155),"ERRO: inspeção anterior à entrada",IF(AND($M155&lt;&gt;"Em quarentena",$N155=""),"ERRO: informe a data da inspeção",IF(AND($O155="Pendente",$P155&lt;&gt;""),"ERRO: decisão pendente não deve ter data",IF(AND($O155&lt;&gt;"Pendente",$P155=""),"ERRO: informe a data da decisão",IF(AND($P155&lt;&gt;"",$P155&lt;$B155),"ERRO: decisão anterior à entrada",IF(AND($P155&lt;&gt;"",$N155&lt;&gt;"",$P155&lt;$N155),"ERRO: decisão anterior à inspeção",IF(AND($O155="Pendente",OR($M155="Aguardando execução",$M155="Concluído")),"ERRO: status exige decisão final",IF(AND($O155&lt;&gt;"Pendente",NOT(OR($M155="Aguardando execução",$M155="Concluído"))),"ERRO: atualize o status após a decisão",IF(AND($M155="Concluído",$Q155=""),"ERRO: informe a data da conclusão",IF(AND($M155&lt;&gt;"Concluído",$Q155&lt;&gt;""),"ERRO: conclusão só para status concluído",IF(AND($Q155&lt;&gt;"",$P155=""),"ERRO: conclusão sem data de decisão",IF(AND($Q155&lt;&gt;"",$Q155&lt;$P155),"ERRO: conclusão anterior à decisão","OK"))))))))))))))))))))))</f>
        <v/>
      </c>
      <c r="W155" s="31">
        <f>IF(OR($A155="",$S155="",$S155=0,$K155=""),"",$K155+ROW()/1000000)</f>
        <v/>
      </c>
    </row>
    <row r="156" ht="26" customHeight="1">
      <c r="A156" s="26" t="n"/>
      <c r="B156" s="49" t="n"/>
      <c r="C156" s="26" t="n"/>
      <c r="D156" s="28" t="n"/>
      <c r="E156" s="26" t="n"/>
      <c r="F156" s="29" t="n"/>
      <c r="G156" s="28" t="n"/>
      <c r="H156" s="28" t="n"/>
      <c r="I156" s="26" t="n"/>
      <c r="J156" s="26" t="n"/>
      <c r="K156" s="49" t="n"/>
      <c r="L156" s="26" t="n"/>
      <c r="M156" s="26" t="n"/>
      <c r="N156" s="49" t="n"/>
      <c r="O156" s="26" t="n"/>
      <c r="P156" s="49" t="n"/>
      <c r="Q156" s="49" t="n"/>
      <c r="R156" s="28" t="n"/>
      <c r="S156" s="30">
        <f>IF($A156="","",IF(OR(NOT(ISNUMBER($F156)),$F156&lt;=0,$M156=""),"",$F156*--($M156&lt;&gt;"Concluído")))</f>
        <v/>
      </c>
      <c r="T156" s="30">
        <f>IF(OR($A156="",NOT(ISNUMBER($B156)),NOT(ISNUMBER('Resumo'!$B$3))),"",MAX(0,IF(AND($M156="Concluído",ISNUMBER($Q156)),$Q156,'Resumo'!$B$3)-$B156))</f>
        <v/>
      </c>
      <c r="U156" s="31">
        <f>IF($A156="","",IF($K156="","Sem prazo",IF($M156="Concluído",IF($Q156="","Revisar",IF($Q156&gt;$K156,"Concluído com atraso","Concluído no prazo")),IF(NOT(ISNUMBER('Resumo'!$B$3)),"Revisar",IF($K156&lt;'Resumo'!$B$3,"Vencido",IF($K156-'Resumo'!$B$3&lt;=2,"Vence em até 2 dias","No prazo"))))))</f>
        <v/>
      </c>
      <c r="V156" s="32">
        <f>IF(COUNTA($A156:$R156)=0,"",IF($A156="","ERRO: informe o ID",IF(COUNTIF($A$9:$A$208,$A156)&gt;1,"ERRO: ID duplicado",IF(OR($B156="",$C156="",$D156="",$E156="",$F156="",$G156="",$H156="",$I156="",$J156="",$K156="",$L156="",$M156="",$O156=""),"ERRO: preencha os campos obrigatórios",IF(OR(COUNTIF('Listas e parâmetros'!$D$4:$D$10,$G156)=0,COUNTIF('Listas e parâmetros'!$I$4:$I$8,$I156)=0,COUNTIF('Listas e parâmetros'!$H$4:$H$6,$J156)=0,COUNTIF('Listas e parâmetros'!$E$4:$E$7,$L156)=0,COUNTIF('Listas e parâmetros'!$F$4:$F$8,$M156)=0,COUNTIF('Listas e parâmetros'!$G$4:$G$7,$O156)=0),"ERRO: valor fora das listas",IF(OR(NOT(ISNUMBER($F156)),$F156&lt;=0),"ERRO: quantidade inválida",IF(OR(NOT(ISNUMBER($B156)),NOT(ISNUMBER($K156))),"ERRO: datas de entrada/prazo inválidas",IF($B156&gt;'Resumo'!$B$3,"ERRO: entrada posterior à data de referência",IF($K156&lt;$B156,"ERRO: prazo anterior à entrada",IF(OR(AND($N156&lt;&gt;"",$N156&gt;'Resumo'!$B$3),AND($P156&lt;&gt;"",$P156&gt;'Resumo'!$B$3),AND($Q156&lt;&gt;"",$Q156&gt;'Resumo'!$B$3)),"ERRO: data posterior à referência",IF(AND($N156&lt;&gt;"",$N156&lt;$B156),"ERRO: inspeção anterior à entrada",IF(AND($M156&lt;&gt;"Em quarentena",$N156=""),"ERRO: informe a data da inspeção",IF(AND($O156="Pendente",$P156&lt;&gt;""),"ERRO: decisão pendente não deve ter data",IF(AND($O156&lt;&gt;"Pendente",$P156=""),"ERRO: informe a data da decisão",IF(AND($P156&lt;&gt;"",$P156&lt;$B156),"ERRO: decisão anterior à entrada",IF(AND($P156&lt;&gt;"",$N156&lt;&gt;"",$P156&lt;$N156),"ERRO: decisão anterior à inspeção",IF(AND($O156="Pendente",OR($M156="Aguardando execução",$M156="Concluído")),"ERRO: status exige decisão final",IF(AND($O156&lt;&gt;"Pendente",NOT(OR($M156="Aguardando execução",$M156="Concluído"))),"ERRO: atualize o status após a decisão",IF(AND($M156="Concluído",$Q156=""),"ERRO: informe a data da conclusão",IF(AND($M156&lt;&gt;"Concluído",$Q156&lt;&gt;""),"ERRO: conclusão só para status concluído",IF(AND($Q156&lt;&gt;"",$P156=""),"ERRO: conclusão sem data de decisão",IF(AND($Q156&lt;&gt;"",$Q156&lt;$P156),"ERRO: conclusão anterior à decisão","OK"))))))))))))))))))))))</f>
        <v/>
      </c>
      <c r="W156" s="31">
        <f>IF(OR($A156="",$S156="",$S156=0,$K156=""),"",$K156+ROW()/1000000)</f>
        <v/>
      </c>
    </row>
    <row r="157" ht="26" customHeight="1">
      <c r="A157" s="26" t="n"/>
      <c r="B157" s="49" t="n"/>
      <c r="C157" s="26" t="n"/>
      <c r="D157" s="28" t="n"/>
      <c r="E157" s="26" t="n"/>
      <c r="F157" s="29" t="n"/>
      <c r="G157" s="28" t="n"/>
      <c r="H157" s="28" t="n"/>
      <c r="I157" s="26" t="n"/>
      <c r="J157" s="26" t="n"/>
      <c r="K157" s="49" t="n"/>
      <c r="L157" s="26" t="n"/>
      <c r="M157" s="26" t="n"/>
      <c r="N157" s="49" t="n"/>
      <c r="O157" s="26" t="n"/>
      <c r="P157" s="49" t="n"/>
      <c r="Q157" s="49" t="n"/>
      <c r="R157" s="28" t="n"/>
      <c r="S157" s="30">
        <f>IF($A157="","",IF(OR(NOT(ISNUMBER($F157)),$F157&lt;=0,$M157=""),"",$F157*--($M157&lt;&gt;"Concluído")))</f>
        <v/>
      </c>
      <c r="T157" s="30">
        <f>IF(OR($A157="",NOT(ISNUMBER($B157)),NOT(ISNUMBER('Resumo'!$B$3))),"",MAX(0,IF(AND($M157="Concluído",ISNUMBER($Q157)),$Q157,'Resumo'!$B$3)-$B157))</f>
        <v/>
      </c>
      <c r="U157" s="31">
        <f>IF($A157="","",IF($K157="","Sem prazo",IF($M157="Concluído",IF($Q157="","Revisar",IF($Q157&gt;$K157,"Concluído com atraso","Concluído no prazo")),IF(NOT(ISNUMBER('Resumo'!$B$3)),"Revisar",IF($K157&lt;'Resumo'!$B$3,"Vencido",IF($K157-'Resumo'!$B$3&lt;=2,"Vence em até 2 dias","No prazo"))))))</f>
        <v/>
      </c>
      <c r="V157" s="32">
        <f>IF(COUNTA($A157:$R157)=0,"",IF($A157="","ERRO: informe o ID",IF(COUNTIF($A$9:$A$208,$A157)&gt;1,"ERRO: ID duplicado",IF(OR($B157="",$C157="",$D157="",$E157="",$F157="",$G157="",$H157="",$I157="",$J157="",$K157="",$L157="",$M157="",$O157=""),"ERRO: preencha os campos obrigatórios",IF(OR(COUNTIF('Listas e parâmetros'!$D$4:$D$10,$G157)=0,COUNTIF('Listas e parâmetros'!$I$4:$I$8,$I157)=0,COUNTIF('Listas e parâmetros'!$H$4:$H$6,$J157)=0,COUNTIF('Listas e parâmetros'!$E$4:$E$7,$L157)=0,COUNTIF('Listas e parâmetros'!$F$4:$F$8,$M157)=0,COUNTIF('Listas e parâmetros'!$G$4:$G$7,$O157)=0),"ERRO: valor fora das listas",IF(OR(NOT(ISNUMBER($F157)),$F157&lt;=0),"ERRO: quantidade inválida",IF(OR(NOT(ISNUMBER($B157)),NOT(ISNUMBER($K157))),"ERRO: datas de entrada/prazo inválidas",IF($B157&gt;'Resumo'!$B$3,"ERRO: entrada posterior à data de referência",IF($K157&lt;$B157,"ERRO: prazo anterior à entrada",IF(OR(AND($N157&lt;&gt;"",$N157&gt;'Resumo'!$B$3),AND($P157&lt;&gt;"",$P157&gt;'Resumo'!$B$3),AND($Q157&lt;&gt;"",$Q157&gt;'Resumo'!$B$3)),"ERRO: data posterior à referência",IF(AND($N157&lt;&gt;"",$N157&lt;$B157),"ERRO: inspeção anterior à entrada",IF(AND($M157&lt;&gt;"Em quarentena",$N157=""),"ERRO: informe a data da inspeção",IF(AND($O157="Pendente",$P157&lt;&gt;""),"ERRO: decisão pendente não deve ter data",IF(AND($O157&lt;&gt;"Pendente",$P157=""),"ERRO: informe a data da decisão",IF(AND($P157&lt;&gt;"",$P157&lt;$B157),"ERRO: decisão anterior à entrada",IF(AND($P157&lt;&gt;"",$N157&lt;&gt;"",$P157&lt;$N157),"ERRO: decisão anterior à inspeção",IF(AND($O157="Pendente",OR($M157="Aguardando execução",$M157="Concluído")),"ERRO: status exige decisão final",IF(AND($O157&lt;&gt;"Pendente",NOT(OR($M157="Aguardando execução",$M157="Concluído"))),"ERRO: atualize o status após a decisão",IF(AND($M157="Concluído",$Q157=""),"ERRO: informe a data da conclusão",IF(AND($M157&lt;&gt;"Concluído",$Q157&lt;&gt;""),"ERRO: conclusão só para status concluído",IF(AND($Q157&lt;&gt;"",$P157=""),"ERRO: conclusão sem data de decisão",IF(AND($Q157&lt;&gt;"",$Q157&lt;$P157),"ERRO: conclusão anterior à decisão","OK"))))))))))))))))))))))</f>
        <v/>
      </c>
      <c r="W157" s="31">
        <f>IF(OR($A157="",$S157="",$S157=0,$K157=""),"",$K157+ROW()/1000000)</f>
        <v/>
      </c>
    </row>
    <row r="158" ht="26" customHeight="1">
      <c r="A158" s="26" t="n"/>
      <c r="B158" s="49" t="n"/>
      <c r="C158" s="26" t="n"/>
      <c r="D158" s="28" t="n"/>
      <c r="E158" s="26" t="n"/>
      <c r="F158" s="29" t="n"/>
      <c r="G158" s="28" t="n"/>
      <c r="H158" s="28" t="n"/>
      <c r="I158" s="26" t="n"/>
      <c r="J158" s="26" t="n"/>
      <c r="K158" s="49" t="n"/>
      <c r="L158" s="26" t="n"/>
      <c r="M158" s="26" t="n"/>
      <c r="N158" s="49" t="n"/>
      <c r="O158" s="26" t="n"/>
      <c r="P158" s="49" t="n"/>
      <c r="Q158" s="49" t="n"/>
      <c r="R158" s="28" t="n"/>
      <c r="S158" s="30">
        <f>IF($A158="","",IF(OR(NOT(ISNUMBER($F158)),$F158&lt;=0,$M158=""),"",$F158*--($M158&lt;&gt;"Concluído")))</f>
        <v/>
      </c>
      <c r="T158" s="30">
        <f>IF(OR($A158="",NOT(ISNUMBER($B158)),NOT(ISNUMBER('Resumo'!$B$3))),"",MAX(0,IF(AND($M158="Concluído",ISNUMBER($Q158)),$Q158,'Resumo'!$B$3)-$B158))</f>
        <v/>
      </c>
      <c r="U158" s="31">
        <f>IF($A158="","",IF($K158="","Sem prazo",IF($M158="Concluído",IF($Q158="","Revisar",IF($Q158&gt;$K158,"Concluído com atraso","Concluído no prazo")),IF(NOT(ISNUMBER('Resumo'!$B$3)),"Revisar",IF($K158&lt;'Resumo'!$B$3,"Vencido",IF($K158-'Resumo'!$B$3&lt;=2,"Vence em até 2 dias","No prazo"))))))</f>
        <v/>
      </c>
      <c r="V158" s="32">
        <f>IF(COUNTA($A158:$R158)=0,"",IF($A158="","ERRO: informe o ID",IF(COUNTIF($A$9:$A$208,$A158)&gt;1,"ERRO: ID duplicado",IF(OR($B158="",$C158="",$D158="",$E158="",$F158="",$G158="",$H158="",$I158="",$J158="",$K158="",$L158="",$M158="",$O158=""),"ERRO: preencha os campos obrigatórios",IF(OR(COUNTIF('Listas e parâmetros'!$D$4:$D$10,$G158)=0,COUNTIF('Listas e parâmetros'!$I$4:$I$8,$I158)=0,COUNTIF('Listas e parâmetros'!$H$4:$H$6,$J158)=0,COUNTIF('Listas e parâmetros'!$E$4:$E$7,$L158)=0,COUNTIF('Listas e parâmetros'!$F$4:$F$8,$M158)=0,COUNTIF('Listas e parâmetros'!$G$4:$G$7,$O158)=0),"ERRO: valor fora das listas",IF(OR(NOT(ISNUMBER($F158)),$F158&lt;=0),"ERRO: quantidade inválida",IF(OR(NOT(ISNUMBER($B158)),NOT(ISNUMBER($K158))),"ERRO: datas de entrada/prazo inválidas",IF($B158&gt;'Resumo'!$B$3,"ERRO: entrada posterior à data de referência",IF($K158&lt;$B158,"ERRO: prazo anterior à entrada",IF(OR(AND($N158&lt;&gt;"",$N158&gt;'Resumo'!$B$3),AND($P158&lt;&gt;"",$P158&gt;'Resumo'!$B$3),AND($Q158&lt;&gt;"",$Q158&gt;'Resumo'!$B$3)),"ERRO: data posterior à referência",IF(AND($N158&lt;&gt;"",$N158&lt;$B158),"ERRO: inspeção anterior à entrada",IF(AND($M158&lt;&gt;"Em quarentena",$N158=""),"ERRO: informe a data da inspeção",IF(AND($O158="Pendente",$P158&lt;&gt;""),"ERRO: decisão pendente não deve ter data",IF(AND($O158&lt;&gt;"Pendente",$P158=""),"ERRO: informe a data da decisão",IF(AND($P158&lt;&gt;"",$P158&lt;$B158),"ERRO: decisão anterior à entrada",IF(AND($P158&lt;&gt;"",$N158&lt;&gt;"",$P158&lt;$N158),"ERRO: decisão anterior à inspeção",IF(AND($O158="Pendente",OR($M158="Aguardando execução",$M158="Concluído")),"ERRO: status exige decisão final",IF(AND($O158&lt;&gt;"Pendente",NOT(OR($M158="Aguardando execução",$M158="Concluído"))),"ERRO: atualize o status após a decisão",IF(AND($M158="Concluído",$Q158=""),"ERRO: informe a data da conclusão",IF(AND($M158&lt;&gt;"Concluído",$Q158&lt;&gt;""),"ERRO: conclusão só para status concluído",IF(AND($Q158&lt;&gt;"",$P158=""),"ERRO: conclusão sem data de decisão",IF(AND($Q158&lt;&gt;"",$Q158&lt;$P158),"ERRO: conclusão anterior à decisão","OK"))))))))))))))))))))))</f>
        <v/>
      </c>
      <c r="W158" s="31">
        <f>IF(OR($A158="",$S158="",$S158=0,$K158=""),"",$K158+ROW()/1000000)</f>
        <v/>
      </c>
    </row>
    <row r="159" ht="26" customHeight="1">
      <c r="A159" s="26" t="n"/>
      <c r="B159" s="49" t="n"/>
      <c r="C159" s="26" t="n"/>
      <c r="D159" s="28" t="n"/>
      <c r="E159" s="26" t="n"/>
      <c r="F159" s="29" t="n"/>
      <c r="G159" s="28" t="n"/>
      <c r="H159" s="28" t="n"/>
      <c r="I159" s="26" t="n"/>
      <c r="J159" s="26" t="n"/>
      <c r="K159" s="49" t="n"/>
      <c r="L159" s="26" t="n"/>
      <c r="M159" s="26" t="n"/>
      <c r="N159" s="49" t="n"/>
      <c r="O159" s="26" t="n"/>
      <c r="P159" s="49" t="n"/>
      <c r="Q159" s="49" t="n"/>
      <c r="R159" s="28" t="n"/>
      <c r="S159" s="30">
        <f>IF($A159="","",IF(OR(NOT(ISNUMBER($F159)),$F159&lt;=0,$M159=""),"",$F159*--($M159&lt;&gt;"Concluído")))</f>
        <v/>
      </c>
      <c r="T159" s="30">
        <f>IF(OR($A159="",NOT(ISNUMBER($B159)),NOT(ISNUMBER('Resumo'!$B$3))),"",MAX(0,IF(AND($M159="Concluído",ISNUMBER($Q159)),$Q159,'Resumo'!$B$3)-$B159))</f>
        <v/>
      </c>
      <c r="U159" s="31">
        <f>IF($A159="","",IF($K159="","Sem prazo",IF($M159="Concluído",IF($Q159="","Revisar",IF($Q159&gt;$K159,"Concluído com atraso","Concluído no prazo")),IF(NOT(ISNUMBER('Resumo'!$B$3)),"Revisar",IF($K159&lt;'Resumo'!$B$3,"Vencido",IF($K159-'Resumo'!$B$3&lt;=2,"Vence em até 2 dias","No prazo"))))))</f>
        <v/>
      </c>
      <c r="V159" s="32">
        <f>IF(COUNTA($A159:$R159)=0,"",IF($A159="","ERRO: informe o ID",IF(COUNTIF($A$9:$A$208,$A159)&gt;1,"ERRO: ID duplicado",IF(OR($B159="",$C159="",$D159="",$E159="",$F159="",$G159="",$H159="",$I159="",$J159="",$K159="",$L159="",$M159="",$O159=""),"ERRO: preencha os campos obrigatórios",IF(OR(COUNTIF('Listas e parâmetros'!$D$4:$D$10,$G159)=0,COUNTIF('Listas e parâmetros'!$I$4:$I$8,$I159)=0,COUNTIF('Listas e parâmetros'!$H$4:$H$6,$J159)=0,COUNTIF('Listas e parâmetros'!$E$4:$E$7,$L159)=0,COUNTIF('Listas e parâmetros'!$F$4:$F$8,$M159)=0,COUNTIF('Listas e parâmetros'!$G$4:$G$7,$O159)=0),"ERRO: valor fora das listas",IF(OR(NOT(ISNUMBER($F159)),$F159&lt;=0),"ERRO: quantidade inválida",IF(OR(NOT(ISNUMBER($B159)),NOT(ISNUMBER($K159))),"ERRO: datas de entrada/prazo inválidas",IF($B159&gt;'Resumo'!$B$3,"ERRO: entrada posterior à data de referência",IF($K159&lt;$B159,"ERRO: prazo anterior à entrada",IF(OR(AND($N159&lt;&gt;"",$N159&gt;'Resumo'!$B$3),AND($P159&lt;&gt;"",$P159&gt;'Resumo'!$B$3),AND($Q159&lt;&gt;"",$Q159&gt;'Resumo'!$B$3)),"ERRO: data posterior à referência",IF(AND($N159&lt;&gt;"",$N159&lt;$B159),"ERRO: inspeção anterior à entrada",IF(AND($M159&lt;&gt;"Em quarentena",$N159=""),"ERRO: informe a data da inspeção",IF(AND($O159="Pendente",$P159&lt;&gt;""),"ERRO: decisão pendente não deve ter data",IF(AND($O159&lt;&gt;"Pendente",$P159=""),"ERRO: informe a data da decisão",IF(AND($P159&lt;&gt;"",$P159&lt;$B159),"ERRO: decisão anterior à entrada",IF(AND($P159&lt;&gt;"",$N159&lt;&gt;"",$P159&lt;$N159),"ERRO: decisão anterior à inspeção",IF(AND($O159="Pendente",OR($M159="Aguardando execução",$M159="Concluído")),"ERRO: status exige decisão final",IF(AND($O159&lt;&gt;"Pendente",NOT(OR($M159="Aguardando execução",$M159="Concluído"))),"ERRO: atualize o status após a decisão",IF(AND($M159="Concluído",$Q159=""),"ERRO: informe a data da conclusão",IF(AND($M159&lt;&gt;"Concluído",$Q159&lt;&gt;""),"ERRO: conclusão só para status concluído",IF(AND($Q159&lt;&gt;"",$P159=""),"ERRO: conclusão sem data de decisão",IF(AND($Q159&lt;&gt;"",$Q159&lt;$P159),"ERRO: conclusão anterior à decisão","OK"))))))))))))))))))))))</f>
        <v/>
      </c>
      <c r="W159" s="31">
        <f>IF(OR($A159="",$S159="",$S159=0,$K159=""),"",$K159+ROW()/1000000)</f>
        <v/>
      </c>
    </row>
    <row r="160" ht="26" customHeight="1">
      <c r="A160" s="26" t="n"/>
      <c r="B160" s="49" t="n"/>
      <c r="C160" s="26" t="n"/>
      <c r="D160" s="28" t="n"/>
      <c r="E160" s="26" t="n"/>
      <c r="F160" s="29" t="n"/>
      <c r="G160" s="28" t="n"/>
      <c r="H160" s="28" t="n"/>
      <c r="I160" s="26" t="n"/>
      <c r="J160" s="26" t="n"/>
      <c r="K160" s="49" t="n"/>
      <c r="L160" s="26" t="n"/>
      <c r="M160" s="26" t="n"/>
      <c r="N160" s="49" t="n"/>
      <c r="O160" s="26" t="n"/>
      <c r="P160" s="49" t="n"/>
      <c r="Q160" s="49" t="n"/>
      <c r="R160" s="28" t="n"/>
      <c r="S160" s="30">
        <f>IF($A160="","",IF(OR(NOT(ISNUMBER($F160)),$F160&lt;=0,$M160=""),"",$F160*--($M160&lt;&gt;"Concluído")))</f>
        <v/>
      </c>
      <c r="T160" s="30">
        <f>IF(OR($A160="",NOT(ISNUMBER($B160)),NOT(ISNUMBER('Resumo'!$B$3))),"",MAX(0,IF(AND($M160="Concluído",ISNUMBER($Q160)),$Q160,'Resumo'!$B$3)-$B160))</f>
        <v/>
      </c>
      <c r="U160" s="31">
        <f>IF($A160="","",IF($K160="","Sem prazo",IF($M160="Concluído",IF($Q160="","Revisar",IF($Q160&gt;$K160,"Concluído com atraso","Concluído no prazo")),IF(NOT(ISNUMBER('Resumo'!$B$3)),"Revisar",IF($K160&lt;'Resumo'!$B$3,"Vencido",IF($K160-'Resumo'!$B$3&lt;=2,"Vence em até 2 dias","No prazo"))))))</f>
        <v/>
      </c>
      <c r="V160" s="32">
        <f>IF(COUNTA($A160:$R160)=0,"",IF($A160="","ERRO: informe o ID",IF(COUNTIF($A$9:$A$208,$A160)&gt;1,"ERRO: ID duplicado",IF(OR($B160="",$C160="",$D160="",$E160="",$F160="",$G160="",$H160="",$I160="",$J160="",$K160="",$L160="",$M160="",$O160=""),"ERRO: preencha os campos obrigatórios",IF(OR(COUNTIF('Listas e parâmetros'!$D$4:$D$10,$G160)=0,COUNTIF('Listas e parâmetros'!$I$4:$I$8,$I160)=0,COUNTIF('Listas e parâmetros'!$H$4:$H$6,$J160)=0,COUNTIF('Listas e parâmetros'!$E$4:$E$7,$L160)=0,COUNTIF('Listas e parâmetros'!$F$4:$F$8,$M160)=0,COUNTIF('Listas e parâmetros'!$G$4:$G$7,$O160)=0),"ERRO: valor fora das listas",IF(OR(NOT(ISNUMBER($F160)),$F160&lt;=0),"ERRO: quantidade inválida",IF(OR(NOT(ISNUMBER($B160)),NOT(ISNUMBER($K160))),"ERRO: datas de entrada/prazo inválidas",IF($B160&gt;'Resumo'!$B$3,"ERRO: entrada posterior à data de referência",IF($K160&lt;$B160,"ERRO: prazo anterior à entrada",IF(OR(AND($N160&lt;&gt;"",$N160&gt;'Resumo'!$B$3),AND($P160&lt;&gt;"",$P160&gt;'Resumo'!$B$3),AND($Q160&lt;&gt;"",$Q160&gt;'Resumo'!$B$3)),"ERRO: data posterior à referência",IF(AND($N160&lt;&gt;"",$N160&lt;$B160),"ERRO: inspeção anterior à entrada",IF(AND($M160&lt;&gt;"Em quarentena",$N160=""),"ERRO: informe a data da inspeção",IF(AND($O160="Pendente",$P160&lt;&gt;""),"ERRO: decisão pendente não deve ter data",IF(AND($O160&lt;&gt;"Pendente",$P160=""),"ERRO: informe a data da decisão",IF(AND($P160&lt;&gt;"",$P160&lt;$B160),"ERRO: decisão anterior à entrada",IF(AND($P160&lt;&gt;"",$N160&lt;&gt;"",$P160&lt;$N160),"ERRO: decisão anterior à inspeção",IF(AND($O160="Pendente",OR($M160="Aguardando execução",$M160="Concluído")),"ERRO: status exige decisão final",IF(AND($O160&lt;&gt;"Pendente",NOT(OR($M160="Aguardando execução",$M160="Concluído"))),"ERRO: atualize o status após a decisão",IF(AND($M160="Concluído",$Q160=""),"ERRO: informe a data da conclusão",IF(AND($M160&lt;&gt;"Concluído",$Q160&lt;&gt;""),"ERRO: conclusão só para status concluído",IF(AND($Q160&lt;&gt;"",$P160=""),"ERRO: conclusão sem data de decisão",IF(AND($Q160&lt;&gt;"",$Q160&lt;$P160),"ERRO: conclusão anterior à decisão","OK"))))))))))))))))))))))</f>
        <v/>
      </c>
      <c r="W160" s="31">
        <f>IF(OR($A160="",$S160="",$S160=0,$K160=""),"",$K160+ROW()/1000000)</f>
        <v/>
      </c>
    </row>
    <row r="161" ht="26" customHeight="1">
      <c r="A161" s="26" t="n"/>
      <c r="B161" s="49" t="n"/>
      <c r="C161" s="26" t="n"/>
      <c r="D161" s="28" t="n"/>
      <c r="E161" s="26" t="n"/>
      <c r="F161" s="29" t="n"/>
      <c r="G161" s="28" t="n"/>
      <c r="H161" s="28" t="n"/>
      <c r="I161" s="26" t="n"/>
      <c r="J161" s="26" t="n"/>
      <c r="K161" s="49" t="n"/>
      <c r="L161" s="26" t="n"/>
      <c r="M161" s="26" t="n"/>
      <c r="N161" s="49" t="n"/>
      <c r="O161" s="26" t="n"/>
      <c r="P161" s="49" t="n"/>
      <c r="Q161" s="49" t="n"/>
      <c r="R161" s="28" t="n"/>
      <c r="S161" s="30">
        <f>IF($A161="","",IF(OR(NOT(ISNUMBER($F161)),$F161&lt;=0,$M161=""),"",$F161*--($M161&lt;&gt;"Concluído")))</f>
        <v/>
      </c>
      <c r="T161" s="30">
        <f>IF(OR($A161="",NOT(ISNUMBER($B161)),NOT(ISNUMBER('Resumo'!$B$3))),"",MAX(0,IF(AND($M161="Concluído",ISNUMBER($Q161)),$Q161,'Resumo'!$B$3)-$B161))</f>
        <v/>
      </c>
      <c r="U161" s="31">
        <f>IF($A161="","",IF($K161="","Sem prazo",IF($M161="Concluído",IF($Q161="","Revisar",IF($Q161&gt;$K161,"Concluído com atraso","Concluído no prazo")),IF(NOT(ISNUMBER('Resumo'!$B$3)),"Revisar",IF($K161&lt;'Resumo'!$B$3,"Vencido",IF($K161-'Resumo'!$B$3&lt;=2,"Vence em até 2 dias","No prazo"))))))</f>
        <v/>
      </c>
      <c r="V161" s="32">
        <f>IF(COUNTA($A161:$R161)=0,"",IF($A161="","ERRO: informe o ID",IF(COUNTIF($A$9:$A$208,$A161)&gt;1,"ERRO: ID duplicado",IF(OR($B161="",$C161="",$D161="",$E161="",$F161="",$G161="",$H161="",$I161="",$J161="",$K161="",$L161="",$M161="",$O161=""),"ERRO: preencha os campos obrigatórios",IF(OR(COUNTIF('Listas e parâmetros'!$D$4:$D$10,$G161)=0,COUNTIF('Listas e parâmetros'!$I$4:$I$8,$I161)=0,COUNTIF('Listas e parâmetros'!$H$4:$H$6,$J161)=0,COUNTIF('Listas e parâmetros'!$E$4:$E$7,$L161)=0,COUNTIF('Listas e parâmetros'!$F$4:$F$8,$M161)=0,COUNTIF('Listas e parâmetros'!$G$4:$G$7,$O161)=0),"ERRO: valor fora das listas",IF(OR(NOT(ISNUMBER($F161)),$F161&lt;=0),"ERRO: quantidade inválida",IF(OR(NOT(ISNUMBER($B161)),NOT(ISNUMBER($K161))),"ERRO: datas de entrada/prazo inválidas",IF($B161&gt;'Resumo'!$B$3,"ERRO: entrada posterior à data de referência",IF($K161&lt;$B161,"ERRO: prazo anterior à entrada",IF(OR(AND($N161&lt;&gt;"",$N161&gt;'Resumo'!$B$3),AND($P161&lt;&gt;"",$P161&gt;'Resumo'!$B$3),AND($Q161&lt;&gt;"",$Q161&gt;'Resumo'!$B$3)),"ERRO: data posterior à referência",IF(AND($N161&lt;&gt;"",$N161&lt;$B161),"ERRO: inspeção anterior à entrada",IF(AND($M161&lt;&gt;"Em quarentena",$N161=""),"ERRO: informe a data da inspeção",IF(AND($O161="Pendente",$P161&lt;&gt;""),"ERRO: decisão pendente não deve ter data",IF(AND($O161&lt;&gt;"Pendente",$P161=""),"ERRO: informe a data da decisão",IF(AND($P161&lt;&gt;"",$P161&lt;$B161),"ERRO: decisão anterior à entrada",IF(AND($P161&lt;&gt;"",$N161&lt;&gt;"",$P161&lt;$N161),"ERRO: decisão anterior à inspeção",IF(AND($O161="Pendente",OR($M161="Aguardando execução",$M161="Concluído")),"ERRO: status exige decisão final",IF(AND($O161&lt;&gt;"Pendente",NOT(OR($M161="Aguardando execução",$M161="Concluído"))),"ERRO: atualize o status após a decisão",IF(AND($M161="Concluído",$Q161=""),"ERRO: informe a data da conclusão",IF(AND($M161&lt;&gt;"Concluído",$Q161&lt;&gt;""),"ERRO: conclusão só para status concluído",IF(AND($Q161&lt;&gt;"",$P161=""),"ERRO: conclusão sem data de decisão",IF(AND($Q161&lt;&gt;"",$Q161&lt;$P161),"ERRO: conclusão anterior à decisão","OK"))))))))))))))))))))))</f>
        <v/>
      </c>
      <c r="W161" s="31">
        <f>IF(OR($A161="",$S161="",$S161=0,$K161=""),"",$K161+ROW()/1000000)</f>
        <v/>
      </c>
    </row>
    <row r="162" ht="26" customHeight="1">
      <c r="A162" s="26" t="n"/>
      <c r="B162" s="49" t="n"/>
      <c r="C162" s="26" t="n"/>
      <c r="D162" s="28" t="n"/>
      <c r="E162" s="26" t="n"/>
      <c r="F162" s="29" t="n"/>
      <c r="G162" s="28" t="n"/>
      <c r="H162" s="28" t="n"/>
      <c r="I162" s="26" t="n"/>
      <c r="J162" s="26" t="n"/>
      <c r="K162" s="49" t="n"/>
      <c r="L162" s="26" t="n"/>
      <c r="M162" s="26" t="n"/>
      <c r="N162" s="49" t="n"/>
      <c r="O162" s="26" t="n"/>
      <c r="P162" s="49" t="n"/>
      <c r="Q162" s="49" t="n"/>
      <c r="R162" s="28" t="n"/>
      <c r="S162" s="30">
        <f>IF($A162="","",IF(OR(NOT(ISNUMBER($F162)),$F162&lt;=0,$M162=""),"",$F162*--($M162&lt;&gt;"Concluído")))</f>
        <v/>
      </c>
      <c r="T162" s="30">
        <f>IF(OR($A162="",NOT(ISNUMBER($B162)),NOT(ISNUMBER('Resumo'!$B$3))),"",MAX(0,IF(AND($M162="Concluído",ISNUMBER($Q162)),$Q162,'Resumo'!$B$3)-$B162))</f>
        <v/>
      </c>
      <c r="U162" s="31">
        <f>IF($A162="","",IF($K162="","Sem prazo",IF($M162="Concluído",IF($Q162="","Revisar",IF($Q162&gt;$K162,"Concluído com atraso","Concluído no prazo")),IF(NOT(ISNUMBER('Resumo'!$B$3)),"Revisar",IF($K162&lt;'Resumo'!$B$3,"Vencido",IF($K162-'Resumo'!$B$3&lt;=2,"Vence em até 2 dias","No prazo"))))))</f>
        <v/>
      </c>
      <c r="V162" s="32">
        <f>IF(COUNTA($A162:$R162)=0,"",IF($A162="","ERRO: informe o ID",IF(COUNTIF($A$9:$A$208,$A162)&gt;1,"ERRO: ID duplicado",IF(OR($B162="",$C162="",$D162="",$E162="",$F162="",$G162="",$H162="",$I162="",$J162="",$K162="",$L162="",$M162="",$O162=""),"ERRO: preencha os campos obrigatórios",IF(OR(COUNTIF('Listas e parâmetros'!$D$4:$D$10,$G162)=0,COUNTIF('Listas e parâmetros'!$I$4:$I$8,$I162)=0,COUNTIF('Listas e parâmetros'!$H$4:$H$6,$J162)=0,COUNTIF('Listas e parâmetros'!$E$4:$E$7,$L162)=0,COUNTIF('Listas e parâmetros'!$F$4:$F$8,$M162)=0,COUNTIF('Listas e parâmetros'!$G$4:$G$7,$O162)=0),"ERRO: valor fora das listas",IF(OR(NOT(ISNUMBER($F162)),$F162&lt;=0),"ERRO: quantidade inválida",IF(OR(NOT(ISNUMBER($B162)),NOT(ISNUMBER($K162))),"ERRO: datas de entrada/prazo inválidas",IF($B162&gt;'Resumo'!$B$3,"ERRO: entrada posterior à data de referência",IF($K162&lt;$B162,"ERRO: prazo anterior à entrada",IF(OR(AND($N162&lt;&gt;"",$N162&gt;'Resumo'!$B$3),AND($P162&lt;&gt;"",$P162&gt;'Resumo'!$B$3),AND($Q162&lt;&gt;"",$Q162&gt;'Resumo'!$B$3)),"ERRO: data posterior à referência",IF(AND($N162&lt;&gt;"",$N162&lt;$B162),"ERRO: inspeção anterior à entrada",IF(AND($M162&lt;&gt;"Em quarentena",$N162=""),"ERRO: informe a data da inspeção",IF(AND($O162="Pendente",$P162&lt;&gt;""),"ERRO: decisão pendente não deve ter data",IF(AND($O162&lt;&gt;"Pendente",$P162=""),"ERRO: informe a data da decisão",IF(AND($P162&lt;&gt;"",$P162&lt;$B162),"ERRO: decisão anterior à entrada",IF(AND($P162&lt;&gt;"",$N162&lt;&gt;"",$P162&lt;$N162),"ERRO: decisão anterior à inspeção",IF(AND($O162="Pendente",OR($M162="Aguardando execução",$M162="Concluído")),"ERRO: status exige decisão final",IF(AND($O162&lt;&gt;"Pendente",NOT(OR($M162="Aguardando execução",$M162="Concluído"))),"ERRO: atualize o status após a decisão",IF(AND($M162="Concluído",$Q162=""),"ERRO: informe a data da conclusão",IF(AND($M162&lt;&gt;"Concluído",$Q162&lt;&gt;""),"ERRO: conclusão só para status concluído",IF(AND($Q162&lt;&gt;"",$P162=""),"ERRO: conclusão sem data de decisão",IF(AND($Q162&lt;&gt;"",$Q162&lt;$P162),"ERRO: conclusão anterior à decisão","OK"))))))))))))))))))))))</f>
        <v/>
      </c>
      <c r="W162" s="31">
        <f>IF(OR($A162="",$S162="",$S162=0,$K162=""),"",$K162+ROW()/1000000)</f>
        <v/>
      </c>
    </row>
    <row r="163" ht="26" customHeight="1">
      <c r="A163" s="26" t="n"/>
      <c r="B163" s="49" t="n"/>
      <c r="C163" s="26" t="n"/>
      <c r="D163" s="28" t="n"/>
      <c r="E163" s="26" t="n"/>
      <c r="F163" s="29" t="n"/>
      <c r="G163" s="28" t="n"/>
      <c r="H163" s="28" t="n"/>
      <c r="I163" s="26" t="n"/>
      <c r="J163" s="26" t="n"/>
      <c r="K163" s="49" t="n"/>
      <c r="L163" s="26" t="n"/>
      <c r="M163" s="26" t="n"/>
      <c r="N163" s="49" t="n"/>
      <c r="O163" s="26" t="n"/>
      <c r="P163" s="49" t="n"/>
      <c r="Q163" s="49" t="n"/>
      <c r="R163" s="28" t="n"/>
      <c r="S163" s="30">
        <f>IF($A163="","",IF(OR(NOT(ISNUMBER($F163)),$F163&lt;=0,$M163=""),"",$F163*--($M163&lt;&gt;"Concluído")))</f>
        <v/>
      </c>
      <c r="T163" s="30">
        <f>IF(OR($A163="",NOT(ISNUMBER($B163)),NOT(ISNUMBER('Resumo'!$B$3))),"",MAX(0,IF(AND($M163="Concluído",ISNUMBER($Q163)),$Q163,'Resumo'!$B$3)-$B163))</f>
        <v/>
      </c>
      <c r="U163" s="31">
        <f>IF($A163="","",IF($K163="","Sem prazo",IF($M163="Concluído",IF($Q163="","Revisar",IF($Q163&gt;$K163,"Concluído com atraso","Concluído no prazo")),IF(NOT(ISNUMBER('Resumo'!$B$3)),"Revisar",IF($K163&lt;'Resumo'!$B$3,"Vencido",IF($K163-'Resumo'!$B$3&lt;=2,"Vence em até 2 dias","No prazo"))))))</f>
        <v/>
      </c>
      <c r="V163" s="32">
        <f>IF(COUNTA($A163:$R163)=0,"",IF($A163="","ERRO: informe o ID",IF(COUNTIF($A$9:$A$208,$A163)&gt;1,"ERRO: ID duplicado",IF(OR($B163="",$C163="",$D163="",$E163="",$F163="",$G163="",$H163="",$I163="",$J163="",$K163="",$L163="",$M163="",$O163=""),"ERRO: preencha os campos obrigatórios",IF(OR(COUNTIF('Listas e parâmetros'!$D$4:$D$10,$G163)=0,COUNTIF('Listas e parâmetros'!$I$4:$I$8,$I163)=0,COUNTIF('Listas e parâmetros'!$H$4:$H$6,$J163)=0,COUNTIF('Listas e parâmetros'!$E$4:$E$7,$L163)=0,COUNTIF('Listas e parâmetros'!$F$4:$F$8,$M163)=0,COUNTIF('Listas e parâmetros'!$G$4:$G$7,$O163)=0),"ERRO: valor fora das listas",IF(OR(NOT(ISNUMBER($F163)),$F163&lt;=0),"ERRO: quantidade inválida",IF(OR(NOT(ISNUMBER($B163)),NOT(ISNUMBER($K163))),"ERRO: datas de entrada/prazo inválidas",IF($B163&gt;'Resumo'!$B$3,"ERRO: entrada posterior à data de referência",IF($K163&lt;$B163,"ERRO: prazo anterior à entrada",IF(OR(AND($N163&lt;&gt;"",$N163&gt;'Resumo'!$B$3),AND($P163&lt;&gt;"",$P163&gt;'Resumo'!$B$3),AND($Q163&lt;&gt;"",$Q163&gt;'Resumo'!$B$3)),"ERRO: data posterior à referência",IF(AND($N163&lt;&gt;"",$N163&lt;$B163),"ERRO: inspeção anterior à entrada",IF(AND($M163&lt;&gt;"Em quarentena",$N163=""),"ERRO: informe a data da inspeção",IF(AND($O163="Pendente",$P163&lt;&gt;""),"ERRO: decisão pendente não deve ter data",IF(AND($O163&lt;&gt;"Pendente",$P163=""),"ERRO: informe a data da decisão",IF(AND($P163&lt;&gt;"",$P163&lt;$B163),"ERRO: decisão anterior à entrada",IF(AND($P163&lt;&gt;"",$N163&lt;&gt;"",$P163&lt;$N163),"ERRO: decisão anterior à inspeção",IF(AND($O163="Pendente",OR($M163="Aguardando execução",$M163="Concluído")),"ERRO: status exige decisão final",IF(AND($O163&lt;&gt;"Pendente",NOT(OR($M163="Aguardando execução",$M163="Concluído"))),"ERRO: atualize o status após a decisão",IF(AND($M163="Concluído",$Q163=""),"ERRO: informe a data da conclusão",IF(AND($M163&lt;&gt;"Concluído",$Q163&lt;&gt;""),"ERRO: conclusão só para status concluído",IF(AND($Q163&lt;&gt;"",$P163=""),"ERRO: conclusão sem data de decisão",IF(AND($Q163&lt;&gt;"",$Q163&lt;$P163),"ERRO: conclusão anterior à decisão","OK"))))))))))))))))))))))</f>
        <v/>
      </c>
      <c r="W163" s="31">
        <f>IF(OR($A163="",$S163="",$S163=0,$K163=""),"",$K163+ROW()/1000000)</f>
        <v/>
      </c>
    </row>
    <row r="164" ht="26" customHeight="1">
      <c r="A164" s="26" t="n"/>
      <c r="B164" s="49" t="n"/>
      <c r="C164" s="26" t="n"/>
      <c r="D164" s="28" t="n"/>
      <c r="E164" s="26" t="n"/>
      <c r="F164" s="29" t="n"/>
      <c r="G164" s="28" t="n"/>
      <c r="H164" s="28" t="n"/>
      <c r="I164" s="26" t="n"/>
      <c r="J164" s="26" t="n"/>
      <c r="K164" s="49" t="n"/>
      <c r="L164" s="26" t="n"/>
      <c r="M164" s="26" t="n"/>
      <c r="N164" s="49" t="n"/>
      <c r="O164" s="26" t="n"/>
      <c r="P164" s="49" t="n"/>
      <c r="Q164" s="49" t="n"/>
      <c r="R164" s="28" t="n"/>
      <c r="S164" s="30">
        <f>IF($A164="","",IF(OR(NOT(ISNUMBER($F164)),$F164&lt;=0,$M164=""),"",$F164*--($M164&lt;&gt;"Concluído")))</f>
        <v/>
      </c>
      <c r="T164" s="30">
        <f>IF(OR($A164="",NOT(ISNUMBER($B164)),NOT(ISNUMBER('Resumo'!$B$3))),"",MAX(0,IF(AND($M164="Concluído",ISNUMBER($Q164)),$Q164,'Resumo'!$B$3)-$B164))</f>
        <v/>
      </c>
      <c r="U164" s="31">
        <f>IF($A164="","",IF($K164="","Sem prazo",IF($M164="Concluído",IF($Q164="","Revisar",IF($Q164&gt;$K164,"Concluído com atraso","Concluído no prazo")),IF(NOT(ISNUMBER('Resumo'!$B$3)),"Revisar",IF($K164&lt;'Resumo'!$B$3,"Vencido",IF($K164-'Resumo'!$B$3&lt;=2,"Vence em até 2 dias","No prazo"))))))</f>
        <v/>
      </c>
      <c r="V164" s="32">
        <f>IF(COUNTA($A164:$R164)=0,"",IF($A164="","ERRO: informe o ID",IF(COUNTIF($A$9:$A$208,$A164)&gt;1,"ERRO: ID duplicado",IF(OR($B164="",$C164="",$D164="",$E164="",$F164="",$G164="",$H164="",$I164="",$J164="",$K164="",$L164="",$M164="",$O164=""),"ERRO: preencha os campos obrigatórios",IF(OR(COUNTIF('Listas e parâmetros'!$D$4:$D$10,$G164)=0,COUNTIF('Listas e parâmetros'!$I$4:$I$8,$I164)=0,COUNTIF('Listas e parâmetros'!$H$4:$H$6,$J164)=0,COUNTIF('Listas e parâmetros'!$E$4:$E$7,$L164)=0,COUNTIF('Listas e parâmetros'!$F$4:$F$8,$M164)=0,COUNTIF('Listas e parâmetros'!$G$4:$G$7,$O164)=0),"ERRO: valor fora das listas",IF(OR(NOT(ISNUMBER($F164)),$F164&lt;=0),"ERRO: quantidade inválida",IF(OR(NOT(ISNUMBER($B164)),NOT(ISNUMBER($K164))),"ERRO: datas de entrada/prazo inválidas",IF($B164&gt;'Resumo'!$B$3,"ERRO: entrada posterior à data de referência",IF($K164&lt;$B164,"ERRO: prazo anterior à entrada",IF(OR(AND($N164&lt;&gt;"",$N164&gt;'Resumo'!$B$3),AND($P164&lt;&gt;"",$P164&gt;'Resumo'!$B$3),AND($Q164&lt;&gt;"",$Q164&gt;'Resumo'!$B$3)),"ERRO: data posterior à referência",IF(AND($N164&lt;&gt;"",$N164&lt;$B164),"ERRO: inspeção anterior à entrada",IF(AND($M164&lt;&gt;"Em quarentena",$N164=""),"ERRO: informe a data da inspeção",IF(AND($O164="Pendente",$P164&lt;&gt;""),"ERRO: decisão pendente não deve ter data",IF(AND($O164&lt;&gt;"Pendente",$P164=""),"ERRO: informe a data da decisão",IF(AND($P164&lt;&gt;"",$P164&lt;$B164),"ERRO: decisão anterior à entrada",IF(AND($P164&lt;&gt;"",$N164&lt;&gt;"",$P164&lt;$N164),"ERRO: decisão anterior à inspeção",IF(AND($O164="Pendente",OR($M164="Aguardando execução",$M164="Concluído")),"ERRO: status exige decisão final",IF(AND($O164&lt;&gt;"Pendente",NOT(OR($M164="Aguardando execução",$M164="Concluído"))),"ERRO: atualize o status após a decisão",IF(AND($M164="Concluído",$Q164=""),"ERRO: informe a data da conclusão",IF(AND($M164&lt;&gt;"Concluído",$Q164&lt;&gt;""),"ERRO: conclusão só para status concluído",IF(AND($Q164&lt;&gt;"",$P164=""),"ERRO: conclusão sem data de decisão",IF(AND($Q164&lt;&gt;"",$Q164&lt;$P164),"ERRO: conclusão anterior à decisão","OK"))))))))))))))))))))))</f>
        <v/>
      </c>
      <c r="W164" s="31">
        <f>IF(OR($A164="",$S164="",$S164=0,$K164=""),"",$K164+ROW()/1000000)</f>
        <v/>
      </c>
    </row>
    <row r="165" ht="26" customHeight="1">
      <c r="A165" s="26" t="n"/>
      <c r="B165" s="49" t="n"/>
      <c r="C165" s="26" t="n"/>
      <c r="D165" s="28" t="n"/>
      <c r="E165" s="26" t="n"/>
      <c r="F165" s="29" t="n"/>
      <c r="G165" s="28" t="n"/>
      <c r="H165" s="28" t="n"/>
      <c r="I165" s="26" t="n"/>
      <c r="J165" s="26" t="n"/>
      <c r="K165" s="49" t="n"/>
      <c r="L165" s="26" t="n"/>
      <c r="M165" s="26" t="n"/>
      <c r="N165" s="49" t="n"/>
      <c r="O165" s="26" t="n"/>
      <c r="P165" s="49" t="n"/>
      <c r="Q165" s="49" t="n"/>
      <c r="R165" s="28" t="n"/>
      <c r="S165" s="30">
        <f>IF($A165="","",IF(OR(NOT(ISNUMBER($F165)),$F165&lt;=0,$M165=""),"",$F165*--($M165&lt;&gt;"Concluído")))</f>
        <v/>
      </c>
      <c r="T165" s="30">
        <f>IF(OR($A165="",NOT(ISNUMBER($B165)),NOT(ISNUMBER('Resumo'!$B$3))),"",MAX(0,IF(AND($M165="Concluído",ISNUMBER($Q165)),$Q165,'Resumo'!$B$3)-$B165))</f>
        <v/>
      </c>
      <c r="U165" s="31">
        <f>IF($A165="","",IF($K165="","Sem prazo",IF($M165="Concluído",IF($Q165="","Revisar",IF($Q165&gt;$K165,"Concluído com atraso","Concluído no prazo")),IF(NOT(ISNUMBER('Resumo'!$B$3)),"Revisar",IF($K165&lt;'Resumo'!$B$3,"Vencido",IF($K165-'Resumo'!$B$3&lt;=2,"Vence em até 2 dias","No prazo"))))))</f>
        <v/>
      </c>
      <c r="V165" s="32">
        <f>IF(COUNTA($A165:$R165)=0,"",IF($A165="","ERRO: informe o ID",IF(COUNTIF($A$9:$A$208,$A165)&gt;1,"ERRO: ID duplicado",IF(OR($B165="",$C165="",$D165="",$E165="",$F165="",$G165="",$H165="",$I165="",$J165="",$K165="",$L165="",$M165="",$O165=""),"ERRO: preencha os campos obrigatórios",IF(OR(COUNTIF('Listas e parâmetros'!$D$4:$D$10,$G165)=0,COUNTIF('Listas e parâmetros'!$I$4:$I$8,$I165)=0,COUNTIF('Listas e parâmetros'!$H$4:$H$6,$J165)=0,COUNTIF('Listas e parâmetros'!$E$4:$E$7,$L165)=0,COUNTIF('Listas e parâmetros'!$F$4:$F$8,$M165)=0,COUNTIF('Listas e parâmetros'!$G$4:$G$7,$O165)=0),"ERRO: valor fora das listas",IF(OR(NOT(ISNUMBER($F165)),$F165&lt;=0),"ERRO: quantidade inválida",IF(OR(NOT(ISNUMBER($B165)),NOT(ISNUMBER($K165))),"ERRO: datas de entrada/prazo inválidas",IF($B165&gt;'Resumo'!$B$3,"ERRO: entrada posterior à data de referência",IF($K165&lt;$B165,"ERRO: prazo anterior à entrada",IF(OR(AND($N165&lt;&gt;"",$N165&gt;'Resumo'!$B$3),AND($P165&lt;&gt;"",$P165&gt;'Resumo'!$B$3),AND($Q165&lt;&gt;"",$Q165&gt;'Resumo'!$B$3)),"ERRO: data posterior à referência",IF(AND($N165&lt;&gt;"",$N165&lt;$B165),"ERRO: inspeção anterior à entrada",IF(AND($M165&lt;&gt;"Em quarentena",$N165=""),"ERRO: informe a data da inspeção",IF(AND($O165="Pendente",$P165&lt;&gt;""),"ERRO: decisão pendente não deve ter data",IF(AND($O165&lt;&gt;"Pendente",$P165=""),"ERRO: informe a data da decisão",IF(AND($P165&lt;&gt;"",$P165&lt;$B165),"ERRO: decisão anterior à entrada",IF(AND($P165&lt;&gt;"",$N165&lt;&gt;"",$P165&lt;$N165),"ERRO: decisão anterior à inspeção",IF(AND($O165="Pendente",OR($M165="Aguardando execução",$M165="Concluído")),"ERRO: status exige decisão final",IF(AND($O165&lt;&gt;"Pendente",NOT(OR($M165="Aguardando execução",$M165="Concluído"))),"ERRO: atualize o status após a decisão",IF(AND($M165="Concluído",$Q165=""),"ERRO: informe a data da conclusão",IF(AND($M165&lt;&gt;"Concluído",$Q165&lt;&gt;""),"ERRO: conclusão só para status concluído",IF(AND($Q165&lt;&gt;"",$P165=""),"ERRO: conclusão sem data de decisão",IF(AND($Q165&lt;&gt;"",$Q165&lt;$P165),"ERRO: conclusão anterior à decisão","OK"))))))))))))))))))))))</f>
        <v/>
      </c>
      <c r="W165" s="31">
        <f>IF(OR($A165="",$S165="",$S165=0,$K165=""),"",$K165+ROW()/1000000)</f>
        <v/>
      </c>
    </row>
    <row r="166" ht="26" customHeight="1">
      <c r="A166" s="26" t="n"/>
      <c r="B166" s="49" t="n"/>
      <c r="C166" s="26" t="n"/>
      <c r="D166" s="28" t="n"/>
      <c r="E166" s="26" t="n"/>
      <c r="F166" s="29" t="n"/>
      <c r="G166" s="28" t="n"/>
      <c r="H166" s="28" t="n"/>
      <c r="I166" s="26" t="n"/>
      <c r="J166" s="26" t="n"/>
      <c r="K166" s="49" t="n"/>
      <c r="L166" s="26" t="n"/>
      <c r="M166" s="26" t="n"/>
      <c r="N166" s="49" t="n"/>
      <c r="O166" s="26" t="n"/>
      <c r="P166" s="49" t="n"/>
      <c r="Q166" s="49" t="n"/>
      <c r="R166" s="28" t="n"/>
      <c r="S166" s="30">
        <f>IF($A166="","",IF(OR(NOT(ISNUMBER($F166)),$F166&lt;=0,$M166=""),"",$F166*--($M166&lt;&gt;"Concluído")))</f>
        <v/>
      </c>
      <c r="T166" s="30">
        <f>IF(OR($A166="",NOT(ISNUMBER($B166)),NOT(ISNUMBER('Resumo'!$B$3))),"",MAX(0,IF(AND($M166="Concluído",ISNUMBER($Q166)),$Q166,'Resumo'!$B$3)-$B166))</f>
        <v/>
      </c>
      <c r="U166" s="31">
        <f>IF($A166="","",IF($K166="","Sem prazo",IF($M166="Concluído",IF($Q166="","Revisar",IF($Q166&gt;$K166,"Concluído com atraso","Concluído no prazo")),IF(NOT(ISNUMBER('Resumo'!$B$3)),"Revisar",IF($K166&lt;'Resumo'!$B$3,"Vencido",IF($K166-'Resumo'!$B$3&lt;=2,"Vence em até 2 dias","No prazo"))))))</f>
        <v/>
      </c>
      <c r="V166" s="32">
        <f>IF(COUNTA($A166:$R166)=0,"",IF($A166="","ERRO: informe o ID",IF(COUNTIF($A$9:$A$208,$A166)&gt;1,"ERRO: ID duplicado",IF(OR($B166="",$C166="",$D166="",$E166="",$F166="",$G166="",$H166="",$I166="",$J166="",$K166="",$L166="",$M166="",$O166=""),"ERRO: preencha os campos obrigatórios",IF(OR(COUNTIF('Listas e parâmetros'!$D$4:$D$10,$G166)=0,COUNTIF('Listas e parâmetros'!$I$4:$I$8,$I166)=0,COUNTIF('Listas e parâmetros'!$H$4:$H$6,$J166)=0,COUNTIF('Listas e parâmetros'!$E$4:$E$7,$L166)=0,COUNTIF('Listas e parâmetros'!$F$4:$F$8,$M166)=0,COUNTIF('Listas e parâmetros'!$G$4:$G$7,$O166)=0),"ERRO: valor fora das listas",IF(OR(NOT(ISNUMBER($F166)),$F166&lt;=0),"ERRO: quantidade inválida",IF(OR(NOT(ISNUMBER($B166)),NOT(ISNUMBER($K166))),"ERRO: datas de entrada/prazo inválidas",IF($B166&gt;'Resumo'!$B$3,"ERRO: entrada posterior à data de referência",IF($K166&lt;$B166,"ERRO: prazo anterior à entrada",IF(OR(AND($N166&lt;&gt;"",$N166&gt;'Resumo'!$B$3),AND($P166&lt;&gt;"",$P166&gt;'Resumo'!$B$3),AND($Q166&lt;&gt;"",$Q166&gt;'Resumo'!$B$3)),"ERRO: data posterior à referência",IF(AND($N166&lt;&gt;"",$N166&lt;$B166),"ERRO: inspeção anterior à entrada",IF(AND($M166&lt;&gt;"Em quarentena",$N166=""),"ERRO: informe a data da inspeção",IF(AND($O166="Pendente",$P166&lt;&gt;""),"ERRO: decisão pendente não deve ter data",IF(AND($O166&lt;&gt;"Pendente",$P166=""),"ERRO: informe a data da decisão",IF(AND($P166&lt;&gt;"",$P166&lt;$B166),"ERRO: decisão anterior à entrada",IF(AND($P166&lt;&gt;"",$N166&lt;&gt;"",$P166&lt;$N166),"ERRO: decisão anterior à inspeção",IF(AND($O166="Pendente",OR($M166="Aguardando execução",$M166="Concluído")),"ERRO: status exige decisão final",IF(AND($O166&lt;&gt;"Pendente",NOT(OR($M166="Aguardando execução",$M166="Concluído"))),"ERRO: atualize o status após a decisão",IF(AND($M166="Concluído",$Q166=""),"ERRO: informe a data da conclusão",IF(AND($M166&lt;&gt;"Concluído",$Q166&lt;&gt;""),"ERRO: conclusão só para status concluído",IF(AND($Q166&lt;&gt;"",$P166=""),"ERRO: conclusão sem data de decisão",IF(AND($Q166&lt;&gt;"",$Q166&lt;$P166),"ERRO: conclusão anterior à decisão","OK"))))))))))))))))))))))</f>
        <v/>
      </c>
      <c r="W166" s="31">
        <f>IF(OR($A166="",$S166="",$S166=0,$K166=""),"",$K166+ROW()/1000000)</f>
        <v/>
      </c>
    </row>
    <row r="167" ht="26" customHeight="1">
      <c r="A167" s="26" t="n"/>
      <c r="B167" s="49" t="n"/>
      <c r="C167" s="26" t="n"/>
      <c r="D167" s="28" t="n"/>
      <c r="E167" s="26" t="n"/>
      <c r="F167" s="29" t="n"/>
      <c r="G167" s="28" t="n"/>
      <c r="H167" s="28" t="n"/>
      <c r="I167" s="26" t="n"/>
      <c r="J167" s="26" t="n"/>
      <c r="K167" s="49" t="n"/>
      <c r="L167" s="26" t="n"/>
      <c r="M167" s="26" t="n"/>
      <c r="N167" s="49" t="n"/>
      <c r="O167" s="26" t="n"/>
      <c r="P167" s="49" t="n"/>
      <c r="Q167" s="49" t="n"/>
      <c r="R167" s="28" t="n"/>
      <c r="S167" s="30">
        <f>IF($A167="","",IF(OR(NOT(ISNUMBER($F167)),$F167&lt;=0,$M167=""),"",$F167*--($M167&lt;&gt;"Concluído")))</f>
        <v/>
      </c>
      <c r="T167" s="30">
        <f>IF(OR($A167="",NOT(ISNUMBER($B167)),NOT(ISNUMBER('Resumo'!$B$3))),"",MAX(0,IF(AND($M167="Concluído",ISNUMBER($Q167)),$Q167,'Resumo'!$B$3)-$B167))</f>
        <v/>
      </c>
      <c r="U167" s="31">
        <f>IF($A167="","",IF($K167="","Sem prazo",IF($M167="Concluído",IF($Q167="","Revisar",IF($Q167&gt;$K167,"Concluído com atraso","Concluído no prazo")),IF(NOT(ISNUMBER('Resumo'!$B$3)),"Revisar",IF($K167&lt;'Resumo'!$B$3,"Vencido",IF($K167-'Resumo'!$B$3&lt;=2,"Vence em até 2 dias","No prazo"))))))</f>
        <v/>
      </c>
      <c r="V167" s="32">
        <f>IF(COUNTA($A167:$R167)=0,"",IF($A167="","ERRO: informe o ID",IF(COUNTIF($A$9:$A$208,$A167)&gt;1,"ERRO: ID duplicado",IF(OR($B167="",$C167="",$D167="",$E167="",$F167="",$G167="",$H167="",$I167="",$J167="",$K167="",$L167="",$M167="",$O167=""),"ERRO: preencha os campos obrigatórios",IF(OR(COUNTIF('Listas e parâmetros'!$D$4:$D$10,$G167)=0,COUNTIF('Listas e parâmetros'!$I$4:$I$8,$I167)=0,COUNTIF('Listas e parâmetros'!$H$4:$H$6,$J167)=0,COUNTIF('Listas e parâmetros'!$E$4:$E$7,$L167)=0,COUNTIF('Listas e parâmetros'!$F$4:$F$8,$M167)=0,COUNTIF('Listas e parâmetros'!$G$4:$G$7,$O167)=0),"ERRO: valor fora das listas",IF(OR(NOT(ISNUMBER($F167)),$F167&lt;=0),"ERRO: quantidade inválida",IF(OR(NOT(ISNUMBER($B167)),NOT(ISNUMBER($K167))),"ERRO: datas de entrada/prazo inválidas",IF($B167&gt;'Resumo'!$B$3,"ERRO: entrada posterior à data de referência",IF($K167&lt;$B167,"ERRO: prazo anterior à entrada",IF(OR(AND($N167&lt;&gt;"",$N167&gt;'Resumo'!$B$3),AND($P167&lt;&gt;"",$P167&gt;'Resumo'!$B$3),AND($Q167&lt;&gt;"",$Q167&gt;'Resumo'!$B$3)),"ERRO: data posterior à referência",IF(AND($N167&lt;&gt;"",$N167&lt;$B167),"ERRO: inspeção anterior à entrada",IF(AND($M167&lt;&gt;"Em quarentena",$N167=""),"ERRO: informe a data da inspeção",IF(AND($O167="Pendente",$P167&lt;&gt;""),"ERRO: decisão pendente não deve ter data",IF(AND($O167&lt;&gt;"Pendente",$P167=""),"ERRO: informe a data da decisão",IF(AND($P167&lt;&gt;"",$P167&lt;$B167),"ERRO: decisão anterior à entrada",IF(AND($P167&lt;&gt;"",$N167&lt;&gt;"",$P167&lt;$N167),"ERRO: decisão anterior à inspeção",IF(AND($O167="Pendente",OR($M167="Aguardando execução",$M167="Concluído")),"ERRO: status exige decisão final",IF(AND($O167&lt;&gt;"Pendente",NOT(OR($M167="Aguardando execução",$M167="Concluído"))),"ERRO: atualize o status após a decisão",IF(AND($M167="Concluído",$Q167=""),"ERRO: informe a data da conclusão",IF(AND($M167&lt;&gt;"Concluído",$Q167&lt;&gt;""),"ERRO: conclusão só para status concluído",IF(AND($Q167&lt;&gt;"",$P167=""),"ERRO: conclusão sem data de decisão",IF(AND($Q167&lt;&gt;"",$Q167&lt;$P167),"ERRO: conclusão anterior à decisão","OK"))))))))))))))))))))))</f>
        <v/>
      </c>
      <c r="W167" s="31">
        <f>IF(OR($A167="",$S167="",$S167=0,$K167=""),"",$K167+ROW()/1000000)</f>
        <v/>
      </c>
    </row>
    <row r="168" ht="26" customHeight="1">
      <c r="A168" s="26" t="n"/>
      <c r="B168" s="49" t="n"/>
      <c r="C168" s="26" t="n"/>
      <c r="D168" s="28" t="n"/>
      <c r="E168" s="26" t="n"/>
      <c r="F168" s="29" t="n"/>
      <c r="G168" s="28" t="n"/>
      <c r="H168" s="28" t="n"/>
      <c r="I168" s="26" t="n"/>
      <c r="J168" s="26" t="n"/>
      <c r="K168" s="49" t="n"/>
      <c r="L168" s="26" t="n"/>
      <c r="M168" s="26" t="n"/>
      <c r="N168" s="49" t="n"/>
      <c r="O168" s="26" t="n"/>
      <c r="P168" s="49" t="n"/>
      <c r="Q168" s="49" t="n"/>
      <c r="R168" s="28" t="n"/>
      <c r="S168" s="30">
        <f>IF($A168="","",IF(OR(NOT(ISNUMBER($F168)),$F168&lt;=0,$M168=""),"",$F168*--($M168&lt;&gt;"Concluído")))</f>
        <v/>
      </c>
      <c r="T168" s="30">
        <f>IF(OR($A168="",NOT(ISNUMBER($B168)),NOT(ISNUMBER('Resumo'!$B$3))),"",MAX(0,IF(AND($M168="Concluído",ISNUMBER($Q168)),$Q168,'Resumo'!$B$3)-$B168))</f>
        <v/>
      </c>
      <c r="U168" s="31">
        <f>IF($A168="","",IF($K168="","Sem prazo",IF($M168="Concluído",IF($Q168="","Revisar",IF($Q168&gt;$K168,"Concluído com atraso","Concluído no prazo")),IF(NOT(ISNUMBER('Resumo'!$B$3)),"Revisar",IF($K168&lt;'Resumo'!$B$3,"Vencido",IF($K168-'Resumo'!$B$3&lt;=2,"Vence em até 2 dias","No prazo"))))))</f>
        <v/>
      </c>
      <c r="V168" s="32">
        <f>IF(COUNTA($A168:$R168)=0,"",IF($A168="","ERRO: informe o ID",IF(COUNTIF($A$9:$A$208,$A168)&gt;1,"ERRO: ID duplicado",IF(OR($B168="",$C168="",$D168="",$E168="",$F168="",$G168="",$H168="",$I168="",$J168="",$K168="",$L168="",$M168="",$O168=""),"ERRO: preencha os campos obrigatórios",IF(OR(COUNTIF('Listas e parâmetros'!$D$4:$D$10,$G168)=0,COUNTIF('Listas e parâmetros'!$I$4:$I$8,$I168)=0,COUNTIF('Listas e parâmetros'!$H$4:$H$6,$J168)=0,COUNTIF('Listas e parâmetros'!$E$4:$E$7,$L168)=0,COUNTIF('Listas e parâmetros'!$F$4:$F$8,$M168)=0,COUNTIF('Listas e parâmetros'!$G$4:$G$7,$O168)=0),"ERRO: valor fora das listas",IF(OR(NOT(ISNUMBER($F168)),$F168&lt;=0),"ERRO: quantidade inválida",IF(OR(NOT(ISNUMBER($B168)),NOT(ISNUMBER($K168))),"ERRO: datas de entrada/prazo inválidas",IF($B168&gt;'Resumo'!$B$3,"ERRO: entrada posterior à data de referência",IF($K168&lt;$B168,"ERRO: prazo anterior à entrada",IF(OR(AND($N168&lt;&gt;"",$N168&gt;'Resumo'!$B$3),AND($P168&lt;&gt;"",$P168&gt;'Resumo'!$B$3),AND($Q168&lt;&gt;"",$Q168&gt;'Resumo'!$B$3)),"ERRO: data posterior à referência",IF(AND($N168&lt;&gt;"",$N168&lt;$B168),"ERRO: inspeção anterior à entrada",IF(AND($M168&lt;&gt;"Em quarentena",$N168=""),"ERRO: informe a data da inspeção",IF(AND($O168="Pendente",$P168&lt;&gt;""),"ERRO: decisão pendente não deve ter data",IF(AND($O168&lt;&gt;"Pendente",$P168=""),"ERRO: informe a data da decisão",IF(AND($P168&lt;&gt;"",$P168&lt;$B168),"ERRO: decisão anterior à entrada",IF(AND($P168&lt;&gt;"",$N168&lt;&gt;"",$P168&lt;$N168),"ERRO: decisão anterior à inspeção",IF(AND($O168="Pendente",OR($M168="Aguardando execução",$M168="Concluído")),"ERRO: status exige decisão final",IF(AND($O168&lt;&gt;"Pendente",NOT(OR($M168="Aguardando execução",$M168="Concluído"))),"ERRO: atualize o status após a decisão",IF(AND($M168="Concluído",$Q168=""),"ERRO: informe a data da conclusão",IF(AND($M168&lt;&gt;"Concluído",$Q168&lt;&gt;""),"ERRO: conclusão só para status concluído",IF(AND($Q168&lt;&gt;"",$P168=""),"ERRO: conclusão sem data de decisão",IF(AND($Q168&lt;&gt;"",$Q168&lt;$P168),"ERRO: conclusão anterior à decisão","OK"))))))))))))))))))))))</f>
        <v/>
      </c>
      <c r="W168" s="31">
        <f>IF(OR($A168="",$S168="",$S168=0,$K168=""),"",$K168+ROW()/1000000)</f>
        <v/>
      </c>
    </row>
    <row r="169" ht="26" customHeight="1">
      <c r="A169" s="26" t="n"/>
      <c r="B169" s="49" t="n"/>
      <c r="C169" s="26" t="n"/>
      <c r="D169" s="28" t="n"/>
      <c r="E169" s="26" t="n"/>
      <c r="F169" s="29" t="n"/>
      <c r="G169" s="28" t="n"/>
      <c r="H169" s="28" t="n"/>
      <c r="I169" s="26" t="n"/>
      <c r="J169" s="26" t="n"/>
      <c r="K169" s="49" t="n"/>
      <c r="L169" s="26" t="n"/>
      <c r="M169" s="26" t="n"/>
      <c r="N169" s="49" t="n"/>
      <c r="O169" s="26" t="n"/>
      <c r="P169" s="49" t="n"/>
      <c r="Q169" s="49" t="n"/>
      <c r="R169" s="28" t="n"/>
      <c r="S169" s="30">
        <f>IF($A169="","",IF(OR(NOT(ISNUMBER($F169)),$F169&lt;=0,$M169=""),"",$F169*--($M169&lt;&gt;"Concluído")))</f>
        <v/>
      </c>
      <c r="T169" s="30">
        <f>IF(OR($A169="",NOT(ISNUMBER($B169)),NOT(ISNUMBER('Resumo'!$B$3))),"",MAX(0,IF(AND($M169="Concluído",ISNUMBER($Q169)),$Q169,'Resumo'!$B$3)-$B169))</f>
        <v/>
      </c>
      <c r="U169" s="31">
        <f>IF($A169="","",IF($K169="","Sem prazo",IF($M169="Concluído",IF($Q169="","Revisar",IF($Q169&gt;$K169,"Concluído com atraso","Concluído no prazo")),IF(NOT(ISNUMBER('Resumo'!$B$3)),"Revisar",IF($K169&lt;'Resumo'!$B$3,"Vencido",IF($K169-'Resumo'!$B$3&lt;=2,"Vence em até 2 dias","No prazo"))))))</f>
        <v/>
      </c>
      <c r="V169" s="32">
        <f>IF(COUNTA($A169:$R169)=0,"",IF($A169="","ERRO: informe o ID",IF(COUNTIF($A$9:$A$208,$A169)&gt;1,"ERRO: ID duplicado",IF(OR($B169="",$C169="",$D169="",$E169="",$F169="",$G169="",$H169="",$I169="",$J169="",$K169="",$L169="",$M169="",$O169=""),"ERRO: preencha os campos obrigatórios",IF(OR(COUNTIF('Listas e parâmetros'!$D$4:$D$10,$G169)=0,COUNTIF('Listas e parâmetros'!$I$4:$I$8,$I169)=0,COUNTIF('Listas e parâmetros'!$H$4:$H$6,$J169)=0,COUNTIF('Listas e parâmetros'!$E$4:$E$7,$L169)=0,COUNTIF('Listas e parâmetros'!$F$4:$F$8,$M169)=0,COUNTIF('Listas e parâmetros'!$G$4:$G$7,$O169)=0),"ERRO: valor fora das listas",IF(OR(NOT(ISNUMBER($F169)),$F169&lt;=0),"ERRO: quantidade inválida",IF(OR(NOT(ISNUMBER($B169)),NOT(ISNUMBER($K169))),"ERRO: datas de entrada/prazo inválidas",IF($B169&gt;'Resumo'!$B$3,"ERRO: entrada posterior à data de referência",IF($K169&lt;$B169,"ERRO: prazo anterior à entrada",IF(OR(AND($N169&lt;&gt;"",$N169&gt;'Resumo'!$B$3),AND($P169&lt;&gt;"",$P169&gt;'Resumo'!$B$3),AND($Q169&lt;&gt;"",$Q169&gt;'Resumo'!$B$3)),"ERRO: data posterior à referência",IF(AND($N169&lt;&gt;"",$N169&lt;$B169),"ERRO: inspeção anterior à entrada",IF(AND($M169&lt;&gt;"Em quarentena",$N169=""),"ERRO: informe a data da inspeção",IF(AND($O169="Pendente",$P169&lt;&gt;""),"ERRO: decisão pendente não deve ter data",IF(AND($O169&lt;&gt;"Pendente",$P169=""),"ERRO: informe a data da decisão",IF(AND($P169&lt;&gt;"",$P169&lt;$B169),"ERRO: decisão anterior à entrada",IF(AND($P169&lt;&gt;"",$N169&lt;&gt;"",$P169&lt;$N169),"ERRO: decisão anterior à inspeção",IF(AND($O169="Pendente",OR($M169="Aguardando execução",$M169="Concluído")),"ERRO: status exige decisão final",IF(AND($O169&lt;&gt;"Pendente",NOT(OR($M169="Aguardando execução",$M169="Concluído"))),"ERRO: atualize o status após a decisão",IF(AND($M169="Concluído",$Q169=""),"ERRO: informe a data da conclusão",IF(AND($M169&lt;&gt;"Concluído",$Q169&lt;&gt;""),"ERRO: conclusão só para status concluído",IF(AND($Q169&lt;&gt;"",$P169=""),"ERRO: conclusão sem data de decisão",IF(AND($Q169&lt;&gt;"",$Q169&lt;$P169),"ERRO: conclusão anterior à decisão","OK"))))))))))))))))))))))</f>
        <v/>
      </c>
      <c r="W169" s="31">
        <f>IF(OR($A169="",$S169="",$S169=0,$K169=""),"",$K169+ROW()/1000000)</f>
        <v/>
      </c>
    </row>
    <row r="170" ht="26" customHeight="1">
      <c r="A170" s="26" t="n"/>
      <c r="B170" s="49" t="n"/>
      <c r="C170" s="26" t="n"/>
      <c r="D170" s="28" t="n"/>
      <c r="E170" s="26" t="n"/>
      <c r="F170" s="29" t="n"/>
      <c r="G170" s="28" t="n"/>
      <c r="H170" s="28" t="n"/>
      <c r="I170" s="26" t="n"/>
      <c r="J170" s="26" t="n"/>
      <c r="K170" s="49" t="n"/>
      <c r="L170" s="26" t="n"/>
      <c r="M170" s="26" t="n"/>
      <c r="N170" s="49" t="n"/>
      <c r="O170" s="26" t="n"/>
      <c r="P170" s="49" t="n"/>
      <c r="Q170" s="49" t="n"/>
      <c r="R170" s="28" t="n"/>
      <c r="S170" s="30">
        <f>IF($A170="","",IF(OR(NOT(ISNUMBER($F170)),$F170&lt;=0,$M170=""),"",$F170*--($M170&lt;&gt;"Concluído")))</f>
        <v/>
      </c>
      <c r="T170" s="30">
        <f>IF(OR($A170="",NOT(ISNUMBER($B170)),NOT(ISNUMBER('Resumo'!$B$3))),"",MAX(0,IF(AND($M170="Concluído",ISNUMBER($Q170)),$Q170,'Resumo'!$B$3)-$B170))</f>
        <v/>
      </c>
      <c r="U170" s="31">
        <f>IF($A170="","",IF($K170="","Sem prazo",IF($M170="Concluído",IF($Q170="","Revisar",IF($Q170&gt;$K170,"Concluído com atraso","Concluído no prazo")),IF(NOT(ISNUMBER('Resumo'!$B$3)),"Revisar",IF($K170&lt;'Resumo'!$B$3,"Vencido",IF($K170-'Resumo'!$B$3&lt;=2,"Vence em até 2 dias","No prazo"))))))</f>
        <v/>
      </c>
      <c r="V170" s="32">
        <f>IF(COUNTA($A170:$R170)=0,"",IF($A170="","ERRO: informe o ID",IF(COUNTIF($A$9:$A$208,$A170)&gt;1,"ERRO: ID duplicado",IF(OR($B170="",$C170="",$D170="",$E170="",$F170="",$G170="",$H170="",$I170="",$J170="",$K170="",$L170="",$M170="",$O170=""),"ERRO: preencha os campos obrigatórios",IF(OR(COUNTIF('Listas e parâmetros'!$D$4:$D$10,$G170)=0,COUNTIF('Listas e parâmetros'!$I$4:$I$8,$I170)=0,COUNTIF('Listas e parâmetros'!$H$4:$H$6,$J170)=0,COUNTIF('Listas e parâmetros'!$E$4:$E$7,$L170)=0,COUNTIF('Listas e parâmetros'!$F$4:$F$8,$M170)=0,COUNTIF('Listas e parâmetros'!$G$4:$G$7,$O170)=0),"ERRO: valor fora das listas",IF(OR(NOT(ISNUMBER($F170)),$F170&lt;=0),"ERRO: quantidade inválida",IF(OR(NOT(ISNUMBER($B170)),NOT(ISNUMBER($K170))),"ERRO: datas de entrada/prazo inválidas",IF($B170&gt;'Resumo'!$B$3,"ERRO: entrada posterior à data de referência",IF($K170&lt;$B170,"ERRO: prazo anterior à entrada",IF(OR(AND($N170&lt;&gt;"",$N170&gt;'Resumo'!$B$3),AND($P170&lt;&gt;"",$P170&gt;'Resumo'!$B$3),AND($Q170&lt;&gt;"",$Q170&gt;'Resumo'!$B$3)),"ERRO: data posterior à referência",IF(AND($N170&lt;&gt;"",$N170&lt;$B170),"ERRO: inspeção anterior à entrada",IF(AND($M170&lt;&gt;"Em quarentena",$N170=""),"ERRO: informe a data da inspeção",IF(AND($O170="Pendente",$P170&lt;&gt;""),"ERRO: decisão pendente não deve ter data",IF(AND($O170&lt;&gt;"Pendente",$P170=""),"ERRO: informe a data da decisão",IF(AND($P170&lt;&gt;"",$P170&lt;$B170),"ERRO: decisão anterior à entrada",IF(AND($P170&lt;&gt;"",$N170&lt;&gt;"",$P170&lt;$N170),"ERRO: decisão anterior à inspeção",IF(AND($O170="Pendente",OR($M170="Aguardando execução",$M170="Concluído")),"ERRO: status exige decisão final",IF(AND($O170&lt;&gt;"Pendente",NOT(OR($M170="Aguardando execução",$M170="Concluído"))),"ERRO: atualize o status após a decisão",IF(AND($M170="Concluído",$Q170=""),"ERRO: informe a data da conclusão",IF(AND($M170&lt;&gt;"Concluído",$Q170&lt;&gt;""),"ERRO: conclusão só para status concluído",IF(AND($Q170&lt;&gt;"",$P170=""),"ERRO: conclusão sem data de decisão",IF(AND($Q170&lt;&gt;"",$Q170&lt;$P170),"ERRO: conclusão anterior à decisão","OK"))))))))))))))))))))))</f>
        <v/>
      </c>
      <c r="W170" s="31">
        <f>IF(OR($A170="",$S170="",$S170=0,$K170=""),"",$K170+ROW()/1000000)</f>
        <v/>
      </c>
    </row>
    <row r="171" ht="26" customHeight="1">
      <c r="A171" s="26" t="n"/>
      <c r="B171" s="49" t="n"/>
      <c r="C171" s="26" t="n"/>
      <c r="D171" s="28" t="n"/>
      <c r="E171" s="26" t="n"/>
      <c r="F171" s="29" t="n"/>
      <c r="G171" s="28" t="n"/>
      <c r="H171" s="28" t="n"/>
      <c r="I171" s="26" t="n"/>
      <c r="J171" s="26" t="n"/>
      <c r="K171" s="49" t="n"/>
      <c r="L171" s="26" t="n"/>
      <c r="M171" s="26" t="n"/>
      <c r="N171" s="49" t="n"/>
      <c r="O171" s="26" t="n"/>
      <c r="P171" s="49" t="n"/>
      <c r="Q171" s="49" t="n"/>
      <c r="R171" s="28" t="n"/>
      <c r="S171" s="30">
        <f>IF($A171="","",IF(OR(NOT(ISNUMBER($F171)),$F171&lt;=0,$M171=""),"",$F171*--($M171&lt;&gt;"Concluído")))</f>
        <v/>
      </c>
      <c r="T171" s="30">
        <f>IF(OR($A171="",NOT(ISNUMBER($B171)),NOT(ISNUMBER('Resumo'!$B$3))),"",MAX(0,IF(AND($M171="Concluído",ISNUMBER($Q171)),$Q171,'Resumo'!$B$3)-$B171))</f>
        <v/>
      </c>
      <c r="U171" s="31">
        <f>IF($A171="","",IF($K171="","Sem prazo",IF($M171="Concluído",IF($Q171="","Revisar",IF($Q171&gt;$K171,"Concluído com atraso","Concluído no prazo")),IF(NOT(ISNUMBER('Resumo'!$B$3)),"Revisar",IF($K171&lt;'Resumo'!$B$3,"Vencido",IF($K171-'Resumo'!$B$3&lt;=2,"Vence em até 2 dias","No prazo"))))))</f>
        <v/>
      </c>
      <c r="V171" s="32">
        <f>IF(COUNTA($A171:$R171)=0,"",IF($A171="","ERRO: informe o ID",IF(COUNTIF($A$9:$A$208,$A171)&gt;1,"ERRO: ID duplicado",IF(OR($B171="",$C171="",$D171="",$E171="",$F171="",$G171="",$H171="",$I171="",$J171="",$K171="",$L171="",$M171="",$O171=""),"ERRO: preencha os campos obrigatórios",IF(OR(COUNTIF('Listas e parâmetros'!$D$4:$D$10,$G171)=0,COUNTIF('Listas e parâmetros'!$I$4:$I$8,$I171)=0,COUNTIF('Listas e parâmetros'!$H$4:$H$6,$J171)=0,COUNTIF('Listas e parâmetros'!$E$4:$E$7,$L171)=0,COUNTIF('Listas e parâmetros'!$F$4:$F$8,$M171)=0,COUNTIF('Listas e parâmetros'!$G$4:$G$7,$O171)=0),"ERRO: valor fora das listas",IF(OR(NOT(ISNUMBER($F171)),$F171&lt;=0),"ERRO: quantidade inválida",IF(OR(NOT(ISNUMBER($B171)),NOT(ISNUMBER($K171))),"ERRO: datas de entrada/prazo inválidas",IF($B171&gt;'Resumo'!$B$3,"ERRO: entrada posterior à data de referência",IF($K171&lt;$B171,"ERRO: prazo anterior à entrada",IF(OR(AND($N171&lt;&gt;"",$N171&gt;'Resumo'!$B$3),AND($P171&lt;&gt;"",$P171&gt;'Resumo'!$B$3),AND($Q171&lt;&gt;"",$Q171&gt;'Resumo'!$B$3)),"ERRO: data posterior à referência",IF(AND($N171&lt;&gt;"",$N171&lt;$B171),"ERRO: inspeção anterior à entrada",IF(AND($M171&lt;&gt;"Em quarentena",$N171=""),"ERRO: informe a data da inspeção",IF(AND($O171="Pendente",$P171&lt;&gt;""),"ERRO: decisão pendente não deve ter data",IF(AND($O171&lt;&gt;"Pendente",$P171=""),"ERRO: informe a data da decisão",IF(AND($P171&lt;&gt;"",$P171&lt;$B171),"ERRO: decisão anterior à entrada",IF(AND($P171&lt;&gt;"",$N171&lt;&gt;"",$P171&lt;$N171),"ERRO: decisão anterior à inspeção",IF(AND($O171="Pendente",OR($M171="Aguardando execução",$M171="Concluído")),"ERRO: status exige decisão final",IF(AND($O171&lt;&gt;"Pendente",NOT(OR($M171="Aguardando execução",$M171="Concluído"))),"ERRO: atualize o status após a decisão",IF(AND($M171="Concluído",$Q171=""),"ERRO: informe a data da conclusão",IF(AND($M171&lt;&gt;"Concluído",$Q171&lt;&gt;""),"ERRO: conclusão só para status concluído",IF(AND($Q171&lt;&gt;"",$P171=""),"ERRO: conclusão sem data de decisão",IF(AND($Q171&lt;&gt;"",$Q171&lt;$P171),"ERRO: conclusão anterior à decisão","OK"))))))))))))))))))))))</f>
        <v/>
      </c>
      <c r="W171" s="31">
        <f>IF(OR($A171="",$S171="",$S171=0,$K171=""),"",$K171+ROW()/1000000)</f>
        <v/>
      </c>
    </row>
    <row r="172" ht="26" customHeight="1">
      <c r="A172" s="26" t="n"/>
      <c r="B172" s="49" t="n"/>
      <c r="C172" s="26" t="n"/>
      <c r="D172" s="28" t="n"/>
      <c r="E172" s="26" t="n"/>
      <c r="F172" s="29" t="n"/>
      <c r="G172" s="28" t="n"/>
      <c r="H172" s="28" t="n"/>
      <c r="I172" s="26" t="n"/>
      <c r="J172" s="26" t="n"/>
      <c r="K172" s="49" t="n"/>
      <c r="L172" s="26" t="n"/>
      <c r="M172" s="26" t="n"/>
      <c r="N172" s="49" t="n"/>
      <c r="O172" s="26" t="n"/>
      <c r="P172" s="49" t="n"/>
      <c r="Q172" s="49" t="n"/>
      <c r="R172" s="28" t="n"/>
      <c r="S172" s="30">
        <f>IF($A172="","",IF(OR(NOT(ISNUMBER($F172)),$F172&lt;=0,$M172=""),"",$F172*--($M172&lt;&gt;"Concluído")))</f>
        <v/>
      </c>
      <c r="T172" s="30">
        <f>IF(OR($A172="",NOT(ISNUMBER($B172)),NOT(ISNUMBER('Resumo'!$B$3))),"",MAX(0,IF(AND($M172="Concluído",ISNUMBER($Q172)),$Q172,'Resumo'!$B$3)-$B172))</f>
        <v/>
      </c>
      <c r="U172" s="31">
        <f>IF($A172="","",IF($K172="","Sem prazo",IF($M172="Concluído",IF($Q172="","Revisar",IF($Q172&gt;$K172,"Concluído com atraso","Concluído no prazo")),IF(NOT(ISNUMBER('Resumo'!$B$3)),"Revisar",IF($K172&lt;'Resumo'!$B$3,"Vencido",IF($K172-'Resumo'!$B$3&lt;=2,"Vence em até 2 dias","No prazo"))))))</f>
        <v/>
      </c>
      <c r="V172" s="32">
        <f>IF(COUNTA($A172:$R172)=0,"",IF($A172="","ERRO: informe o ID",IF(COUNTIF($A$9:$A$208,$A172)&gt;1,"ERRO: ID duplicado",IF(OR($B172="",$C172="",$D172="",$E172="",$F172="",$G172="",$H172="",$I172="",$J172="",$K172="",$L172="",$M172="",$O172=""),"ERRO: preencha os campos obrigatórios",IF(OR(COUNTIF('Listas e parâmetros'!$D$4:$D$10,$G172)=0,COUNTIF('Listas e parâmetros'!$I$4:$I$8,$I172)=0,COUNTIF('Listas e parâmetros'!$H$4:$H$6,$J172)=0,COUNTIF('Listas e parâmetros'!$E$4:$E$7,$L172)=0,COUNTIF('Listas e parâmetros'!$F$4:$F$8,$M172)=0,COUNTIF('Listas e parâmetros'!$G$4:$G$7,$O172)=0),"ERRO: valor fora das listas",IF(OR(NOT(ISNUMBER($F172)),$F172&lt;=0),"ERRO: quantidade inválida",IF(OR(NOT(ISNUMBER($B172)),NOT(ISNUMBER($K172))),"ERRO: datas de entrada/prazo inválidas",IF($B172&gt;'Resumo'!$B$3,"ERRO: entrada posterior à data de referência",IF($K172&lt;$B172,"ERRO: prazo anterior à entrada",IF(OR(AND($N172&lt;&gt;"",$N172&gt;'Resumo'!$B$3),AND($P172&lt;&gt;"",$P172&gt;'Resumo'!$B$3),AND($Q172&lt;&gt;"",$Q172&gt;'Resumo'!$B$3)),"ERRO: data posterior à referência",IF(AND($N172&lt;&gt;"",$N172&lt;$B172),"ERRO: inspeção anterior à entrada",IF(AND($M172&lt;&gt;"Em quarentena",$N172=""),"ERRO: informe a data da inspeção",IF(AND($O172="Pendente",$P172&lt;&gt;""),"ERRO: decisão pendente não deve ter data",IF(AND($O172&lt;&gt;"Pendente",$P172=""),"ERRO: informe a data da decisão",IF(AND($P172&lt;&gt;"",$P172&lt;$B172),"ERRO: decisão anterior à entrada",IF(AND($P172&lt;&gt;"",$N172&lt;&gt;"",$P172&lt;$N172),"ERRO: decisão anterior à inspeção",IF(AND($O172="Pendente",OR($M172="Aguardando execução",$M172="Concluído")),"ERRO: status exige decisão final",IF(AND($O172&lt;&gt;"Pendente",NOT(OR($M172="Aguardando execução",$M172="Concluído"))),"ERRO: atualize o status após a decisão",IF(AND($M172="Concluído",$Q172=""),"ERRO: informe a data da conclusão",IF(AND($M172&lt;&gt;"Concluído",$Q172&lt;&gt;""),"ERRO: conclusão só para status concluído",IF(AND($Q172&lt;&gt;"",$P172=""),"ERRO: conclusão sem data de decisão",IF(AND($Q172&lt;&gt;"",$Q172&lt;$P172),"ERRO: conclusão anterior à decisão","OK"))))))))))))))))))))))</f>
        <v/>
      </c>
      <c r="W172" s="31">
        <f>IF(OR($A172="",$S172="",$S172=0,$K172=""),"",$K172+ROW()/1000000)</f>
        <v/>
      </c>
    </row>
    <row r="173" ht="26" customHeight="1">
      <c r="A173" s="26" t="n"/>
      <c r="B173" s="49" t="n"/>
      <c r="C173" s="26" t="n"/>
      <c r="D173" s="28" t="n"/>
      <c r="E173" s="26" t="n"/>
      <c r="F173" s="29" t="n"/>
      <c r="G173" s="28" t="n"/>
      <c r="H173" s="28" t="n"/>
      <c r="I173" s="26" t="n"/>
      <c r="J173" s="26" t="n"/>
      <c r="K173" s="49" t="n"/>
      <c r="L173" s="26" t="n"/>
      <c r="M173" s="26" t="n"/>
      <c r="N173" s="49" t="n"/>
      <c r="O173" s="26" t="n"/>
      <c r="P173" s="49" t="n"/>
      <c r="Q173" s="49" t="n"/>
      <c r="R173" s="28" t="n"/>
      <c r="S173" s="30">
        <f>IF($A173="","",IF(OR(NOT(ISNUMBER($F173)),$F173&lt;=0,$M173=""),"",$F173*--($M173&lt;&gt;"Concluído")))</f>
        <v/>
      </c>
      <c r="T173" s="30">
        <f>IF(OR($A173="",NOT(ISNUMBER($B173)),NOT(ISNUMBER('Resumo'!$B$3))),"",MAX(0,IF(AND($M173="Concluído",ISNUMBER($Q173)),$Q173,'Resumo'!$B$3)-$B173))</f>
        <v/>
      </c>
      <c r="U173" s="31">
        <f>IF($A173="","",IF($K173="","Sem prazo",IF($M173="Concluído",IF($Q173="","Revisar",IF($Q173&gt;$K173,"Concluído com atraso","Concluído no prazo")),IF(NOT(ISNUMBER('Resumo'!$B$3)),"Revisar",IF($K173&lt;'Resumo'!$B$3,"Vencido",IF($K173-'Resumo'!$B$3&lt;=2,"Vence em até 2 dias","No prazo"))))))</f>
        <v/>
      </c>
      <c r="V173" s="32">
        <f>IF(COUNTA($A173:$R173)=0,"",IF($A173="","ERRO: informe o ID",IF(COUNTIF($A$9:$A$208,$A173)&gt;1,"ERRO: ID duplicado",IF(OR($B173="",$C173="",$D173="",$E173="",$F173="",$G173="",$H173="",$I173="",$J173="",$K173="",$L173="",$M173="",$O173=""),"ERRO: preencha os campos obrigatórios",IF(OR(COUNTIF('Listas e parâmetros'!$D$4:$D$10,$G173)=0,COUNTIF('Listas e parâmetros'!$I$4:$I$8,$I173)=0,COUNTIF('Listas e parâmetros'!$H$4:$H$6,$J173)=0,COUNTIF('Listas e parâmetros'!$E$4:$E$7,$L173)=0,COUNTIF('Listas e parâmetros'!$F$4:$F$8,$M173)=0,COUNTIF('Listas e parâmetros'!$G$4:$G$7,$O173)=0),"ERRO: valor fora das listas",IF(OR(NOT(ISNUMBER($F173)),$F173&lt;=0),"ERRO: quantidade inválida",IF(OR(NOT(ISNUMBER($B173)),NOT(ISNUMBER($K173))),"ERRO: datas de entrada/prazo inválidas",IF($B173&gt;'Resumo'!$B$3,"ERRO: entrada posterior à data de referência",IF($K173&lt;$B173,"ERRO: prazo anterior à entrada",IF(OR(AND($N173&lt;&gt;"",$N173&gt;'Resumo'!$B$3),AND($P173&lt;&gt;"",$P173&gt;'Resumo'!$B$3),AND($Q173&lt;&gt;"",$Q173&gt;'Resumo'!$B$3)),"ERRO: data posterior à referência",IF(AND($N173&lt;&gt;"",$N173&lt;$B173),"ERRO: inspeção anterior à entrada",IF(AND($M173&lt;&gt;"Em quarentena",$N173=""),"ERRO: informe a data da inspeção",IF(AND($O173="Pendente",$P173&lt;&gt;""),"ERRO: decisão pendente não deve ter data",IF(AND($O173&lt;&gt;"Pendente",$P173=""),"ERRO: informe a data da decisão",IF(AND($P173&lt;&gt;"",$P173&lt;$B173),"ERRO: decisão anterior à entrada",IF(AND($P173&lt;&gt;"",$N173&lt;&gt;"",$P173&lt;$N173),"ERRO: decisão anterior à inspeção",IF(AND($O173="Pendente",OR($M173="Aguardando execução",$M173="Concluído")),"ERRO: status exige decisão final",IF(AND($O173&lt;&gt;"Pendente",NOT(OR($M173="Aguardando execução",$M173="Concluído"))),"ERRO: atualize o status após a decisão",IF(AND($M173="Concluído",$Q173=""),"ERRO: informe a data da conclusão",IF(AND($M173&lt;&gt;"Concluído",$Q173&lt;&gt;""),"ERRO: conclusão só para status concluído",IF(AND($Q173&lt;&gt;"",$P173=""),"ERRO: conclusão sem data de decisão",IF(AND($Q173&lt;&gt;"",$Q173&lt;$P173),"ERRO: conclusão anterior à decisão","OK"))))))))))))))))))))))</f>
        <v/>
      </c>
      <c r="W173" s="31">
        <f>IF(OR($A173="",$S173="",$S173=0,$K173=""),"",$K173+ROW()/1000000)</f>
        <v/>
      </c>
    </row>
    <row r="174" ht="26" customHeight="1">
      <c r="A174" s="26" t="n"/>
      <c r="B174" s="49" t="n"/>
      <c r="C174" s="26" t="n"/>
      <c r="D174" s="28" t="n"/>
      <c r="E174" s="26" t="n"/>
      <c r="F174" s="29" t="n"/>
      <c r="G174" s="28" t="n"/>
      <c r="H174" s="28" t="n"/>
      <c r="I174" s="26" t="n"/>
      <c r="J174" s="26" t="n"/>
      <c r="K174" s="49" t="n"/>
      <c r="L174" s="26" t="n"/>
      <c r="M174" s="26" t="n"/>
      <c r="N174" s="49" t="n"/>
      <c r="O174" s="26" t="n"/>
      <c r="P174" s="49" t="n"/>
      <c r="Q174" s="49" t="n"/>
      <c r="R174" s="28" t="n"/>
      <c r="S174" s="30">
        <f>IF($A174="","",IF(OR(NOT(ISNUMBER($F174)),$F174&lt;=0,$M174=""),"",$F174*--($M174&lt;&gt;"Concluído")))</f>
        <v/>
      </c>
      <c r="T174" s="30">
        <f>IF(OR($A174="",NOT(ISNUMBER($B174)),NOT(ISNUMBER('Resumo'!$B$3))),"",MAX(0,IF(AND($M174="Concluído",ISNUMBER($Q174)),$Q174,'Resumo'!$B$3)-$B174))</f>
        <v/>
      </c>
      <c r="U174" s="31">
        <f>IF($A174="","",IF($K174="","Sem prazo",IF($M174="Concluído",IF($Q174="","Revisar",IF($Q174&gt;$K174,"Concluído com atraso","Concluído no prazo")),IF(NOT(ISNUMBER('Resumo'!$B$3)),"Revisar",IF($K174&lt;'Resumo'!$B$3,"Vencido",IF($K174-'Resumo'!$B$3&lt;=2,"Vence em até 2 dias","No prazo"))))))</f>
        <v/>
      </c>
      <c r="V174" s="32">
        <f>IF(COUNTA($A174:$R174)=0,"",IF($A174="","ERRO: informe o ID",IF(COUNTIF($A$9:$A$208,$A174)&gt;1,"ERRO: ID duplicado",IF(OR($B174="",$C174="",$D174="",$E174="",$F174="",$G174="",$H174="",$I174="",$J174="",$K174="",$L174="",$M174="",$O174=""),"ERRO: preencha os campos obrigatórios",IF(OR(COUNTIF('Listas e parâmetros'!$D$4:$D$10,$G174)=0,COUNTIF('Listas e parâmetros'!$I$4:$I$8,$I174)=0,COUNTIF('Listas e parâmetros'!$H$4:$H$6,$J174)=0,COUNTIF('Listas e parâmetros'!$E$4:$E$7,$L174)=0,COUNTIF('Listas e parâmetros'!$F$4:$F$8,$M174)=0,COUNTIF('Listas e parâmetros'!$G$4:$G$7,$O174)=0),"ERRO: valor fora das listas",IF(OR(NOT(ISNUMBER($F174)),$F174&lt;=0),"ERRO: quantidade inválida",IF(OR(NOT(ISNUMBER($B174)),NOT(ISNUMBER($K174))),"ERRO: datas de entrada/prazo inválidas",IF($B174&gt;'Resumo'!$B$3,"ERRO: entrada posterior à data de referência",IF($K174&lt;$B174,"ERRO: prazo anterior à entrada",IF(OR(AND($N174&lt;&gt;"",$N174&gt;'Resumo'!$B$3),AND($P174&lt;&gt;"",$P174&gt;'Resumo'!$B$3),AND($Q174&lt;&gt;"",$Q174&gt;'Resumo'!$B$3)),"ERRO: data posterior à referência",IF(AND($N174&lt;&gt;"",$N174&lt;$B174),"ERRO: inspeção anterior à entrada",IF(AND($M174&lt;&gt;"Em quarentena",$N174=""),"ERRO: informe a data da inspeção",IF(AND($O174="Pendente",$P174&lt;&gt;""),"ERRO: decisão pendente não deve ter data",IF(AND($O174&lt;&gt;"Pendente",$P174=""),"ERRO: informe a data da decisão",IF(AND($P174&lt;&gt;"",$P174&lt;$B174),"ERRO: decisão anterior à entrada",IF(AND($P174&lt;&gt;"",$N174&lt;&gt;"",$P174&lt;$N174),"ERRO: decisão anterior à inspeção",IF(AND($O174="Pendente",OR($M174="Aguardando execução",$M174="Concluído")),"ERRO: status exige decisão final",IF(AND($O174&lt;&gt;"Pendente",NOT(OR($M174="Aguardando execução",$M174="Concluído"))),"ERRO: atualize o status após a decisão",IF(AND($M174="Concluído",$Q174=""),"ERRO: informe a data da conclusão",IF(AND($M174&lt;&gt;"Concluído",$Q174&lt;&gt;""),"ERRO: conclusão só para status concluído",IF(AND($Q174&lt;&gt;"",$P174=""),"ERRO: conclusão sem data de decisão",IF(AND($Q174&lt;&gt;"",$Q174&lt;$P174),"ERRO: conclusão anterior à decisão","OK"))))))))))))))))))))))</f>
        <v/>
      </c>
      <c r="W174" s="31">
        <f>IF(OR($A174="",$S174="",$S174=0,$K174=""),"",$K174+ROW()/1000000)</f>
        <v/>
      </c>
    </row>
    <row r="175" ht="26" customHeight="1">
      <c r="A175" s="26" t="n"/>
      <c r="B175" s="49" t="n"/>
      <c r="C175" s="26" t="n"/>
      <c r="D175" s="28" t="n"/>
      <c r="E175" s="26" t="n"/>
      <c r="F175" s="29" t="n"/>
      <c r="G175" s="28" t="n"/>
      <c r="H175" s="28" t="n"/>
      <c r="I175" s="26" t="n"/>
      <c r="J175" s="26" t="n"/>
      <c r="K175" s="49" t="n"/>
      <c r="L175" s="26" t="n"/>
      <c r="M175" s="26" t="n"/>
      <c r="N175" s="49" t="n"/>
      <c r="O175" s="26" t="n"/>
      <c r="P175" s="49" t="n"/>
      <c r="Q175" s="49" t="n"/>
      <c r="R175" s="28" t="n"/>
      <c r="S175" s="30">
        <f>IF($A175="","",IF(OR(NOT(ISNUMBER($F175)),$F175&lt;=0,$M175=""),"",$F175*--($M175&lt;&gt;"Concluído")))</f>
        <v/>
      </c>
      <c r="T175" s="30">
        <f>IF(OR($A175="",NOT(ISNUMBER($B175)),NOT(ISNUMBER('Resumo'!$B$3))),"",MAX(0,IF(AND($M175="Concluído",ISNUMBER($Q175)),$Q175,'Resumo'!$B$3)-$B175))</f>
        <v/>
      </c>
      <c r="U175" s="31">
        <f>IF($A175="","",IF($K175="","Sem prazo",IF($M175="Concluído",IF($Q175="","Revisar",IF($Q175&gt;$K175,"Concluído com atraso","Concluído no prazo")),IF(NOT(ISNUMBER('Resumo'!$B$3)),"Revisar",IF($K175&lt;'Resumo'!$B$3,"Vencido",IF($K175-'Resumo'!$B$3&lt;=2,"Vence em até 2 dias","No prazo"))))))</f>
        <v/>
      </c>
      <c r="V175" s="32">
        <f>IF(COUNTA($A175:$R175)=0,"",IF($A175="","ERRO: informe o ID",IF(COUNTIF($A$9:$A$208,$A175)&gt;1,"ERRO: ID duplicado",IF(OR($B175="",$C175="",$D175="",$E175="",$F175="",$G175="",$H175="",$I175="",$J175="",$K175="",$L175="",$M175="",$O175=""),"ERRO: preencha os campos obrigatórios",IF(OR(COUNTIF('Listas e parâmetros'!$D$4:$D$10,$G175)=0,COUNTIF('Listas e parâmetros'!$I$4:$I$8,$I175)=0,COUNTIF('Listas e parâmetros'!$H$4:$H$6,$J175)=0,COUNTIF('Listas e parâmetros'!$E$4:$E$7,$L175)=0,COUNTIF('Listas e parâmetros'!$F$4:$F$8,$M175)=0,COUNTIF('Listas e parâmetros'!$G$4:$G$7,$O175)=0),"ERRO: valor fora das listas",IF(OR(NOT(ISNUMBER($F175)),$F175&lt;=0),"ERRO: quantidade inválida",IF(OR(NOT(ISNUMBER($B175)),NOT(ISNUMBER($K175))),"ERRO: datas de entrada/prazo inválidas",IF($B175&gt;'Resumo'!$B$3,"ERRO: entrada posterior à data de referência",IF($K175&lt;$B175,"ERRO: prazo anterior à entrada",IF(OR(AND($N175&lt;&gt;"",$N175&gt;'Resumo'!$B$3),AND($P175&lt;&gt;"",$P175&gt;'Resumo'!$B$3),AND($Q175&lt;&gt;"",$Q175&gt;'Resumo'!$B$3)),"ERRO: data posterior à referência",IF(AND($N175&lt;&gt;"",$N175&lt;$B175),"ERRO: inspeção anterior à entrada",IF(AND($M175&lt;&gt;"Em quarentena",$N175=""),"ERRO: informe a data da inspeção",IF(AND($O175="Pendente",$P175&lt;&gt;""),"ERRO: decisão pendente não deve ter data",IF(AND($O175&lt;&gt;"Pendente",$P175=""),"ERRO: informe a data da decisão",IF(AND($P175&lt;&gt;"",$P175&lt;$B175),"ERRO: decisão anterior à entrada",IF(AND($P175&lt;&gt;"",$N175&lt;&gt;"",$P175&lt;$N175),"ERRO: decisão anterior à inspeção",IF(AND($O175="Pendente",OR($M175="Aguardando execução",$M175="Concluído")),"ERRO: status exige decisão final",IF(AND($O175&lt;&gt;"Pendente",NOT(OR($M175="Aguardando execução",$M175="Concluído"))),"ERRO: atualize o status após a decisão",IF(AND($M175="Concluído",$Q175=""),"ERRO: informe a data da conclusão",IF(AND($M175&lt;&gt;"Concluído",$Q175&lt;&gt;""),"ERRO: conclusão só para status concluído",IF(AND($Q175&lt;&gt;"",$P175=""),"ERRO: conclusão sem data de decisão",IF(AND($Q175&lt;&gt;"",$Q175&lt;$P175),"ERRO: conclusão anterior à decisão","OK"))))))))))))))))))))))</f>
        <v/>
      </c>
      <c r="W175" s="31">
        <f>IF(OR($A175="",$S175="",$S175=0,$K175=""),"",$K175+ROW()/1000000)</f>
        <v/>
      </c>
    </row>
    <row r="176" ht="26" customHeight="1">
      <c r="A176" s="26" t="n"/>
      <c r="B176" s="49" t="n"/>
      <c r="C176" s="26" t="n"/>
      <c r="D176" s="28" t="n"/>
      <c r="E176" s="26" t="n"/>
      <c r="F176" s="29" t="n"/>
      <c r="G176" s="28" t="n"/>
      <c r="H176" s="28" t="n"/>
      <c r="I176" s="26" t="n"/>
      <c r="J176" s="26" t="n"/>
      <c r="K176" s="49" t="n"/>
      <c r="L176" s="26" t="n"/>
      <c r="M176" s="26" t="n"/>
      <c r="N176" s="49" t="n"/>
      <c r="O176" s="26" t="n"/>
      <c r="P176" s="49" t="n"/>
      <c r="Q176" s="49" t="n"/>
      <c r="R176" s="28" t="n"/>
      <c r="S176" s="30">
        <f>IF($A176="","",IF(OR(NOT(ISNUMBER($F176)),$F176&lt;=0,$M176=""),"",$F176*--($M176&lt;&gt;"Concluído")))</f>
        <v/>
      </c>
      <c r="T176" s="30">
        <f>IF(OR($A176="",NOT(ISNUMBER($B176)),NOT(ISNUMBER('Resumo'!$B$3))),"",MAX(0,IF(AND($M176="Concluído",ISNUMBER($Q176)),$Q176,'Resumo'!$B$3)-$B176))</f>
        <v/>
      </c>
      <c r="U176" s="31">
        <f>IF($A176="","",IF($K176="","Sem prazo",IF($M176="Concluído",IF($Q176="","Revisar",IF($Q176&gt;$K176,"Concluído com atraso","Concluído no prazo")),IF(NOT(ISNUMBER('Resumo'!$B$3)),"Revisar",IF($K176&lt;'Resumo'!$B$3,"Vencido",IF($K176-'Resumo'!$B$3&lt;=2,"Vence em até 2 dias","No prazo"))))))</f>
        <v/>
      </c>
      <c r="V176" s="32">
        <f>IF(COUNTA($A176:$R176)=0,"",IF($A176="","ERRO: informe o ID",IF(COUNTIF($A$9:$A$208,$A176)&gt;1,"ERRO: ID duplicado",IF(OR($B176="",$C176="",$D176="",$E176="",$F176="",$G176="",$H176="",$I176="",$J176="",$K176="",$L176="",$M176="",$O176=""),"ERRO: preencha os campos obrigatórios",IF(OR(COUNTIF('Listas e parâmetros'!$D$4:$D$10,$G176)=0,COUNTIF('Listas e parâmetros'!$I$4:$I$8,$I176)=0,COUNTIF('Listas e parâmetros'!$H$4:$H$6,$J176)=0,COUNTIF('Listas e parâmetros'!$E$4:$E$7,$L176)=0,COUNTIF('Listas e parâmetros'!$F$4:$F$8,$M176)=0,COUNTIF('Listas e parâmetros'!$G$4:$G$7,$O176)=0),"ERRO: valor fora das listas",IF(OR(NOT(ISNUMBER($F176)),$F176&lt;=0),"ERRO: quantidade inválida",IF(OR(NOT(ISNUMBER($B176)),NOT(ISNUMBER($K176))),"ERRO: datas de entrada/prazo inválidas",IF($B176&gt;'Resumo'!$B$3,"ERRO: entrada posterior à data de referência",IF($K176&lt;$B176,"ERRO: prazo anterior à entrada",IF(OR(AND($N176&lt;&gt;"",$N176&gt;'Resumo'!$B$3),AND($P176&lt;&gt;"",$P176&gt;'Resumo'!$B$3),AND($Q176&lt;&gt;"",$Q176&gt;'Resumo'!$B$3)),"ERRO: data posterior à referência",IF(AND($N176&lt;&gt;"",$N176&lt;$B176),"ERRO: inspeção anterior à entrada",IF(AND($M176&lt;&gt;"Em quarentena",$N176=""),"ERRO: informe a data da inspeção",IF(AND($O176="Pendente",$P176&lt;&gt;""),"ERRO: decisão pendente não deve ter data",IF(AND($O176&lt;&gt;"Pendente",$P176=""),"ERRO: informe a data da decisão",IF(AND($P176&lt;&gt;"",$P176&lt;$B176),"ERRO: decisão anterior à entrada",IF(AND($P176&lt;&gt;"",$N176&lt;&gt;"",$P176&lt;$N176),"ERRO: decisão anterior à inspeção",IF(AND($O176="Pendente",OR($M176="Aguardando execução",$M176="Concluído")),"ERRO: status exige decisão final",IF(AND($O176&lt;&gt;"Pendente",NOT(OR($M176="Aguardando execução",$M176="Concluído"))),"ERRO: atualize o status após a decisão",IF(AND($M176="Concluído",$Q176=""),"ERRO: informe a data da conclusão",IF(AND($M176&lt;&gt;"Concluído",$Q176&lt;&gt;""),"ERRO: conclusão só para status concluído",IF(AND($Q176&lt;&gt;"",$P176=""),"ERRO: conclusão sem data de decisão",IF(AND($Q176&lt;&gt;"",$Q176&lt;$P176),"ERRO: conclusão anterior à decisão","OK"))))))))))))))))))))))</f>
        <v/>
      </c>
      <c r="W176" s="31">
        <f>IF(OR($A176="",$S176="",$S176=0,$K176=""),"",$K176+ROW()/1000000)</f>
        <v/>
      </c>
    </row>
    <row r="177" ht="26" customHeight="1">
      <c r="A177" s="26" t="n"/>
      <c r="B177" s="49" t="n"/>
      <c r="C177" s="26" t="n"/>
      <c r="D177" s="28" t="n"/>
      <c r="E177" s="26" t="n"/>
      <c r="F177" s="29" t="n"/>
      <c r="G177" s="28" t="n"/>
      <c r="H177" s="28" t="n"/>
      <c r="I177" s="26" t="n"/>
      <c r="J177" s="26" t="n"/>
      <c r="K177" s="49" t="n"/>
      <c r="L177" s="26" t="n"/>
      <c r="M177" s="26" t="n"/>
      <c r="N177" s="49" t="n"/>
      <c r="O177" s="26" t="n"/>
      <c r="P177" s="49" t="n"/>
      <c r="Q177" s="49" t="n"/>
      <c r="R177" s="28" t="n"/>
      <c r="S177" s="30">
        <f>IF($A177="","",IF(OR(NOT(ISNUMBER($F177)),$F177&lt;=0,$M177=""),"",$F177*--($M177&lt;&gt;"Concluído")))</f>
        <v/>
      </c>
      <c r="T177" s="30">
        <f>IF(OR($A177="",NOT(ISNUMBER($B177)),NOT(ISNUMBER('Resumo'!$B$3))),"",MAX(0,IF(AND($M177="Concluído",ISNUMBER($Q177)),$Q177,'Resumo'!$B$3)-$B177))</f>
        <v/>
      </c>
      <c r="U177" s="31">
        <f>IF($A177="","",IF($K177="","Sem prazo",IF($M177="Concluído",IF($Q177="","Revisar",IF($Q177&gt;$K177,"Concluído com atraso","Concluído no prazo")),IF(NOT(ISNUMBER('Resumo'!$B$3)),"Revisar",IF($K177&lt;'Resumo'!$B$3,"Vencido",IF($K177-'Resumo'!$B$3&lt;=2,"Vence em até 2 dias","No prazo"))))))</f>
        <v/>
      </c>
      <c r="V177" s="32">
        <f>IF(COUNTA($A177:$R177)=0,"",IF($A177="","ERRO: informe o ID",IF(COUNTIF($A$9:$A$208,$A177)&gt;1,"ERRO: ID duplicado",IF(OR($B177="",$C177="",$D177="",$E177="",$F177="",$G177="",$H177="",$I177="",$J177="",$K177="",$L177="",$M177="",$O177=""),"ERRO: preencha os campos obrigatórios",IF(OR(COUNTIF('Listas e parâmetros'!$D$4:$D$10,$G177)=0,COUNTIF('Listas e parâmetros'!$I$4:$I$8,$I177)=0,COUNTIF('Listas e parâmetros'!$H$4:$H$6,$J177)=0,COUNTIF('Listas e parâmetros'!$E$4:$E$7,$L177)=0,COUNTIF('Listas e parâmetros'!$F$4:$F$8,$M177)=0,COUNTIF('Listas e parâmetros'!$G$4:$G$7,$O177)=0),"ERRO: valor fora das listas",IF(OR(NOT(ISNUMBER($F177)),$F177&lt;=0),"ERRO: quantidade inválida",IF(OR(NOT(ISNUMBER($B177)),NOT(ISNUMBER($K177))),"ERRO: datas de entrada/prazo inválidas",IF($B177&gt;'Resumo'!$B$3,"ERRO: entrada posterior à data de referência",IF($K177&lt;$B177,"ERRO: prazo anterior à entrada",IF(OR(AND($N177&lt;&gt;"",$N177&gt;'Resumo'!$B$3),AND($P177&lt;&gt;"",$P177&gt;'Resumo'!$B$3),AND($Q177&lt;&gt;"",$Q177&gt;'Resumo'!$B$3)),"ERRO: data posterior à referência",IF(AND($N177&lt;&gt;"",$N177&lt;$B177),"ERRO: inspeção anterior à entrada",IF(AND($M177&lt;&gt;"Em quarentena",$N177=""),"ERRO: informe a data da inspeção",IF(AND($O177="Pendente",$P177&lt;&gt;""),"ERRO: decisão pendente não deve ter data",IF(AND($O177&lt;&gt;"Pendente",$P177=""),"ERRO: informe a data da decisão",IF(AND($P177&lt;&gt;"",$P177&lt;$B177),"ERRO: decisão anterior à entrada",IF(AND($P177&lt;&gt;"",$N177&lt;&gt;"",$P177&lt;$N177),"ERRO: decisão anterior à inspeção",IF(AND($O177="Pendente",OR($M177="Aguardando execução",$M177="Concluído")),"ERRO: status exige decisão final",IF(AND($O177&lt;&gt;"Pendente",NOT(OR($M177="Aguardando execução",$M177="Concluído"))),"ERRO: atualize o status após a decisão",IF(AND($M177="Concluído",$Q177=""),"ERRO: informe a data da conclusão",IF(AND($M177&lt;&gt;"Concluído",$Q177&lt;&gt;""),"ERRO: conclusão só para status concluído",IF(AND($Q177&lt;&gt;"",$P177=""),"ERRO: conclusão sem data de decisão",IF(AND($Q177&lt;&gt;"",$Q177&lt;$P177),"ERRO: conclusão anterior à decisão","OK"))))))))))))))))))))))</f>
        <v/>
      </c>
      <c r="W177" s="31">
        <f>IF(OR($A177="",$S177="",$S177=0,$K177=""),"",$K177+ROW()/1000000)</f>
        <v/>
      </c>
    </row>
    <row r="178" ht="26" customHeight="1">
      <c r="A178" s="26" t="n"/>
      <c r="B178" s="49" t="n"/>
      <c r="C178" s="26" t="n"/>
      <c r="D178" s="28" t="n"/>
      <c r="E178" s="26" t="n"/>
      <c r="F178" s="29" t="n"/>
      <c r="G178" s="28" t="n"/>
      <c r="H178" s="28" t="n"/>
      <c r="I178" s="26" t="n"/>
      <c r="J178" s="26" t="n"/>
      <c r="K178" s="49" t="n"/>
      <c r="L178" s="26" t="n"/>
      <c r="M178" s="26" t="n"/>
      <c r="N178" s="49" t="n"/>
      <c r="O178" s="26" t="n"/>
      <c r="P178" s="49" t="n"/>
      <c r="Q178" s="49" t="n"/>
      <c r="R178" s="28" t="n"/>
      <c r="S178" s="30">
        <f>IF($A178="","",IF(OR(NOT(ISNUMBER($F178)),$F178&lt;=0,$M178=""),"",$F178*--($M178&lt;&gt;"Concluído")))</f>
        <v/>
      </c>
      <c r="T178" s="30">
        <f>IF(OR($A178="",NOT(ISNUMBER($B178)),NOT(ISNUMBER('Resumo'!$B$3))),"",MAX(0,IF(AND($M178="Concluído",ISNUMBER($Q178)),$Q178,'Resumo'!$B$3)-$B178))</f>
        <v/>
      </c>
      <c r="U178" s="31">
        <f>IF($A178="","",IF($K178="","Sem prazo",IF($M178="Concluído",IF($Q178="","Revisar",IF($Q178&gt;$K178,"Concluído com atraso","Concluído no prazo")),IF(NOT(ISNUMBER('Resumo'!$B$3)),"Revisar",IF($K178&lt;'Resumo'!$B$3,"Vencido",IF($K178-'Resumo'!$B$3&lt;=2,"Vence em até 2 dias","No prazo"))))))</f>
        <v/>
      </c>
      <c r="V178" s="32">
        <f>IF(COUNTA($A178:$R178)=0,"",IF($A178="","ERRO: informe o ID",IF(COUNTIF($A$9:$A$208,$A178)&gt;1,"ERRO: ID duplicado",IF(OR($B178="",$C178="",$D178="",$E178="",$F178="",$G178="",$H178="",$I178="",$J178="",$K178="",$L178="",$M178="",$O178=""),"ERRO: preencha os campos obrigatórios",IF(OR(COUNTIF('Listas e parâmetros'!$D$4:$D$10,$G178)=0,COUNTIF('Listas e parâmetros'!$I$4:$I$8,$I178)=0,COUNTIF('Listas e parâmetros'!$H$4:$H$6,$J178)=0,COUNTIF('Listas e parâmetros'!$E$4:$E$7,$L178)=0,COUNTIF('Listas e parâmetros'!$F$4:$F$8,$M178)=0,COUNTIF('Listas e parâmetros'!$G$4:$G$7,$O178)=0),"ERRO: valor fora das listas",IF(OR(NOT(ISNUMBER($F178)),$F178&lt;=0),"ERRO: quantidade inválida",IF(OR(NOT(ISNUMBER($B178)),NOT(ISNUMBER($K178))),"ERRO: datas de entrada/prazo inválidas",IF($B178&gt;'Resumo'!$B$3,"ERRO: entrada posterior à data de referência",IF($K178&lt;$B178,"ERRO: prazo anterior à entrada",IF(OR(AND($N178&lt;&gt;"",$N178&gt;'Resumo'!$B$3),AND($P178&lt;&gt;"",$P178&gt;'Resumo'!$B$3),AND($Q178&lt;&gt;"",$Q178&gt;'Resumo'!$B$3)),"ERRO: data posterior à referência",IF(AND($N178&lt;&gt;"",$N178&lt;$B178),"ERRO: inspeção anterior à entrada",IF(AND($M178&lt;&gt;"Em quarentena",$N178=""),"ERRO: informe a data da inspeção",IF(AND($O178="Pendente",$P178&lt;&gt;""),"ERRO: decisão pendente não deve ter data",IF(AND($O178&lt;&gt;"Pendente",$P178=""),"ERRO: informe a data da decisão",IF(AND($P178&lt;&gt;"",$P178&lt;$B178),"ERRO: decisão anterior à entrada",IF(AND($P178&lt;&gt;"",$N178&lt;&gt;"",$P178&lt;$N178),"ERRO: decisão anterior à inspeção",IF(AND($O178="Pendente",OR($M178="Aguardando execução",$M178="Concluído")),"ERRO: status exige decisão final",IF(AND($O178&lt;&gt;"Pendente",NOT(OR($M178="Aguardando execução",$M178="Concluído"))),"ERRO: atualize o status após a decisão",IF(AND($M178="Concluído",$Q178=""),"ERRO: informe a data da conclusão",IF(AND($M178&lt;&gt;"Concluído",$Q178&lt;&gt;""),"ERRO: conclusão só para status concluído",IF(AND($Q178&lt;&gt;"",$P178=""),"ERRO: conclusão sem data de decisão",IF(AND($Q178&lt;&gt;"",$Q178&lt;$P178),"ERRO: conclusão anterior à decisão","OK"))))))))))))))))))))))</f>
        <v/>
      </c>
      <c r="W178" s="31">
        <f>IF(OR($A178="",$S178="",$S178=0,$K178=""),"",$K178+ROW()/1000000)</f>
        <v/>
      </c>
    </row>
    <row r="179" ht="26" customHeight="1">
      <c r="A179" s="26" t="n"/>
      <c r="B179" s="49" t="n"/>
      <c r="C179" s="26" t="n"/>
      <c r="D179" s="28" t="n"/>
      <c r="E179" s="26" t="n"/>
      <c r="F179" s="29" t="n"/>
      <c r="G179" s="28" t="n"/>
      <c r="H179" s="28" t="n"/>
      <c r="I179" s="26" t="n"/>
      <c r="J179" s="26" t="n"/>
      <c r="K179" s="49" t="n"/>
      <c r="L179" s="26" t="n"/>
      <c r="M179" s="26" t="n"/>
      <c r="N179" s="49" t="n"/>
      <c r="O179" s="26" t="n"/>
      <c r="P179" s="49" t="n"/>
      <c r="Q179" s="49" t="n"/>
      <c r="R179" s="28" t="n"/>
      <c r="S179" s="30">
        <f>IF($A179="","",IF(OR(NOT(ISNUMBER($F179)),$F179&lt;=0,$M179=""),"",$F179*--($M179&lt;&gt;"Concluído")))</f>
        <v/>
      </c>
      <c r="T179" s="30">
        <f>IF(OR($A179="",NOT(ISNUMBER($B179)),NOT(ISNUMBER('Resumo'!$B$3))),"",MAX(0,IF(AND($M179="Concluído",ISNUMBER($Q179)),$Q179,'Resumo'!$B$3)-$B179))</f>
        <v/>
      </c>
      <c r="U179" s="31">
        <f>IF($A179="","",IF($K179="","Sem prazo",IF($M179="Concluído",IF($Q179="","Revisar",IF($Q179&gt;$K179,"Concluído com atraso","Concluído no prazo")),IF(NOT(ISNUMBER('Resumo'!$B$3)),"Revisar",IF($K179&lt;'Resumo'!$B$3,"Vencido",IF($K179-'Resumo'!$B$3&lt;=2,"Vence em até 2 dias","No prazo"))))))</f>
        <v/>
      </c>
      <c r="V179" s="32">
        <f>IF(COUNTA($A179:$R179)=0,"",IF($A179="","ERRO: informe o ID",IF(COUNTIF($A$9:$A$208,$A179)&gt;1,"ERRO: ID duplicado",IF(OR($B179="",$C179="",$D179="",$E179="",$F179="",$G179="",$H179="",$I179="",$J179="",$K179="",$L179="",$M179="",$O179=""),"ERRO: preencha os campos obrigatórios",IF(OR(COUNTIF('Listas e parâmetros'!$D$4:$D$10,$G179)=0,COUNTIF('Listas e parâmetros'!$I$4:$I$8,$I179)=0,COUNTIF('Listas e parâmetros'!$H$4:$H$6,$J179)=0,COUNTIF('Listas e parâmetros'!$E$4:$E$7,$L179)=0,COUNTIF('Listas e parâmetros'!$F$4:$F$8,$M179)=0,COUNTIF('Listas e parâmetros'!$G$4:$G$7,$O179)=0),"ERRO: valor fora das listas",IF(OR(NOT(ISNUMBER($F179)),$F179&lt;=0),"ERRO: quantidade inválida",IF(OR(NOT(ISNUMBER($B179)),NOT(ISNUMBER($K179))),"ERRO: datas de entrada/prazo inválidas",IF($B179&gt;'Resumo'!$B$3,"ERRO: entrada posterior à data de referência",IF($K179&lt;$B179,"ERRO: prazo anterior à entrada",IF(OR(AND($N179&lt;&gt;"",$N179&gt;'Resumo'!$B$3),AND($P179&lt;&gt;"",$P179&gt;'Resumo'!$B$3),AND($Q179&lt;&gt;"",$Q179&gt;'Resumo'!$B$3)),"ERRO: data posterior à referência",IF(AND($N179&lt;&gt;"",$N179&lt;$B179),"ERRO: inspeção anterior à entrada",IF(AND($M179&lt;&gt;"Em quarentena",$N179=""),"ERRO: informe a data da inspeção",IF(AND($O179="Pendente",$P179&lt;&gt;""),"ERRO: decisão pendente não deve ter data",IF(AND($O179&lt;&gt;"Pendente",$P179=""),"ERRO: informe a data da decisão",IF(AND($P179&lt;&gt;"",$P179&lt;$B179),"ERRO: decisão anterior à entrada",IF(AND($P179&lt;&gt;"",$N179&lt;&gt;"",$P179&lt;$N179),"ERRO: decisão anterior à inspeção",IF(AND($O179="Pendente",OR($M179="Aguardando execução",$M179="Concluído")),"ERRO: status exige decisão final",IF(AND($O179&lt;&gt;"Pendente",NOT(OR($M179="Aguardando execução",$M179="Concluído"))),"ERRO: atualize o status após a decisão",IF(AND($M179="Concluído",$Q179=""),"ERRO: informe a data da conclusão",IF(AND($M179&lt;&gt;"Concluído",$Q179&lt;&gt;""),"ERRO: conclusão só para status concluído",IF(AND($Q179&lt;&gt;"",$P179=""),"ERRO: conclusão sem data de decisão",IF(AND($Q179&lt;&gt;"",$Q179&lt;$P179),"ERRO: conclusão anterior à decisão","OK"))))))))))))))))))))))</f>
        <v/>
      </c>
      <c r="W179" s="31">
        <f>IF(OR($A179="",$S179="",$S179=0,$K179=""),"",$K179+ROW()/1000000)</f>
        <v/>
      </c>
    </row>
    <row r="180" ht="26" customHeight="1">
      <c r="A180" s="26" t="n"/>
      <c r="B180" s="49" t="n"/>
      <c r="C180" s="26" t="n"/>
      <c r="D180" s="28" t="n"/>
      <c r="E180" s="26" t="n"/>
      <c r="F180" s="29" t="n"/>
      <c r="G180" s="28" t="n"/>
      <c r="H180" s="28" t="n"/>
      <c r="I180" s="26" t="n"/>
      <c r="J180" s="26" t="n"/>
      <c r="K180" s="49" t="n"/>
      <c r="L180" s="26" t="n"/>
      <c r="M180" s="26" t="n"/>
      <c r="N180" s="49" t="n"/>
      <c r="O180" s="26" t="n"/>
      <c r="P180" s="49" t="n"/>
      <c r="Q180" s="49" t="n"/>
      <c r="R180" s="28" t="n"/>
      <c r="S180" s="30">
        <f>IF($A180="","",IF(OR(NOT(ISNUMBER($F180)),$F180&lt;=0,$M180=""),"",$F180*--($M180&lt;&gt;"Concluído")))</f>
        <v/>
      </c>
      <c r="T180" s="30">
        <f>IF(OR($A180="",NOT(ISNUMBER($B180)),NOT(ISNUMBER('Resumo'!$B$3))),"",MAX(0,IF(AND($M180="Concluído",ISNUMBER($Q180)),$Q180,'Resumo'!$B$3)-$B180))</f>
        <v/>
      </c>
      <c r="U180" s="31">
        <f>IF($A180="","",IF($K180="","Sem prazo",IF($M180="Concluído",IF($Q180="","Revisar",IF($Q180&gt;$K180,"Concluído com atraso","Concluído no prazo")),IF(NOT(ISNUMBER('Resumo'!$B$3)),"Revisar",IF($K180&lt;'Resumo'!$B$3,"Vencido",IF($K180-'Resumo'!$B$3&lt;=2,"Vence em até 2 dias","No prazo"))))))</f>
        <v/>
      </c>
      <c r="V180" s="32">
        <f>IF(COUNTA($A180:$R180)=0,"",IF($A180="","ERRO: informe o ID",IF(COUNTIF($A$9:$A$208,$A180)&gt;1,"ERRO: ID duplicado",IF(OR($B180="",$C180="",$D180="",$E180="",$F180="",$G180="",$H180="",$I180="",$J180="",$K180="",$L180="",$M180="",$O180=""),"ERRO: preencha os campos obrigatórios",IF(OR(COUNTIF('Listas e parâmetros'!$D$4:$D$10,$G180)=0,COUNTIF('Listas e parâmetros'!$I$4:$I$8,$I180)=0,COUNTIF('Listas e parâmetros'!$H$4:$H$6,$J180)=0,COUNTIF('Listas e parâmetros'!$E$4:$E$7,$L180)=0,COUNTIF('Listas e parâmetros'!$F$4:$F$8,$M180)=0,COUNTIF('Listas e parâmetros'!$G$4:$G$7,$O180)=0),"ERRO: valor fora das listas",IF(OR(NOT(ISNUMBER($F180)),$F180&lt;=0),"ERRO: quantidade inválida",IF(OR(NOT(ISNUMBER($B180)),NOT(ISNUMBER($K180))),"ERRO: datas de entrada/prazo inválidas",IF($B180&gt;'Resumo'!$B$3,"ERRO: entrada posterior à data de referência",IF($K180&lt;$B180,"ERRO: prazo anterior à entrada",IF(OR(AND($N180&lt;&gt;"",$N180&gt;'Resumo'!$B$3),AND($P180&lt;&gt;"",$P180&gt;'Resumo'!$B$3),AND($Q180&lt;&gt;"",$Q180&gt;'Resumo'!$B$3)),"ERRO: data posterior à referência",IF(AND($N180&lt;&gt;"",$N180&lt;$B180),"ERRO: inspeção anterior à entrada",IF(AND($M180&lt;&gt;"Em quarentena",$N180=""),"ERRO: informe a data da inspeção",IF(AND($O180="Pendente",$P180&lt;&gt;""),"ERRO: decisão pendente não deve ter data",IF(AND($O180&lt;&gt;"Pendente",$P180=""),"ERRO: informe a data da decisão",IF(AND($P180&lt;&gt;"",$P180&lt;$B180),"ERRO: decisão anterior à entrada",IF(AND($P180&lt;&gt;"",$N180&lt;&gt;"",$P180&lt;$N180),"ERRO: decisão anterior à inspeção",IF(AND($O180="Pendente",OR($M180="Aguardando execução",$M180="Concluído")),"ERRO: status exige decisão final",IF(AND($O180&lt;&gt;"Pendente",NOT(OR($M180="Aguardando execução",$M180="Concluído"))),"ERRO: atualize o status após a decisão",IF(AND($M180="Concluído",$Q180=""),"ERRO: informe a data da conclusão",IF(AND($M180&lt;&gt;"Concluído",$Q180&lt;&gt;""),"ERRO: conclusão só para status concluído",IF(AND($Q180&lt;&gt;"",$P180=""),"ERRO: conclusão sem data de decisão",IF(AND($Q180&lt;&gt;"",$Q180&lt;$P180),"ERRO: conclusão anterior à decisão","OK"))))))))))))))))))))))</f>
        <v/>
      </c>
      <c r="W180" s="31">
        <f>IF(OR($A180="",$S180="",$S180=0,$K180=""),"",$K180+ROW()/1000000)</f>
        <v/>
      </c>
    </row>
    <row r="181" ht="26" customHeight="1">
      <c r="A181" s="26" t="n"/>
      <c r="B181" s="49" t="n"/>
      <c r="C181" s="26" t="n"/>
      <c r="D181" s="28" t="n"/>
      <c r="E181" s="26" t="n"/>
      <c r="F181" s="29" t="n"/>
      <c r="G181" s="28" t="n"/>
      <c r="H181" s="28" t="n"/>
      <c r="I181" s="26" t="n"/>
      <c r="J181" s="26" t="n"/>
      <c r="K181" s="49" t="n"/>
      <c r="L181" s="26" t="n"/>
      <c r="M181" s="26" t="n"/>
      <c r="N181" s="49" t="n"/>
      <c r="O181" s="26" t="n"/>
      <c r="P181" s="49" t="n"/>
      <c r="Q181" s="49" t="n"/>
      <c r="R181" s="28" t="n"/>
      <c r="S181" s="30">
        <f>IF($A181="","",IF(OR(NOT(ISNUMBER($F181)),$F181&lt;=0,$M181=""),"",$F181*--($M181&lt;&gt;"Concluído")))</f>
        <v/>
      </c>
      <c r="T181" s="30">
        <f>IF(OR($A181="",NOT(ISNUMBER($B181)),NOT(ISNUMBER('Resumo'!$B$3))),"",MAX(0,IF(AND($M181="Concluído",ISNUMBER($Q181)),$Q181,'Resumo'!$B$3)-$B181))</f>
        <v/>
      </c>
      <c r="U181" s="31">
        <f>IF($A181="","",IF($K181="","Sem prazo",IF($M181="Concluído",IF($Q181="","Revisar",IF($Q181&gt;$K181,"Concluído com atraso","Concluído no prazo")),IF(NOT(ISNUMBER('Resumo'!$B$3)),"Revisar",IF($K181&lt;'Resumo'!$B$3,"Vencido",IF($K181-'Resumo'!$B$3&lt;=2,"Vence em até 2 dias","No prazo"))))))</f>
        <v/>
      </c>
      <c r="V181" s="32">
        <f>IF(COUNTA($A181:$R181)=0,"",IF($A181="","ERRO: informe o ID",IF(COUNTIF($A$9:$A$208,$A181)&gt;1,"ERRO: ID duplicado",IF(OR($B181="",$C181="",$D181="",$E181="",$F181="",$G181="",$H181="",$I181="",$J181="",$K181="",$L181="",$M181="",$O181=""),"ERRO: preencha os campos obrigatórios",IF(OR(COUNTIF('Listas e parâmetros'!$D$4:$D$10,$G181)=0,COUNTIF('Listas e parâmetros'!$I$4:$I$8,$I181)=0,COUNTIF('Listas e parâmetros'!$H$4:$H$6,$J181)=0,COUNTIF('Listas e parâmetros'!$E$4:$E$7,$L181)=0,COUNTIF('Listas e parâmetros'!$F$4:$F$8,$M181)=0,COUNTIF('Listas e parâmetros'!$G$4:$G$7,$O181)=0),"ERRO: valor fora das listas",IF(OR(NOT(ISNUMBER($F181)),$F181&lt;=0),"ERRO: quantidade inválida",IF(OR(NOT(ISNUMBER($B181)),NOT(ISNUMBER($K181))),"ERRO: datas de entrada/prazo inválidas",IF($B181&gt;'Resumo'!$B$3,"ERRO: entrada posterior à data de referência",IF($K181&lt;$B181,"ERRO: prazo anterior à entrada",IF(OR(AND($N181&lt;&gt;"",$N181&gt;'Resumo'!$B$3),AND($P181&lt;&gt;"",$P181&gt;'Resumo'!$B$3),AND($Q181&lt;&gt;"",$Q181&gt;'Resumo'!$B$3)),"ERRO: data posterior à referência",IF(AND($N181&lt;&gt;"",$N181&lt;$B181),"ERRO: inspeção anterior à entrada",IF(AND($M181&lt;&gt;"Em quarentena",$N181=""),"ERRO: informe a data da inspeção",IF(AND($O181="Pendente",$P181&lt;&gt;""),"ERRO: decisão pendente não deve ter data",IF(AND($O181&lt;&gt;"Pendente",$P181=""),"ERRO: informe a data da decisão",IF(AND($P181&lt;&gt;"",$P181&lt;$B181),"ERRO: decisão anterior à entrada",IF(AND($P181&lt;&gt;"",$N181&lt;&gt;"",$P181&lt;$N181),"ERRO: decisão anterior à inspeção",IF(AND($O181="Pendente",OR($M181="Aguardando execução",$M181="Concluído")),"ERRO: status exige decisão final",IF(AND($O181&lt;&gt;"Pendente",NOT(OR($M181="Aguardando execução",$M181="Concluído"))),"ERRO: atualize o status após a decisão",IF(AND($M181="Concluído",$Q181=""),"ERRO: informe a data da conclusão",IF(AND($M181&lt;&gt;"Concluído",$Q181&lt;&gt;""),"ERRO: conclusão só para status concluído",IF(AND($Q181&lt;&gt;"",$P181=""),"ERRO: conclusão sem data de decisão",IF(AND($Q181&lt;&gt;"",$Q181&lt;$P181),"ERRO: conclusão anterior à decisão","OK"))))))))))))))))))))))</f>
        <v/>
      </c>
      <c r="W181" s="31">
        <f>IF(OR($A181="",$S181="",$S181=0,$K181=""),"",$K181+ROW()/1000000)</f>
        <v/>
      </c>
    </row>
    <row r="182" ht="26" customHeight="1">
      <c r="A182" s="26" t="n"/>
      <c r="B182" s="49" t="n"/>
      <c r="C182" s="26" t="n"/>
      <c r="D182" s="28" t="n"/>
      <c r="E182" s="26" t="n"/>
      <c r="F182" s="29" t="n"/>
      <c r="G182" s="28" t="n"/>
      <c r="H182" s="28" t="n"/>
      <c r="I182" s="26" t="n"/>
      <c r="J182" s="26" t="n"/>
      <c r="K182" s="49" t="n"/>
      <c r="L182" s="26" t="n"/>
      <c r="M182" s="26" t="n"/>
      <c r="N182" s="49" t="n"/>
      <c r="O182" s="26" t="n"/>
      <c r="P182" s="49" t="n"/>
      <c r="Q182" s="49" t="n"/>
      <c r="R182" s="28" t="n"/>
      <c r="S182" s="30">
        <f>IF($A182="","",IF(OR(NOT(ISNUMBER($F182)),$F182&lt;=0,$M182=""),"",$F182*--($M182&lt;&gt;"Concluído")))</f>
        <v/>
      </c>
      <c r="T182" s="30">
        <f>IF(OR($A182="",NOT(ISNUMBER($B182)),NOT(ISNUMBER('Resumo'!$B$3))),"",MAX(0,IF(AND($M182="Concluído",ISNUMBER($Q182)),$Q182,'Resumo'!$B$3)-$B182))</f>
        <v/>
      </c>
      <c r="U182" s="31">
        <f>IF($A182="","",IF($K182="","Sem prazo",IF($M182="Concluído",IF($Q182="","Revisar",IF($Q182&gt;$K182,"Concluído com atraso","Concluído no prazo")),IF(NOT(ISNUMBER('Resumo'!$B$3)),"Revisar",IF($K182&lt;'Resumo'!$B$3,"Vencido",IF($K182-'Resumo'!$B$3&lt;=2,"Vence em até 2 dias","No prazo"))))))</f>
        <v/>
      </c>
      <c r="V182" s="32">
        <f>IF(COUNTA($A182:$R182)=0,"",IF($A182="","ERRO: informe o ID",IF(COUNTIF($A$9:$A$208,$A182)&gt;1,"ERRO: ID duplicado",IF(OR($B182="",$C182="",$D182="",$E182="",$F182="",$G182="",$H182="",$I182="",$J182="",$K182="",$L182="",$M182="",$O182=""),"ERRO: preencha os campos obrigatórios",IF(OR(COUNTIF('Listas e parâmetros'!$D$4:$D$10,$G182)=0,COUNTIF('Listas e parâmetros'!$I$4:$I$8,$I182)=0,COUNTIF('Listas e parâmetros'!$H$4:$H$6,$J182)=0,COUNTIF('Listas e parâmetros'!$E$4:$E$7,$L182)=0,COUNTIF('Listas e parâmetros'!$F$4:$F$8,$M182)=0,COUNTIF('Listas e parâmetros'!$G$4:$G$7,$O182)=0),"ERRO: valor fora das listas",IF(OR(NOT(ISNUMBER($F182)),$F182&lt;=0),"ERRO: quantidade inválida",IF(OR(NOT(ISNUMBER($B182)),NOT(ISNUMBER($K182))),"ERRO: datas de entrada/prazo inválidas",IF($B182&gt;'Resumo'!$B$3,"ERRO: entrada posterior à data de referência",IF($K182&lt;$B182,"ERRO: prazo anterior à entrada",IF(OR(AND($N182&lt;&gt;"",$N182&gt;'Resumo'!$B$3),AND($P182&lt;&gt;"",$P182&gt;'Resumo'!$B$3),AND($Q182&lt;&gt;"",$Q182&gt;'Resumo'!$B$3)),"ERRO: data posterior à referência",IF(AND($N182&lt;&gt;"",$N182&lt;$B182),"ERRO: inspeção anterior à entrada",IF(AND($M182&lt;&gt;"Em quarentena",$N182=""),"ERRO: informe a data da inspeção",IF(AND($O182="Pendente",$P182&lt;&gt;""),"ERRO: decisão pendente não deve ter data",IF(AND($O182&lt;&gt;"Pendente",$P182=""),"ERRO: informe a data da decisão",IF(AND($P182&lt;&gt;"",$P182&lt;$B182),"ERRO: decisão anterior à entrada",IF(AND($P182&lt;&gt;"",$N182&lt;&gt;"",$P182&lt;$N182),"ERRO: decisão anterior à inspeção",IF(AND($O182="Pendente",OR($M182="Aguardando execução",$M182="Concluído")),"ERRO: status exige decisão final",IF(AND($O182&lt;&gt;"Pendente",NOT(OR($M182="Aguardando execução",$M182="Concluído"))),"ERRO: atualize o status após a decisão",IF(AND($M182="Concluído",$Q182=""),"ERRO: informe a data da conclusão",IF(AND($M182&lt;&gt;"Concluído",$Q182&lt;&gt;""),"ERRO: conclusão só para status concluído",IF(AND($Q182&lt;&gt;"",$P182=""),"ERRO: conclusão sem data de decisão",IF(AND($Q182&lt;&gt;"",$Q182&lt;$P182),"ERRO: conclusão anterior à decisão","OK"))))))))))))))))))))))</f>
        <v/>
      </c>
      <c r="W182" s="31">
        <f>IF(OR($A182="",$S182="",$S182=0,$K182=""),"",$K182+ROW()/1000000)</f>
        <v/>
      </c>
    </row>
    <row r="183" ht="26" customHeight="1">
      <c r="A183" s="26" t="n"/>
      <c r="B183" s="49" t="n"/>
      <c r="C183" s="26" t="n"/>
      <c r="D183" s="28" t="n"/>
      <c r="E183" s="26" t="n"/>
      <c r="F183" s="29" t="n"/>
      <c r="G183" s="28" t="n"/>
      <c r="H183" s="28" t="n"/>
      <c r="I183" s="26" t="n"/>
      <c r="J183" s="26" t="n"/>
      <c r="K183" s="49" t="n"/>
      <c r="L183" s="26" t="n"/>
      <c r="M183" s="26" t="n"/>
      <c r="N183" s="49" t="n"/>
      <c r="O183" s="26" t="n"/>
      <c r="P183" s="49" t="n"/>
      <c r="Q183" s="49" t="n"/>
      <c r="R183" s="28" t="n"/>
      <c r="S183" s="30">
        <f>IF($A183="","",IF(OR(NOT(ISNUMBER($F183)),$F183&lt;=0,$M183=""),"",$F183*--($M183&lt;&gt;"Concluído")))</f>
        <v/>
      </c>
      <c r="T183" s="30">
        <f>IF(OR($A183="",NOT(ISNUMBER($B183)),NOT(ISNUMBER('Resumo'!$B$3))),"",MAX(0,IF(AND($M183="Concluído",ISNUMBER($Q183)),$Q183,'Resumo'!$B$3)-$B183))</f>
        <v/>
      </c>
      <c r="U183" s="31">
        <f>IF($A183="","",IF($K183="","Sem prazo",IF($M183="Concluído",IF($Q183="","Revisar",IF($Q183&gt;$K183,"Concluído com atraso","Concluído no prazo")),IF(NOT(ISNUMBER('Resumo'!$B$3)),"Revisar",IF($K183&lt;'Resumo'!$B$3,"Vencido",IF($K183-'Resumo'!$B$3&lt;=2,"Vence em até 2 dias","No prazo"))))))</f>
        <v/>
      </c>
      <c r="V183" s="32">
        <f>IF(COUNTA($A183:$R183)=0,"",IF($A183="","ERRO: informe o ID",IF(COUNTIF($A$9:$A$208,$A183)&gt;1,"ERRO: ID duplicado",IF(OR($B183="",$C183="",$D183="",$E183="",$F183="",$G183="",$H183="",$I183="",$J183="",$K183="",$L183="",$M183="",$O183=""),"ERRO: preencha os campos obrigatórios",IF(OR(COUNTIF('Listas e parâmetros'!$D$4:$D$10,$G183)=0,COUNTIF('Listas e parâmetros'!$I$4:$I$8,$I183)=0,COUNTIF('Listas e parâmetros'!$H$4:$H$6,$J183)=0,COUNTIF('Listas e parâmetros'!$E$4:$E$7,$L183)=0,COUNTIF('Listas e parâmetros'!$F$4:$F$8,$M183)=0,COUNTIF('Listas e parâmetros'!$G$4:$G$7,$O183)=0),"ERRO: valor fora das listas",IF(OR(NOT(ISNUMBER($F183)),$F183&lt;=0),"ERRO: quantidade inválida",IF(OR(NOT(ISNUMBER($B183)),NOT(ISNUMBER($K183))),"ERRO: datas de entrada/prazo inválidas",IF($B183&gt;'Resumo'!$B$3,"ERRO: entrada posterior à data de referência",IF($K183&lt;$B183,"ERRO: prazo anterior à entrada",IF(OR(AND($N183&lt;&gt;"",$N183&gt;'Resumo'!$B$3),AND($P183&lt;&gt;"",$P183&gt;'Resumo'!$B$3),AND($Q183&lt;&gt;"",$Q183&gt;'Resumo'!$B$3)),"ERRO: data posterior à referência",IF(AND($N183&lt;&gt;"",$N183&lt;$B183),"ERRO: inspeção anterior à entrada",IF(AND($M183&lt;&gt;"Em quarentena",$N183=""),"ERRO: informe a data da inspeção",IF(AND($O183="Pendente",$P183&lt;&gt;""),"ERRO: decisão pendente não deve ter data",IF(AND($O183&lt;&gt;"Pendente",$P183=""),"ERRO: informe a data da decisão",IF(AND($P183&lt;&gt;"",$P183&lt;$B183),"ERRO: decisão anterior à entrada",IF(AND($P183&lt;&gt;"",$N183&lt;&gt;"",$P183&lt;$N183),"ERRO: decisão anterior à inspeção",IF(AND($O183="Pendente",OR($M183="Aguardando execução",$M183="Concluído")),"ERRO: status exige decisão final",IF(AND($O183&lt;&gt;"Pendente",NOT(OR($M183="Aguardando execução",$M183="Concluído"))),"ERRO: atualize o status após a decisão",IF(AND($M183="Concluído",$Q183=""),"ERRO: informe a data da conclusão",IF(AND($M183&lt;&gt;"Concluído",$Q183&lt;&gt;""),"ERRO: conclusão só para status concluído",IF(AND($Q183&lt;&gt;"",$P183=""),"ERRO: conclusão sem data de decisão",IF(AND($Q183&lt;&gt;"",$Q183&lt;$P183),"ERRO: conclusão anterior à decisão","OK"))))))))))))))))))))))</f>
        <v/>
      </c>
      <c r="W183" s="31">
        <f>IF(OR($A183="",$S183="",$S183=0,$K183=""),"",$K183+ROW()/1000000)</f>
        <v/>
      </c>
    </row>
    <row r="184" ht="26" customHeight="1">
      <c r="A184" s="26" t="n"/>
      <c r="B184" s="49" t="n"/>
      <c r="C184" s="26" t="n"/>
      <c r="D184" s="28" t="n"/>
      <c r="E184" s="26" t="n"/>
      <c r="F184" s="29" t="n"/>
      <c r="G184" s="28" t="n"/>
      <c r="H184" s="28" t="n"/>
      <c r="I184" s="26" t="n"/>
      <c r="J184" s="26" t="n"/>
      <c r="K184" s="49" t="n"/>
      <c r="L184" s="26" t="n"/>
      <c r="M184" s="26" t="n"/>
      <c r="N184" s="49" t="n"/>
      <c r="O184" s="26" t="n"/>
      <c r="P184" s="49" t="n"/>
      <c r="Q184" s="49" t="n"/>
      <c r="R184" s="28" t="n"/>
      <c r="S184" s="30">
        <f>IF($A184="","",IF(OR(NOT(ISNUMBER($F184)),$F184&lt;=0,$M184=""),"",$F184*--($M184&lt;&gt;"Concluído")))</f>
        <v/>
      </c>
      <c r="T184" s="30">
        <f>IF(OR($A184="",NOT(ISNUMBER($B184)),NOT(ISNUMBER('Resumo'!$B$3))),"",MAX(0,IF(AND($M184="Concluído",ISNUMBER($Q184)),$Q184,'Resumo'!$B$3)-$B184))</f>
        <v/>
      </c>
      <c r="U184" s="31">
        <f>IF($A184="","",IF($K184="","Sem prazo",IF($M184="Concluído",IF($Q184="","Revisar",IF($Q184&gt;$K184,"Concluído com atraso","Concluído no prazo")),IF(NOT(ISNUMBER('Resumo'!$B$3)),"Revisar",IF($K184&lt;'Resumo'!$B$3,"Vencido",IF($K184-'Resumo'!$B$3&lt;=2,"Vence em até 2 dias","No prazo"))))))</f>
        <v/>
      </c>
      <c r="V184" s="32">
        <f>IF(COUNTA($A184:$R184)=0,"",IF($A184="","ERRO: informe o ID",IF(COUNTIF($A$9:$A$208,$A184)&gt;1,"ERRO: ID duplicado",IF(OR($B184="",$C184="",$D184="",$E184="",$F184="",$G184="",$H184="",$I184="",$J184="",$K184="",$L184="",$M184="",$O184=""),"ERRO: preencha os campos obrigatórios",IF(OR(COUNTIF('Listas e parâmetros'!$D$4:$D$10,$G184)=0,COUNTIF('Listas e parâmetros'!$I$4:$I$8,$I184)=0,COUNTIF('Listas e parâmetros'!$H$4:$H$6,$J184)=0,COUNTIF('Listas e parâmetros'!$E$4:$E$7,$L184)=0,COUNTIF('Listas e parâmetros'!$F$4:$F$8,$M184)=0,COUNTIF('Listas e parâmetros'!$G$4:$G$7,$O184)=0),"ERRO: valor fora das listas",IF(OR(NOT(ISNUMBER($F184)),$F184&lt;=0),"ERRO: quantidade inválida",IF(OR(NOT(ISNUMBER($B184)),NOT(ISNUMBER($K184))),"ERRO: datas de entrada/prazo inválidas",IF($B184&gt;'Resumo'!$B$3,"ERRO: entrada posterior à data de referência",IF($K184&lt;$B184,"ERRO: prazo anterior à entrada",IF(OR(AND($N184&lt;&gt;"",$N184&gt;'Resumo'!$B$3),AND($P184&lt;&gt;"",$P184&gt;'Resumo'!$B$3),AND($Q184&lt;&gt;"",$Q184&gt;'Resumo'!$B$3)),"ERRO: data posterior à referência",IF(AND($N184&lt;&gt;"",$N184&lt;$B184),"ERRO: inspeção anterior à entrada",IF(AND($M184&lt;&gt;"Em quarentena",$N184=""),"ERRO: informe a data da inspeção",IF(AND($O184="Pendente",$P184&lt;&gt;""),"ERRO: decisão pendente não deve ter data",IF(AND($O184&lt;&gt;"Pendente",$P184=""),"ERRO: informe a data da decisão",IF(AND($P184&lt;&gt;"",$P184&lt;$B184),"ERRO: decisão anterior à entrada",IF(AND($P184&lt;&gt;"",$N184&lt;&gt;"",$P184&lt;$N184),"ERRO: decisão anterior à inspeção",IF(AND($O184="Pendente",OR($M184="Aguardando execução",$M184="Concluído")),"ERRO: status exige decisão final",IF(AND($O184&lt;&gt;"Pendente",NOT(OR($M184="Aguardando execução",$M184="Concluído"))),"ERRO: atualize o status após a decisão",IF(AND($M184="Concluído",$Q184=""),"ERRO: informe a data da conclusão",IF(AND($M184&lt;&gt;"Concluído",$Q184&lt;&gt;""),"ERRO: conclusão só para status concluído",IF(AND($Q184&lt;&gt;"",$P184=""),"ERRO: conclusão sem data de decisão",IF(AND($Q184&lt;&gt;"",$Q184&lt;$P184),"ERRO: conclusão anterior à decisão","OK"))))))))))))))))))))))</f>
        <v/>
      </c>
      <c r="W184" s="31">
        <f>IF(OR($A184="",$S184="",$S184=0,$K184=""),"",$K184+ROW()/1000000)</f>
        <v/>
      </c>
    </row>
    <row r="185" ht="26" customHeight="1">
      <c r="A185" s="26" t="n"/>
      <c r="B185" s="49" t="n"/>
      <c r="C185" s="26" t="n"/>
      <c r="D185" s="28" t="n"/>
      <c r="E185" s="26" t="n"/>
      <c r="F185" s="29" t="n"/>
      <c r="G185" s="28" t="n"/>
      <c r="H185" s="28" t="n"/>
      <c r="I185" s="26" t="n"/>
      <c r="J185" s="26" t="n"/>
      <c r="K185" s="49" t="n"/>
      <c r="L185" s="26" t="n"/>
      <c r="M185" s="26" t="n"/>
      <c r="N185" s="49" t="n"/>
      <c r="O185" s="26" t="n"/>
      <c r="P185" s="49" t="n"/>
      <c r="Q185" s="49" t="n"/>
      <c r="R185" s="28" t="n"/>
      <c r="S185" s="30">
        <f>IF($A185="","",IF(OR(NOT(ISNUMBER($F185)),$F185&lt;=0,$M185=""),"",$F185*--($M185&lt;&gt;"Concluído")))</f>
        <v/>
      </c>
      <c r="T185" s="30">
        <f>IF(OR($A185="",NOT(ISNUMBER($B185)),NOT(ISNUMBER('Resumo'!$B$3))),"",MAX(0,IF(AND($M185="Concluído",ISNUMBER($Q185)),$Q185,'Resumo'!$B$3)-$B185))</f>
        <v/>
      </c>
      <c r="U185" s="31">
        <f>IF($A185="","",IF($K185="","Sem prazo",IF($M185="Concluído",IF($Q185="","Revisar",IF($Q185&gt;$K185,"Concluído com atraso","Concluído no prazo")),IF(NOT(ISNUMBER('Resumo'!$B$3)),"Revisar",IF($K185&lt;'Resumo'!$B$3,"Vencido",IF($K185-'Resumo'!$B$3&lt;=2,"Vence em até 2 dias","No prazo"))))))</f>
        <v/>
      </c>
      <c r="V185" s="32">
        <f>IF(COUNTA($A185:$R185)=0,"",IF($A185="","ERRO: informe o ID",IF(COUNTIF($A$9:$A$208,$A185)&gt;1,"ERRO: ID duplicado",IF(OR($B185="",$C185="",$D185="",$E185="",$F185="",$G185="",$H185="",$I185="",$J185="",$K185="",$L185="",$M185="",$O185=""),"ERRO: preencha os campos obrigatórios",IF(OR(COUNTIF('Listas e parâmetros'!$D$4:$D$10,$G185)=0,COUNTIF('Listas e parâmetros'!$I$4:$I$8,$I185)=0,COUNTIF('Listas e parâmetros'!$H$4:$H$6,$J185)=0,COUNTIF('Listas e parâmetros'!$E$4:$E$7,$L185)=0,COUNTIF('Listas e parâmetros'!$F$4:$F$8,$M185)=0,COUNTIF('Listas e parâmetros'!$G$4:$G$7,$O185)=0),"ERRO: valor fora das listas",IF(OR(NOT(ISNUMBER($F185)),$F185&lt;=0),"ERRO: quantidade inválida",IF(OR(NOT(ISNUMBER($B185)),NOT(ISNUMBER($K185))),"ERRO: datas de entrada/prazo inválidas",IF($B185&gt;'Resumo'!$B$3,"ERRO: entrada posterior à data de referência",IF($K185&lt;$B185,"ERRO: prazo anterior à entrada",IF(OR(AND($N185&lt;&gt;"",$N185&gt;'Resumo'!$B$3),AND($P185&lt;&gt;"",$P185&gt;'Resumo'!$B$3),AND($Q185&lt;&gt;"",$Q185&gt;'Resumo'!$B$3)),"ERRO: data posterior à referência",IF(AND($N185&lt;&gt;"",$N185&lt;$B185),"ERRO: inspeção anterior à entrada",IF(AND($M185&lt;&gt;"Em quarentena",$N185=""),"ERRO: informe a data da inspeção",IF(AND($O185="Pendente",$P185&lt;&gt;""),"ERRO: decisão pendente não deve ter data",IF(AND($O185&lt;&gt;"Pendente",$P185=""),"ERRO: informe a data da decisão",IF(AND($P185&lt;&gt;"",$P185&lt;$B185),"ERRO: decisão anterior à entrada",IF(AND($P185&lt;&gt;"",$N185&lt;&gt;"",$P185&lt;$N185),"ERRO: decisão anterior à inspeção",IF(AND($O185="Pendente",OR($M185="Aguardando execução",$M185="Concluído")),"ERRO: status exige decisão final",IF(AND($O185&lt;&gt;"Pendente",NOT(OR($M185="Aguardando execução",$M185="Concluído"))),"ERRO: atualize o status após a decisão",IF(AND($M185="Concluído",$Q185=""),"ERRO: informe a data da conclusão",IF(AND($M185&lt;&gt;"Concluído",$Q185&lt;&gt;""),"ERRO: conclusão só para status concluído",IF(AND($Q185&lt;&gt;"",$P185=""),"ERRO: conclusão sem data de decisão",IF(AND($Q185&lt;&gt;"",$Q185&lt;$P185),"ERRO: conclusão anterior à decisão","OK"))))))))))))))))))))))</f>
        <v/>
      </c>
      <c r="W185" s="31">
        <f>IF(OR($A185="",$S185="",$S185=0,$K185=""),"",$K185+ROW()/1000000)</f>
        <v/>
      </c>
    </row>
    <row r="186" ht="26" customHeight="1">
      <c r="A186" s="26" t="n"/>
      <c r="B186" s="49" t="n"/>
      <c r="C186" s="26" t="n"/>
      <c r="D186" s="28" t="n"/>
      <c r="E186" s="26" t="n"/>
      <c r="F186" s="29" t="n"/>
      <c r="G186" s="28" t="n"/>
      <c r="H186" s="28" t="n"/>
      <c r="I186" s="26" t="n"/>
      <c r="J186" s="26" t="n"/>
      <c r="K186" s="49" t="n"/>
      <c r="L186" s="26" t="n"/>
      <c r="M186" s="26" t="n"/>
      <c r="N186" s="49" t="n"/>
      <c r="O186" s="26" t="n"/>
      <c r="P186" s="49" t="n"/>
      <c r="Q186" s="49" t="n"/>
      <c r="R186" s="28" t="n"/>
      <c r="S186" s="30">
        <f>IF($A186="","",IF(OR(NOT(ISNUMBER($F186)),$F186&lt;=0,$M186=""),"",$F186*--($M186&lt;&gt;"Concluído")))</f>
        <v/>
      </c>
      <c r="T186" s="30">
        <f>IF(OR($A186="",NOT(ISNUMBER($B186)),NOT(ISNUMBER('Resumo'!$B$3))),"",MAX(0,IF(AND($M186="Concluído",ISNUMBER($Q186)),$Q186,'Resumo'!$B$3)-$B186))</f>
        <v/>
      </c>
      <c r="U186" s="31">
        <f>IF($A186="","",IF($K186="","Sem prazo",IF($M186="Concluído",IF($Q186="","Revisar",IF($Q186&gt;$K186,"Concluído com atraso","Concluído no prazo")),IF(NOT(ISNUMBER('Resumo'!$B$3)),"Revisar",IF($K186&lt;'Resumo'!$B$3,"Vencido",IF($K186-'Resumo'!$B$3&lt;=2,"Vence em até 2 dias","No prazo"))))))</f>
        <v/>
      </c>
      <c r="V186" s="32">
        <f>IF(COUNTA($A186:$R186)=0,"",IF($A186="","ERRO: informe o ID",IF(COUNTIF($A$9:$A$208,$A186)&gt;1,"ERRO: ID duplicado",IF(OR($B186="",$C186="",$D186="",$E186="",$F186="",$G186="",$H186="",$I186="",$J186="",$K186="",$L186="",$M186="",$O186=""),"ERRO: preencha os campos obrigatórios",IF(OR(COUNTIF('Listas e parâmetros'!$D$4:$D$10,$G186)=0,COUNTIF('Listas e parâmetros'!$I$4:$I$8,$I186)=0,COUNTIF('Listas e parâmetros'!$H$4:$H$6,$J186)=0,COUNTIF('Listas e parâmetros'!$E$4:$E$7,$L186)=0,COUNTIF('Listas e parâmetros'!$F$4:$F$8,$M186)=0,COUNTIF('Listas e parâmetros'!$G$4:$G$7,$O186)=0),"ERRO: valor fora das listas",IF(OR(NOT(ISNUMBER($F186)),$F186&lt;=0),"ERRO: quantidade inválida",IF(OR(NOT(ISNUMBER($B186)),NOT(ISNUMBER($K186))),"ERRO: datas de entrada/prazo inválidas",IF($B186&gt;'Resumo'!$B$3,"ERRO: entrada posterior à data de referência",IF($K186&lt;$B186,"ERRO: prazo anterior à entrada",IF(OR(AND($N186&lt;&gt;"",$N186&gt;'Resumo'!$B$3),AND($P186&lt;&gt;"",$P186&gt;'Resumo'!$B$3),AND($Q186&lt;&gt;"",$Q186&gt;'Resumo'!$B$3)),"ERRO: data posterior à referência",IF(AND($N186&lt;&gt;"",$N186&lt;$B186),"ERRO: inspeção anterior à entrada",IF(AND($M186&lt;&gt;"Em quarentena",$N186=""),"ERRO: informe a data da inspeção",IF(AND($O186="Pendente",$P186&lt;&gt;""),"ERRO: decisão pendente não deve ter data",IF(AND($O186&lt;&gt;"Pendente",$P186=""),"ERRO: informe a data da decisão",IF(AND($P186&lt;&gt;"",$P186&lt;$B186),"ERRO: decisão anterior à entrada",IF(AND($P186&lt;&gt;"",$N186&lt;&gt;"",$P186&lt;$N186),"ERRO: decisão anterior à inspeção",IF(AND($O186="Pendente",OR($M186="Aguardando execução",$M186="Concluído")),"ERRO: status exige decisão final",IF(AND($O186&lt;&gt;"Pendente",NOT(OR($M186="Aguardando execução",$M186="Concluído"))),"ERRO: atualize o status após a decisão",IF(AND($M186="Concluído",$Q186=""),"ERRO: informe a data da conclusão",IF(AND($M186&lt;&gt;"Concluído",$Q186&lt;&gt;""),"ERRO: conclusão só para status concluído",IF(AND($Q186&lt;&gt;"",$P186=""),"ERRO: conclusão sem data de decisão",IF(AND($Q186&lt;&gt;"",$Q186&lt;$P186),"ERRO: conclusão anterior à decisão","OK"))))))))))))))))))))))</f>
        <v/>
      </c>
      <c r="W186" s="31">
        <f>IF(OR($A186="",$S186="",$S186=0,$K186=""),"",$K186+ROW()/1000000)</f>
        <v/>
      </c>
    </row>
    <row r="187" ht="26" customHeight="1">
      <c r="A187" s="26" t="n"/>
      <c r="B187" s="49" t="n"/>
      <c r="C187" s="26" t="n"/>
      <c r="D187" s="28" t="n"/>
      <c r="E187" s="26" t="n"/>
      <c r="F187" s="29" t="n"/>
      <c r="G187" s="28" t="n"/>
      <c r="H187" s="28" t="n"/>
      <c r="I187" s="26" t="n"/>
      <c r="J187" s="26" t="n"/>
      <c r="K187" s="49" t="n"/>
      <c r="L187" s="26" t="n"/>
      <c r="M187" s="26" t="n"/>
      <c r="N187" s="49" t="n"/>
      <c r="O187" s="26" t="n"/>
      <c r="P187" s="49" t="n"/>
      <c r="Q187" s="49" t="n"/>
      <c r="R187" s="28" t="n"/>
      <c r="S187" s="30">
        <f>IF($A187="","",IF(OR(NOT(ISNUMBER($F187)),$F187&lt;=0,$M187=""),"",$F187*--($M187&lt;&gt;"Concluído")))</f>
        <v/>
      </c>
      <c r="T187" s="30">
        <f>IF(OR($A187="",NOT(ISNUMBER($B187)),NOT(ISNUMBER('Resumo'!$B$3))),"",MAX(0,IF(AND($M187="Concluído",ISNUMBER($Q187)),$Q187,'Resumo'!$B$3)-$B187))</f>
        <v/>
      </c>
      <c r="U187" s="31">
        <f>IF($A187="","",IF($K187="","Sem prazo",IF($M187="Concluído",IF($Q187="","Revisar",IF($Q187&gt;$K187,"Concluído com atraso","Concluído no prazo")),IF(NOT(ISNUMBER('Resumo'!$B$3)),"Revisar",IF($K187&lt;'Resumo'!$B$3,"Vencido",IF($K187-'Resumo'!$B$3&lt;=2,"Vence em até 2 dias","No prazo"))))))</f>
        <v/>
      </c>
      <c r="V187" s="32">
        <f>IF(COUNTA($A187:$R187)=0,"",IF($A187="","ERRO: informe o ID",IF(COUNTIF($A$9:$A$208,$A187)&gt;1,"ERRO: ID duplicado",IF(OR($B187="",$C187="",$D187="",$E187="",$F187="",$G187="",$H187="",$I187="",$J187="",$K187="",$L187="",$M187="",$O187=""),"ERRO: preencha os campos obrigatórios",IF(OR(COUNTIF('Listas e parâmetros'!$D$4:$D$10,$G187)=0,COUNTIF('Listas e parâmetros'!$I$4:$I$8,$I187)=0,COUNTIF('Listas e parâmetros'!$H$4:$H$6,$J187)=0,COUNTIF('Listas e parâmetros'!$E$4:$E$7,$L187)=0,COUNTIF('Listas e parâmetros'!$F$4:$F$8,$M187)=0,COUNTIF('Listas e parâmetros'!$G$4:$G$7,$O187)=0),"ERRO: valor fora das listas",IF(OR(NOT(ISNUMBER($F187)),$F187&lt;=0),"ERRO: quantidade inválida",IF(OR(NOT(ISNUMBER($B187)),NOT(ISNUMBER($K187))),"ERRO: datas de entrada/prazo inválidas",IF($B187&gt;'Resumo'!$B$3,"ERRO: entrada posterior à data de referência",IF($K187&lt;$B187,"ERRO: prazo anterior à entrada",IF(OR(AND($N187&lt;&gt;"",$N187&gt;'Resumo'!$B$3),AND($P187&lt;&gt;"",$P187&gt;'Resumo'!$B$3),AND($Q187&lt;&gt;"",$Q187&gt;'Resumo'!$B$3)),"ERRO: data posterior à referência",IF(AND($N187&lt;&gt;"",$N187&lt;$B187),"ERRO: inspeção anterior à entrada",IF(AND($M187&lt;&gt;"Em quarentena",$N187=""),"ERRO: informe a data da inspeção",IF(AND($O187="Pendente",$P187&lt;&gt;""),"ERRO: decisão pendente não deve ter data",IF(AND($O187&lt;&gt;"Pendente",$P187=""),"ERRO: informe a data da decisão",IF(AND($P187&lt;&gt;"",$P187&lt;$B187),"ERRO: decisão anterior à entrada",IF(AND($P187&lt;&gt;"",$N187&lt;&gt;"",$P187&lt;$N187),"ERRO: decisão anterior à inspeção",IF(AND($O187="Pendente",OR($M187="Aguardando execução",$M187="Concluído")),"ERRO: status exige decisão final",IF(AND($O187&lt;&gt;"Pendente",NOT(OR($M187="Aguardando execução",$M187="Concluído"))),"ERRO: atualize o status após a decisão",IF(AND($M187="Concluído",$Q187=""),"ERRO: informe a data da conclusão",IF(AND($M187&lt;&gt;"Concluído",$Q187&lt;&gt;""),"ERRO: conclusão só para status concluído",IF(AND($Q187&lt;&gt;"",$P187=""),"ERRO: conclusão sem data de decisão",IF(AND($Q187&lt;&gt;"",$Q187&lt;$P187),"ERRO: conclusão anterior à decisão","OK"))))))))))))))))))))))</f>
        <v/>
      </c>
      <c r="W187" s="31">
        <f>IF(OR($A187="",$S187="",$S187=0,$K187=""),"",$K187+ROW()/1000000)</f>
        <v/>
      </c>
    </row>
    <row r="188" ht="26" customHeight="1">
      <c r="A188" s="26" t="n"/>
      <c r="B188" s="49" t="n"/>
      <c r="C188" s="26" t="n"/>
      <c r="D188" s="28" t="n"/>
      <c r="E188" s="26" t="n"/>
      <c r="F188" s="29" t="n"/>
      <c r="G188" s="28" t="n"/>
      <c r="H188" s="28" t="n"/>
      <c r="I188" s="26" t="n"/>
      <c r="J188" s="26" t="n"/>
      <c r="K188" s="49" t="n"/>
      <c r="L188" s="26" t="n"/>
      <c r="M188" s="26" t="n"/>
      <c r="N188" s="49" t="n"/>
      <c r="O188" s="26" t="n"/>
      <c r="P188" s="49" t="n"/>
      <c r="Q188" s="49" t="n"/>
      <c r="R188" s="28" t="n"/>
      <c r="S188" s="30">
        <f>IF($A188="","",IF(OR(NOT(ISNUMBER($F188)),$F188&lt;=0,$M188=""),"",$F188*--($M188&lt;&gt;"Concluído")))</f>
        <v/>
      </c>
      <c r="T188" s="30">
        <f>IF(OR($A188="",NOT(ISNUMBER($B188)),NOT(ISNUMBER('Resumo'!$B$3))),"",MAX(0,IF(AND($M188="Concluído",ISNUMBER($Q188)),$Q188,'Resumo'!$B$3)-$B188))</f>
        <v/>
      </c>
      <c r="U188" s="31">
        <f>IF($A188="","",IF($K188="","Sem prazo",IF($M188="Concluído",IF($Q188="","Revisar",IF($Q188&gt;$K188,"Concluído com atraso","Concluído no prazo")),IF(NOT(ISNUMBER('Resumo'!$B$3)),"Revisar",IF($K188&lt;'Resumo'!$B$3,"Vencido",IF($K188-'Resumo'!$B$3&lt;=2,"Vence em até 2 dias","No prazo"))))))</f>
        <v/>
      </c>
      <c r="V188" s="32">
        <f>IF(COUNTA($A188:$R188)=0,"",IF($A188="","ERRO: informe o ID",IF(COUNTIF($A$9:$A$208,$A188)&gt;1,"ERRO: ID duplicado",IF(OR($B188="",$C188="",$D188="",$E188="",$F188="",$G188="",$H188="",$I188="",$J188="",$K188="",$L188="",$M188="",$O188=""),"ERRO: preencha os campos obrigatórios",IF(OR(COUNTIF('Listas e parâmetros'!$D$4:$D$10,$G188)=0,COUNTIF('Listas e parâmetros'!$I$4:$I$8,$I188)=0,COUNTIF('Listas e parâmetros'!$H$4:$H$6,$J188)=0,COUNTIF('Listas e parâmetros'!$E$4:$E$7,$L188)=0,COUNTIF('Listas e parâmetros'!$F$4:$F$8,$M188)=0,COUNTIF('Listas e parâmetros'!$G$4:$G$7,$O188)=0),"ERRO: valor fora das listas",IF(OR(NOT(ISNUMBER($F188)),$F188&lt;=0),"ERRO: quantidade inválida",IF(OR(NOT(ISNUMBER($B188)),NOT(ISNUMBER($K188))),"ERRO: datas de entrada/prazo inválidas",IF($B188&gt;'Resumo'!$B$3,"ERRO: entrada posterior à data de referência",IF($K188&lt;$B188,"ERRO: prazo anterior à entrada",IF(OR(AND($N188&lt;&gt;"",$N188&gt;'Resumo'!$B$3),AND($P188&lt;&gt;"",$P188&gt;'Resumo'!$B$3),AND($Q188&lt;&gt;"",$Q188&gt;'Resumo'!$B$3)),"ERRO: data posterior à referência",IF(AND($N188&lt;&gt;"",$N188&lt;$B188),"ERRO: inspeção anterior à entrada",IF(AND($M188&lt;&gt;"Em quarentena",$N188=""),"ERRO: informe a data da inspeção",IF(AND($O188="Pendente",$P188&lt;&gt;""),"ERRO: decisão pendente não deve ter data",IF(AND($O188&lt;&gt;"Pendente",$P188=""),"ERRO: informe a data da decisão",IF(AND($P188&lt;&gt;"",$P188&lt;$B188),"ERRO: decisão anterior à entrada",IF(AND($P188&lt;&gt;"",$N188&lt;&gt;"",$P188&lt;$N188),"ERRO: decisão anterior à inspeção",IF(AND($O188="Pendente",OR($M188="Aguardando execução",$M188="Concluído")),"ERRO: status exige decisão final",IF(AND($O188&lt;&gt;"Pendente",NOT(OR($M188="Aguardando execução",$M188="Concluído"))),"ERRO: atualize o status após a decisão",IF(AND($M188="Concluído",$Q188=""),"ERRO: informe a data da conclusão",IF(AND($M188&lt;&gt;"Concluído",$Q188&lt;&gt;""),"ERRO: conclusão só para status concluído",IF(AND($Q188&lt;&gt;"",$P188=""),"ERRO: conclusão sem data de decisão",IF(AND($Q188&lt;&gt;"",$Q188&lt;$P188),"ERRO: conclusão anterior à decisão","OK"))))))))))))))))))))))</f>
        <v/>
      </c>
      <c r="W188" s="31">
        <f>IF(OR($A188="",$S188="",$S188=0,$K188=""),"",$K188+ROW()/1000000)</f>
        <v/>
      </c>
    </row>
    <row r="189" ht="26" customHeight="1">
      <c r="A189" s="26" t="n"/>
      <c r="B189" s="49" t="n"/>
      <c r="C189" s="26" t="n"/>
      <c r="D189" s="28" t="n"/>
      <c r="E189" s="26" t="n"/>
      <c r="F189" s="29" t="n"/>
      <c r="G189" s="28" t="n"/>
      <c r="H189" s="28" t="n"/>
      <c r="I189" s="26" t="n"/>
      <c r="J189" s="26" t="n"/>
      <c r="K189" s="49" t="n"/>
      <c r="L189" s="26" t="n"/>
      <c r="M189" s="26" t="n"/>
      <c r="N189" s="49" t="n"/>
      <c r="O189" s="26" t="n"/>
      <c r="P189" s="49" t="n"/>
      <c r="Q189" s="49" t="n"/>
      <c r="R189" s="28" t="n"/>
      <c r="S189" s="30">
        <f>IF($A189="","",IF(OR(NOT(ISNUMBER($F189)),$F189&lt;=0,$M189=""),"",$F189*--($M189&lt;&gt;"Concluído")))</f>
        <v/>
      </c>
      <c r="T189" s="30">
        <f>IF(OR($A189="",NOT(ISNUMBER($B189)),NOT(ISNUMBER('Resumo'!$B$3))),"",MAX(0,IF(AND($M189="Concluído",ISNUMBER($Q189)),$Q189,'Resumo'!$B$3)-$B189))</f>
        <v/>
      </c>
      <c r="U189" s="31">
        <f>IF($A189="","",IF($K189="","Sem prazo",IF($M189="Concluído",IF($Q189="","Revisar",IF($Q189&gt;$K189,"Concluído com atraso","Concluído no prazo")),IF(NOT(ISNUMBER('Resumo'!$B$3)),"Revisar",IF($K189&lt;'Resumo'!$B$3,"Vencido",IF($K189-'Resumo'!$B$3&lt;=2,"Vence em até 2 dias","No prazo"))))))</f>
        <v/>
      </c>
      <c r="V189" s="32">
        <f>IF(COUNTA($A189:$R189)=0,"",IF($A189="","ERRO: informe o ID",IF(COUNTIF($A$9:$A$208,$A189)&gt;1,"ERRO: ID duplicado",IF(OR($B189="",$C189="",$D189="",$E189="",$F189="",$G189="",$H189="",$I189="",$J189="",$K189="",$L189="",$M189="",$O189=""),"ERRO: preencha os campos obrigatórios",IF(OR(COUNTIF('Listas e parâmetros'!$D$4:$D$10,$G189)=0,COUNTIF('Listas e parâmetros'!$I$4:$I$8,$I189)=0,COUNTIF('Listas e parâmetros'!$H$4:$H$6,$J189)=0,COUNTIF('Listas e parâmetros'!$E$4:$E$7,$L189)=0,COUNTIF('Listas e parâmetros'!$F$4:$F$8,$M189)=0,COUNTIF('Listas e parâmetros'!$G$4:$G$7,$O189)=0),"ERRO: valor fora das listas",IF(OR(NOT(ISNUMBER($F189)),$F189&lt;=0),"ERRO: quantidade inválida",IF(OR(NOT(ISNUMBER($B189)),NOT(ISNUMBER($K189))),"ERRO: datas de entrada/prazo inválidas",IF($B189&gt;'Resumo'!$B$3,"ERRO: entrada posterior à data de referência",IF($K189&lt;$B189,"ERRO: prazo anterior à entrada",IF(OR(AND($N189&lt;&gt;"",$N189&gt;'Resumo'!$B$3),AND($P189&lt;&gt;"",$P189&gt;'Resumo'!$B$3),AND($Q189&lt;&gt;"",$Q189&gt;'Resumo'!$B$3)),"ERRO: data posterior à referência",IF(AND($N189&lt;&gt;"",$N189&lt;$B189),"ERRO: inspeção anterior à entrada",IF(AND($M189&lt;&gt;"Em quarentena",$N189=""),"ERRO: informe a data da inspeção",IF(AND($O189="Pendente",$P189&lt;&gt;""),"ERRO: decisão pendente não deve ter data",IF(AND($O189&lt;&gt;"Pendente",$P189=""),"ERRO: informe a data da decisão",IF(AND($P189&lt;&gt;"",$P189&lt;$B189),"ERRO: decisão anterior à entrada",IF(AND($P189&lt;&gt;"",$N189&lt;&gt;"",$P189&lt;$N189),"ERRO: decisão anterior à inspeção",IF(AND($O189="Pendente",OR($M189="Aguardando execução",$M189="Concluído")),"ERRO: status exige decisão final",IF(AND($O189&lt;&gt;"Pendente",NOT(OR($M189="Aguardando execução",$M189="Concluído"))),"ERRO: atualize o status após a decisão",IF(AND($M189="Concluído",$Q189=""),"ERRO: informe a data da conclusão",IF(AND($M189&lt;&gt;"Concluído",$Q189&lt;&gt;""),"ERRO: conclusão só para status concluído",IF(AND($Q189&lt;&gt;"",$P189=""),"ERRO: conclusão sem data de decisão",IF(AND($Q189&lt;&gt;"",$Q189&lt;$P189),"ERRO: conclusão anterior à decisão","OK"))))))))))))))))))))))</f>
        <v/>
      </c>
      <c r="W189" s="31">
        <f>IF(OR($A189="",$S189="",$S189=0,$K189=""),"",$K189+ROW()/1000000)</f>
        <v/>
      </c>
    </row>
    <row r="190" ht="26" customHeight="1">
      <c r="A190" s="26" t="n"/>
      <c r="B190" s="49" t="n"/>
      <c r="C190" s="26" t="n"/>
      <c r="D190" s="28" t="n"/>
      <c r="E190" s="26" t="n"/>
      <c r="F190" s="29" t="n"/>
      <c r="G190" s="28" t="n"/>
      <c r="H190" s="28" t="n"/>
      <c r="I190" s="26" t="n"/>
      <c r="J190" s="26" t="n"/>
      <c r="K190" s="49" t="n"/>
      <c r="L190" s="26" t="n"/>
      <c r="M190" s="26" t="n"/>
      <c r="N190" s="49" t="n"/>
      <c r="O190" s="26" t="n"/>
      <c r="P190" s="49" t="n"/>
      <c r="Q190" s="49" t="n"/>
      <c r="R190" s="28" t="n"/>
      <c r="S190" s="30">
        <f>IF($A190="","",IF(OR(NOT(ISNUMBER($F190)),$F190&lt;=0,$M190=""),"",$F190*--($M190&lt;&gt;"Concluído")))</f>
        <v/>
      </c>
      <c r="T190" s="30">
        <f>IF(OR($A190="",NOT(ISNUMBER($B190)),NOT(ISNUMBER('Resumo'!$B$3))),"",MAX(0,IF(AND($M190="Concluído",ISNUMBER($Q190)),$Q190,'Resumo'!$B$3)-$B190))</f>
        <v/>
      </c>
      <c r="U190" s="31">
        <f>IF($A190="","",IF($K190="","Sem prazo",IF($M190="Concluído",IF($Q190="","Revisar",IF($Q190&gt;$K190,"Concluído com atraso","Concluído no prazo")),IF(NOT(ISNUMBER('Resumo'!$B$3)),"Revisar",IF($K190&lt;'Resumo'!$B$3,"Vencido",IF($K190-'Resumo'!$B$3&lt;=2,"Vence em até 2 dias","No prazo"))))))</f>
        <v/>
      </c>
      <c r="V190" s="32">
        <f>IF(COUNTA($A190:$R190)=0,"",IF($A190="","ERRO: informe o ID",IF(COUNTIF($A$9:$A$208,$A190)&gt;1,"ERRO: ID duplicado",IF(OR($B190="",$C190="",$D190="",$E190="",$F190="",$G190="",$H190="",$I190="",$J190="",$K190="",$L190="",$M190="",$O190=""),"ERRO: preencha os campos obrigatórios",IF(OR(COUNTIF('Listas e parâmetros'!$D$4:$D$10,$G190)=0,COUNTIF('Listas e parâmetros'!$I$4:$I$8,$I190)=0,COUNTIF('Listas e parâmetros'!$H$4:$H$6,$J190)=0,COUNTIF('Listas e parâmetros'!$E$4:$E$7,$L190)=0,COUNTIF('Listas e parâmetros'!$F$4:$F$8,$M190)=0,COUNTIF('Listas e parâmetros'!$G$4:$G$7,$O190)=0),"ERRO: valor fora das listas",IF(OR(NOT(ISNUMBER($F190)),$F190&lt;=0),"ERRO: quantidade inválida",IF(OR(NOT(ISNUMBER($B190)),NOT(ISNUMBER($K190))),"ERRO: datas de entrada/prazo inválidas",IF($B190&gt;'Resumo'!$B$3,"ERRO: entrada posterior à data de referência",IF($K190&lt;$B190,"ERRO: prazo anterior à entrada",IF(OR(AND($N190&lt;&gt;"",$N190&gt;'Resumo'!$B$3),AND($P190&lt;&gt;"",$P190&gt;'Resumo'!$B$3),AND($Q190&lt;&gt;"",$Q190&gt;'Resumo'!$B$3)),"ERRO: data posterior à referência",IF(AND($N190&lt;&gt;"",$N190&lt;$B190),"ERRO: inspeção anterior à entrada",IF(AND($M190&lt;&gt;"Em quarentena",$N190=""),"ERRO: informe a data da inspeção",IF(AND($O190="Pendente",$P190&lt;&gt;""),"ERRO: decisão pendente não deve ter data",IF(AND($O190&lt;&gt;"Pendente",$P190=""),"ERRO: informe a data da decisão",IF(AND($P190&lt;&gt;"",$P190&lt;$B190),"ERRO: decisão anterior à entrada",IF(AND($P190&lt;&gt;"",$N190&lt;&gt;"",$P190&lt;$N190),"ERRO: decisão anterior à inspeção",IF(AND($O190="Pendente",OR($M190="Aguardando execução",$M190="Concluído")),"ERRO: status exige decisão final",IF(AND($O190&lt;&gt;"Pendente",NOT(OR($M190="Aguardando execução",$M190="Concluído"))),"ERRO: atualize o status após a decisão",IF(AND($M190="Concluído",$Q190=""),"ERRO: informe a data da conclusão",IF(AND($M190&lt;&gt;"Concluído",$Q190&lt;&gt;""),"ERRO: conclusão só para status concluído",IF(AND($Q190&lt;&gt;"",$P190=""),"ERRO: conclusão sem data de decisão",IF(AND($Q190&lt;&gt;"",$Q190&lt;$P190),"ERRO: conclusão anterior à decisão","OK"))))))))))))))))))))))</f>
        <v/>
      </c>
      <c r="W190" s="31">
        <f>IF(OR($A190="",$S190="",$S190=0,$K190=""),"",$K190+ROW()/1000000)</f>
        <v/>
      </c>
    </row>
    <row r="191" ht="26" customHeight="1">
      <c r="A191" s="26" t="n"/>
      <c r="B191" s="49" t="n"/>
      <c r="C191" s="26" t="n"/>
      <c r="D191" s="28" t="n"/>
      <c r="E191" s="26" t="n"/>
      <c r="F191" s="29" t="n"/>
      <c r="G191" s="28" t="n"/>
      <c r="H191" s="28" t="n"/>
      <c r="I191" s="26" t="n"/>
      <c r="J191" s="26" t="n"/>
      <c r="K191" s="49" t="n"/>
      <c r="L191" s="26" t="n"/>
      <c r="M191" s="26" t="n"/>
      <c r="N191" s="49" t="n"/>
      <c r="O191" s="26" t="n"/>
      <c r="P191" s="49" t="n"/>
      <c r="Q191" s="49" t="n"/>
      <c r="R191" s="28" t="n"/>
      <c r="S191" s="30">
        <f>IF($A191="","",IF(OR(NOT(ISNUMBER($F191)),$F191&lt;=0,$M191=""),"",$F191*--($M191&lt;&gt;"Concluído")))</f>
        <v/>
      </c>
      <c r="T191" s="30">
        <f>IF(OR($A191="",NOT(ISNUMBER($B191)),NOT(ISNUMBER('Resumo'!$B$3))),"",MAX(0,IF(AND($M191="Concluído",ISNUMBER($Q191)),$Q191,'Resumo'!$B$3)-$B191))</f>
        <v/>
      </c>
      <c r="U191" s="31">
        <f>IF($A191="","",IF($K191="","Sem prazo",IF($M191="Concluído",IF($Q191="","Revisar",IF($Q191&gt;$K191,"Concluído com atraso","Concluído no prazo")),IF(NOT(ISNUMBER('Resumo'!$B$3)),"Revisar",IF($K191&lt;'Resumo'!$B$3,"Vencido",IF($K191-'Resumo'!$B$3&lt;=2,"Vence em até 2 dias","No prazo"))))))</f>
        <v/>
      </c>
      <c r="V191" s="32">
        <f>IF(COUNTA($A191:$R191)=0,"",IF($A191="","ERRO: informe o ID",IF(COUNTIF($A$9:$A$208,$A191)&gt;1,"ERRO: ID duplicado",IF(OR($B191="",$C191="",$D191="",$E191="",$F191="",$G191="",$H191="",$I191="",$J191="",$K191="",$L191="",$M191="",$O191=""),"ERRO: preencha os campos obrigatórios",IF(OR(COUNTIF('Listas e parâmetros'!$D$4:$D$10,$G191)=0,COUNTIF('Listas e parâmetros'!$I$4:$I$8,$I191)=0,COUNTIF('Listas e parâmetros'!$H$4:$H$6,$J191)=0,COUNTIF('Listas e parâmetros'!$E$4:$E$7,$L191)=0,COUNTIF('Listas e parâmetros'!$F$4:$F$8,$M191)=0,COUNTIF('Listas e parâmetros'!$G$4:$G$7,$O191)=0),"ERRO: valor fora das listas",IF(OR(NOT(ISNUMBER($F191)),$F191&lt;=0),"ERRO: quantidade inválida",IF(OR(NOT(ISNUMBER($B191)),NOT(ISNUMBER($K191))),"ERRO: datas de entrada/prazo inválidas",IF($B191&gt;'Resumo'!$B$3,"ERRO: entrada posterior à data de referência",IF($K191&lt;$B191,"ERRO: prazo anterior à entrada",IF(OR(AND($N191&lt;&gt;"",$N191&gt;'Resumo'!$B$3),AND($P191&lt;&gt;"",$P191&gt;'Resumo'!$B$3),AND($Q191&lt;&gt;"",$Q191&gt;'Resumo'!$B$3)),"ERRO: data posterior à referência",IF(AND($N191&lt;&gt;"",$N191&lt;$B191),"ERRO: inspeção anterior à entrada",IF(AND($M191&lt;&gt;"Em quarentena",$N191=""),"ERRO: informe a data da inspeção",IF(AND($O191="Pendente",$P191&lt;&gt;""),"ERRO: decisão pendente não deve ter data",IF(AND($O191&lt;&gt;"Pendente",$P191=""),"ERRO: informe a data da decisão",IF(AND($P191&lt;&gt;"",$P191&lt;$B191),"ERRO: decisão anterior à entrada",IF(AND($P191&lt;&gt;"",$N191&lt;&gt;"",$P191&lt;$N191),"ERRO: decisão anterior à inspeção",IF(AND($O191="Pendente",OR($M191="Aguardando execução",$M191="Concluído")),"ERRO: status exige decisão final",IF(AND($O191&lt;&gt;"Pendente",NOT(OR($M191="Aguardando execução",$M191="Concluído"))),"ERRO: atualize o status após a decisão",IF(AND($M191="Concluído",$Q191=""),"ERRO: informe a data da conclusão",IF(AND($M191&lt;&gt;"Concluído",$Q191&lt;&gt;""),"ERRO: conclusão só para status concluído",IF(AND($Q191&lt;&gt;"",$P191=""),"ERRO: conclusão sem data de decisão",IF(AND($Q191&lt;&gt;"",$Q191&lt;$P191),"ERRO: conclusão anterior à decisão","OK"))))))))))))))))))))))</f>
        <v/>
      </c>
      <c r="W191" s="31">
        <f>IF(OR($A191="",$S191="",$S191=0,$K191=""),"",$K191+ROW()/1000000)</f>
        <v/>
      </c>
    </row>
    <row r="192" ht="26" customHeight="1">
      <c r="A192" s="26" t="n"/>
      <c r="B192" s="49" t="n"/>
      <c r="C192" s="26" t="n"/>
      <c r="D192" s="28" t="n"/>
      <c r="E192" s="26" t="n"/>
      <c r="F192" s="29" t="n"/>
      <c r="G192" s="28" t="n"/>
      <c r="H192" s="28" t="n"/>
      <c r="I192" s="26" t="n"/>
      <c r="J192" s="26" t="n"/>
      <c r="K192" s="49" t="n"/>
      <c r="L192" s="26" t="n"/>
      <c r="M192" s="26" t="n"/>
      <c r="N192" s="49" t="n"/>
      <c r="O192" s="26" t="n"/>
      <c r="P192" s="49" t="n"/>
      <c r="Q192" s="49" t="n"/>
      <c r="R192" s="28" t="n"/>
      <c r="S192" s="30">
        <f>IF($A192="","",IF(OR(NOT(ISNUMBER($F192)),$F192&lt;=0,$M192=""),"",$F192*--($M192&lt;&gt;"Concluído")))</f>
        <v/>
      </c>
      <c r="T192" s="30">
        <f>IF(OR($A192="",NOT(ISNUMBER($B192)),NOT(ISNUMBER('Resumo'!$B$3))),"",MAX(0,IF(AND($M192="Concluído",ISNUMBER($Q192)),$Q192,'Resumo'!$B$3)-$B192))</f>
        <v/>
      </c>
      <c r="U192" s="31">
        <f>IF($A192="","",IF($K192="","Sem prazo",IF($M192="Concluído",IF($Q192="","Revisar",IF($Q192&gt;$K192,"Concluído com atraso","Concluído no prazo")),IF(NOT(ISNUMBER('Resumo'!$B$3)),"Revisar",IF($K192&lt;'Resumo'!$B$3,"Vencido",IF($K192-'Resumo'!$B$3&lt;=2,"Vence em até 2 dias","No prazo"))))))</f>
        <v/>
      </c>
      <c r="V192" s="32">
        <f>IF(COUNTA($A192:$R192)=0,"",IF($A192="","ERRO: informe o ID",IF(COUNTIF($A$9:$A$208,$A192)&gt;1,"ERRO: ID duplicado",IF(OR($B192="",$C192="",$D192="",$E192="",$F192="",$G192="",$H192="",$I192="",$J192="",$K192="",$L192="",$M192="",$O192=""),"ERRO: preencha os campos obrigatórios",IF(OR(COUNTIF('Listas e parâmetros'!$D$4:$D$10,$G192)=0,COUNTIF('Listas e parâmetros'!$I$4:$I$8,$I192)=0,COUNTIF('Listas e parâmetros'!$H$4:$H$6,$J192)=0,COUNTIF('Listas e parâmetros'!$E$4:$E$7,$L192)=0,COUNTIF('Listas e parâmetros'!$F$4:$F$8,$M192)=0,COUNTIF('Listas e parâmetros'!$G$4:$G$7,$O192)=0),"ERRO: valor fora das listas",IF(OR(NOT(ISNUMBER($F192)),$F192&lt;=0),"ERRO: quantidade inválida",IF(OR(NOT(ISNUMBER($B192)),NOT(ISNUMBER($K192))),"ERRO: datas de entrada/prazo inválidas",IF($B192&gt;'Resumo'!$B$3,"ERRO: entrada posterior à data de referência",IF($K192&lt;$B192,"ERRO: prazo anterior à entrada",IF(OR(AND($N192&lt;&gt;"",$N192&gt;'Resumo'!$B$3),AND($P192&lt;&gt;"",$P192&gt;'Resumo'!$B$3),AND($Q192&lt;&gt;"",$Q192&gt;'Resumo'!$B$3)),"ERRO: data posterior à referência",IF(AND($N192&lt;&gt;"",$N192&lt;$B192),"ERRO: inspeção anterior à entrada",IF(AND($M192&lt;&gt;"Em quarentena",$N192=""),"ERRO: informe a data da inspeção",IF(AND($O192="Pendente",$P192&lt;&gt;""),"ERRO: decisão pendente não deve ter data",IF(AND($O192&lt;&gt;"Pendente",$P192=""),"ERRO: informe a data da decisão",IF(AND($P192&lt;&gt;"",$P192&lt;$B192),"ERRO: decisão anterior à entrada",IF(AND($P192&lt;&gt;"",$N192&lt;&gt;"",$P192&lt;$N192),"ERRO: decisão anterior à inspeção",IF(AND($O192="Pendente",OR($M192="Aguardando execução",$M192="Concluído")),"ERRO: status exige decisão final",IF(AND($O192&lt;&gt;"Pendente",NOT(OR($M192="Aguardando execução",$M192="Concluído"))),"ERRO: atualize o status após a decisão",IF(AND($M192="Concluído",$Q192=""),"ERRO: informe a data da conclusão",IF(AND($M192&lt;&gt;"Concluído",$Q192&lt;&gt;""),"ERRO: conclusão só para status concluído",IF(AND($Q192&lt;&gt;"",$P192=""),"ERRO: conclusão sem data de decisão",IF(AND($Q192&lt;&gt;"",$Q192&lt;$P192),"ERRO: conclusão anterior à decisão","OK"))))))))))))))))))))))</f>
        <v/>
      </c>
      <c r="W192" s="31">
        <f>IF(OR($A192="",$S192="",$S192=0,$K192=""),"",$K192+ROW()/1000000)</f>
        <v/>
      </c>
    </row>
    <row r="193" ht="26" customHeight="1">
      <c r="A193" s="26" t="n"/>
      <c r="B193" s="49" t="n"/>
      <c r="C193" s="26" t="n"/>
      <c r="D193" s="28" t="n"/>
      <c r="E193" s="26" t="n"/>
      <c r="F193" s="29" t="n"/>
      <c r="G193" s="28" t="n"/>
      <c r="H193" s="28" t="n"/>
      <c r="I193" s="26" t="n"/>
      <c r="J193" s="26" t="n"/>
      <c r="K193" s="49" t="n"/>
      <c r="L193" s="26" t="n"/>
      <c r="M193" s="26" t="n"/>
      <c r="N193" s="49" t="n"/>
      <c r="O193" s="26" t="n"/>
      <c r="P193" s="49" t="n"/>
      <c r="Q193" s="49" t="n"/>
      <c r="R193" s="28" t="n"/>
      <c r="S193" s="30">
        <f>IF($A193="","",IF(OR(NOT(ISNUMBER($F193)),$F193&lt;=0,$M193=""),"",$F193*--($M193&lt;&gt;"Concluído")))</f>
        <v/>
      </c>
      <c r="T193" s="30">
        <f>IF(OR($A193="",NOT(ISNUMBER($B193)),NOT(ISNUMBER('Resumo'!$B$3))),"",MAX(0,IF(AND($M193="Concluído",ISNUMBER($Q193)),$Q193,'Resumo'!$B$3)-$B193))</f>
        <v/>
      </c>
      <c r="U193" s="31">
        <f>IF($A193="","",IF($K193="","Sem prazo",IF($M193="Concluído",IF($Q193="","Revisar",IF($Q193&gt;$K193,"Concluído com atraso","Concluído no prazo")),IF(NOT(ISNUMBER('Resumo'!$B$3)),"Revisar",IF($K193&lt;'Resumo'!$B$3,"Vencido",IF($K193-'Resumo'!$B$3&lt;=2,"Vence em até 2 dias","No prazo"))))))</f>
        <v/>
      </c>
      <c r="V193" s="32">
        <f>IF(COUNTA($A193:$R193)=0,"",IF($A193="","ERRO: informe o ID",IF(COUNTIF($A$9:$A$208,$A193)&gt;1,"ERRO: ID duplicado",IF(OR($B193="",$C193="",$D193="",$E193="",$F193="",$G193="",$H193="",$I193="",$J193="",$K193="",$L193="",$M193="",$O193=""),"ERRO: preencha os campos obrigatórios",IF(OR(COUNTIF('Listas e parâmetros'!$D$4:$D$10,$G193)=0,COUNTIF('Listas e parâmetros'!$I$4:$I$8,$I193)=0,COUNTIF('Listas e parâmetros'!$H$4:$H$6,$J193)=0,COUNTIF('Listas e parâmetros'!$E$4:$E$7,$L193)=0,COUNTIF('Listas e parâmetros'!$F$4:$F$8,$M193)=0,COUNTIF('Listas e parâmetros'!$G$4:$G$7,$O193)=0),"ERRO: valor fora das listas",IF(OR(NOT(ISNUMBER($F193)),$F193&lt;=0),"ERRO: quantidade inválida",IF(OR(NOT(ISNUMBER($B193)),NOT(ISNUMBER($K193))),"ERRO: datas de entrada/prazo inválidas",IF($B193&gt;'Resumo'!$B$3,"ERRO: entrada posterior à data de referência",IF($K193&lt;$B193,"ERRO: prazo anterior à entrada",IF(OR(AND($N193&lt;&gt;"",$N193&gt;'Resumo'!$B$3),AND($P193&lt;&gt;"",$P193&gt;'Resumo'!$B$3),AND($Q193&lt;&gt;"",$Q193&gt;'Resumo'!$B$3)),"ERRO: data posterior à referência",IF(AND($N193&lt;&gt;"",$N193&lt;$B193),"ERRO: inspeção anterior à entrada",IF(AND($M193&lt;&gt;"Em quarentena",$N193=""),"ERRO: informe a data da inspeção",IF(AND($O193="Pendente",$P193&lt;&gt;""),"ERRO: decisão pendente não deve ter data",IF(AND($O193&lt;&gt;"Pendente",$P193=""),"ERRO: informe a data da decisão",IF(AND($P193&lt;&gt;"",$P193&lt;$B193),"ERRO: decisão anterior à entrada",IF(AND($P193&lt;&gt;"",$N193&lt;&gt;"",$P193&lt;$N193),"ERRO: decisão anterior à inspeção",IF(AND($O193="Pendente",OR($M193="Aguardando execução",$M193="Concluído")),"ERRO: status exige decisão final",IF(AND($O193&lt;&gt;"Pendente",NOT(OR($M193="Aguardando execução",$M193="Concluído"))),"ERRO: atualize o status após a decisão",IF(AND($M193="Concluído",$Q193=""),"ERRO: informe a data da conclusão",IF(AND($M193&lt;&gt;"Concluído",$Q193&lt;&gt;""),"ERRO: conclusão só para status concluído",IF(AND($Q193&lt;&gt;"",$P193=""),"ERRO: conclusão sem data de decisão",IF(AND($Q193&lt;&gt;"",$Q193&lt;$P193),"ERRO: conclusão anterior à decisão","OK"))))))))))))))))))))))</f>
        <v/>
      </c>
      <c r="W193" s="31">
        <f>IF(OR($A193="",$S193="",$S193=0,$K193=""),"",$K193+ROW()/1000000)</f>
        <v/>
      </c>
    </row>
    <row r="194" ht="26" customHeight="1">
      <c r="A194" s="26" t="n"/>
      <c r="B194" s="49" t="n"/>
      <c r="C194" s="26" t="n"/>
      <c r="D194" s="28" t="n"/>
      <c r="E194" s="26" t="n"/>
      <c r="F194" s="29" t="n"/>
      <c r="G194" s="28" t="n"/>
      <c r="H194" s="28" t="n"/>
      <c r="I194" s="26" t="n"/>
      <c r="J194" s="26" t="n"/>
      <c r="K194" s="49" t="n"/>
      <c r="L194" s="26" t="n"/>
      <c r="M194" s="26" t="n"/>
      <c r="N194" s="49" t="n"/>
      <c r="O194" s="26" t="n"/>
      <c r="P194" s="49" t="n"/>
      <c r="Q194" s="49" t="n"/>
      <c r="R194" s="28" t="n"/>
      <c r="S194" s="30">
        <f>IF($A194="","",IF(OR(NOT(ISNUMBER($F194)),$F194&lt;=0,$M194=""),"",$F194*--($M194&lt;&gt;"Concluído")))</f>
        <v/>
      </c>
      <c r="T194" s="30">
        <f>IF(OR($A194="",NOT(ISNUMBER($B194)),NOT(ISNUMBER('Resumo'!$B$3))),"",MAX(0,IF(AND($M194="Concluído",ISNUMBER($Q194)),$Q194,'Resumo'!$B$3)-$B194))</f>
        <v/>
      </c>
      <c r="U194" s="31">
        <f>IF($A194="","",IF($K194="","Sem prazo",IF($M194="Concluído",IF($Q194="","Revisar",IF($Q194&gt;$K194,"Concluído com atraso","Concluído no prazo")),IF(NOT(ISNUMBER('Resumo'!$B$3)),"Revisar",IF($K194&lt;'Resumo'!$B$3,"Vencido",IF($K194-'Resumo'!$B$3&lt;=2,"Vence em até 2 dias","No prazo"))))))</f>
        <v/>
      </c>
      <c r="V194" s="32">
        <f>IF(COUNTA($A194:$R194)=0,"",IF($A194="","ERRO: informe o ID",IF(COUNTIF($A$9:$A$208,$A194)&gt;1,"ERRO: ID duplicado",IF(OR($B194="",$C194="",$D194="",$E194="",$F194="",$G194="",$H194="",$I194="",$J194="",$K194="",$L194="",$M194="",$O194=""),"ERRO: preencha os campos obrigatórios",IF(OR(COUNTIF('Listas e parâmetros'!$D$4:$D$10,$G194)=0,COUNTIF('Listas e parâmetros'!$I$4:$I$8,$I194)=0,COUNTIF('Listas e parâmetros'!$H$4:$H$6,$J194)=0,COUNTIF('Listas e parâmetros'!$E$4:$E$7,$L194)=0,COUNTIF('Listas e parâmetros'!$F$4:$F$8,$M194)=0,COUNTIF('Listas e parâmetros'!$G$4:$G$7,$O194)=0),"ERRO: valor fora das listas",IF(OR(NOT(ISNUMBER($F194)),$F194&lt;=0),"ERRO: quantidade inválida",IF(OR(NOT(ISNUMBER($B194)),NOT(ISNUMBER($K194))),"ERRO: datas de entrada/prazo inválidas",IF($B194&gt;'Resumo'!$B$3,"ERRO: entrada posterior à data de referência",IF($K194&lt;$B194,"ERRO: prazo anterior à entrada",IF(OR(AND($N194&lt;&gt;"",$N194&gt;'Resumo'!$B$3),AND($P194&lt;&gt;"",$P194&gt;'Resumo'!$B$3),AND($Q194&lt;&gt;"",$Q194&gt;'Resumo'!$B$3)),"ERRO: data posterior à referência",IF(AND($N194&lt;&gt;"",$N194&lt;$B194),"ERRO: inspeção anterior à entrada",IF(AND($M194&lt;&gt;"Em quarentena",$N194=""),"ERRO: informe a data da inspeção",IF(AND($O194="Pendente",$P194&lt;&gt;""),"ERRO: decisão pendente não deve ter data",IF(AND($O194&lt;&gt;"Pendente",$P194=""),"ERRO: informe a data da decisão",IF(AND($P194&lt;&gt;"",$P194&lt;$B194),"ERRO: decisão anterior à entrada",IF(AND($P194&lt;&gt;"",$N194&lt;&gt;"",$P194&lt;$N194),"ERRO: decisão anterior à inspeção",IF(AND($O194="Pendente",OR($M194="Aguardando execução",$M194="Concluído")),"ERRO: status exige decisão final",IF(AND($O194&lt;&gt;"Pendente",NOT(OR($M194="Aguardando execução",$M194="Concluído"))),"ERRO: atualize o status após a decisão",IF(AND($M194="Concluído",$Q194=""),"ERRO: informe a data da conclusão",IF(AND($M194&lt;&gt;"Concluído",$Q194&lt;&gt;""),"ERRO: conclusão só para status concluído",IF(AND($Q194&lt;&gt;"",$P194=""),"ERRO: conclusão sem data de decisão",IF(AND($Q194&lt;&gt;"",$Q194&lt;$P194),"ERRO: conclusão anterior à decisão","OK"))))))))))))))))))))))</f>
        <v/>
      </c>
      <c r="W194" s="31">
        <f>IF(OR($A194="",$S194="",$S194=0,$K194=""),"",$K194+ROW()/1000000)</f>
        <v/>
      </c>
    </row>
    <row r="195" ht="26" customHeight="1">
      <c r="A195" s="26" t="n"/>
      <c r="B195" s="49" t="n"/>
      <c r="C195" s="26" t="n"/>
      <c r="D195" s="28" t="n"/>
      <c r="E195" s="26" t="n"/>
      <c r="F195" s="29" t="n"/>
      <c r="G195" s="28" t="n"/>
      <c r="H195" s="28" t="n"/>
      <c r="I195" s="26" t="n"/>
      <c r="J195" s="26" t="n"/>
      <c r="K195" s="49" t="n"/>
      <c r="L195" s="26" t="n"/>
      <c r="M195" s="26" t="n"/>
      <c r="N195" s="49" t="n"/>
      <c r="O195" s="26" t="n"/>
      <c r="P195" s="49" t="n"/>
      <c r="Q195" s="49" t="n"/>
      <c r="R195" s="28" t="n"/>
      <c r="S195" s="30">
        <f>IF($A195="","",IF(OR(NOT(ISNUMBER($F195)),$F195&lt;=0,$M195=""),"",$F195*--($M195&lt;&gt;"Concluído")))</f>
        <v/>
      </c>
      <c r="T195" s="30">
        <f>IF(OR($A195="",NOT(ISNUMBER($B195)),NOT(ISNUMBER('Resumo'!$B$3))),"",MAX(0,IF(AND($M195="Concluído",ISNUMBER($Q195)),$Q195,'Resumo'!$B$3)-$B195))</f>
        <v/>
      </c>
      <c r="U195" s="31">
        <f>IF($A195="","",IF($K195="","Sem prazo",IF($M195="Concluído",IF($Q195="","Revisar",IF($Q195&gt;$K195,"Concluído com atraso","Concluído no prazo")),IF(NOT(ISNUMBER('Resumo'!$B$3)),"Revisar",IF($K195&lt;'Resumo'!$B$3,"Vencido",IF($K195-'Resumo'!$B$3&lt;=2,"Vence em até 2 dias","No prazo"))))))</f>
        <v/>
      </c>
      <c r="V195" s="32">
        <f>IF(COUNTA($A195:$R195)=0,"",IF($A195="","ERRO: informe o ID",IF(COUNTIF($A$9:$A$208,$A195)&gt;1,"ERRO: ID duplicado",IF(OR($B195="",$C195="",$D195="",$E195="",$F195="",$G195="",$H195="",$I195="",$J195="",$K195="",$L195="",$M195="",$O195=""),"ERRO: preencha os campos obrigatórios",IF(OR(COUNTIF('Listas e parâmetros'!$D$4:$D$10,$G195)=0,COUNTIF('Listas e parâmetros'!$I$4:$I$8,$I195)=0,COUNTIF('Listas e parâmetros'!$H$4:$H$6,$J195)=0,COUNTIF('Listas e parâmetros'!$E$4:$E$7,$L195)=0,COUNTIF('Listas e parâmetros'!$F$4:$F$8,$M195)=0,COUNTIF('Listas e parâmetros'!$G$4:$G$7,$O195)=0),"ERRO: valor fora das listas",IF(OR(NOT(ISNUMBER($F195)),$F195&lt;=0),"ERRO: quantidade inválida",IF(OR(NOT(ISNUMBER($B195)),NOT(ISNUMBER($K195))),"ERRO: datas de entrada/prazo inválidas",IF($B195&gt;'Resumo'!$B$3,"ERRO: entrada posterior à data de referência",IF($K195&lt;$B195,"ERRO: prazo anterior à entrada",IF(OR(AND($N195&lt;&gt;"",$N195&gt;'Resumo'!$B$3),AND($P195&lt;&gt;"",$P195&gt;'Resumo'!$B$3),AND($Q195&lt;&gt;"",$Q195&gt;'Resumo'!$B$3)),"ERRO: data posterior à referência",IF(AND($N195&lt;&gt;"",$N195&lt;$B195),"ERRO: inspeção anterior à entrada",IF(AND($M195&lt;&gt;"Em quarentena",$N195=""),"ERRO: informe a data da inspeção",IF(AND($O195="Pendente",$P195&lt;&gt;""),"ERRO: decisão pendente não deve ter data",IF(AND($O195&lt;&gt;"Pendente",$P195=""),"ERRO: informe a data da decisão",IF(AND($P195&lt;&gt;"",$P195&lt;$B195),"ERRO: decisão anterior à entrada",IF(AND($P195&lt;&gt;"",$N195&lt;&gt;"",$P195&lt;$N195),"ERRO: decisão anterior à inspeção",IF(AND($O195="Pendente",OR($M195="Aguardando execução",$M195="Concluído")),"ERRO: status exige decisão final",IF(AND($O195&lt;&gt;"Pendente",NOT(OR($M195="Aguardando execução",$M195="Concluído"))),"ERRO: atualize o status após a decisão",IF(AND($M195="Concluído",$Q195=""),"ERRO: informe a data da conclusão",IF(AND($M195&lt;&gt;"Concluído",$Q195&lt;&gt;""),"ERRO: conclusão só para status concluído",IF(AND($Q195&lt;&gt;"",$P195=""),"ERRO: conclusão sem data de decisão",IF(AND($Q195&lt;&gt;"",$Q195&lt;$P195),"ERRO: conclusão anterior à decisão","OK"))))))))))))))))))))))</f>
        <v/>
      </c>
      <c r="W195" s="31">
        <f>IF(OR($A195="",$S195="",$S195=0,$K195=""),"",$K195+ROW()/1000000)</f>
        <v/>
      </c>
    </row>
    <row r="196" ht="26" customHeight="1">
      <c r="A196" s="26" t="n"/>
      <c r="B196" s="49" t="n"/>
      <c r="C196" s="26" t="n"/>
      <c r="D196" s="28" t="n"/>
      <c r="E196" s="26" t="n"/>
      <c r="F196" s="29" t="n"/>
      <c r="G196" s="28" t="n"/>
      <c r="H196" s="28" t="n"/>
      <c r="I196" s="26" t="n"/>
      <c r="J196" s="26" t="n"/>
      <c r="K196" s="49" t="n"/>
      <c r="L196" s="26" t="n"/>
      <c r="M196" s="26" t="n"/>
      <c r="N196" s="49" t="n"/>
      <c r="O196" s="26" t="n"/>
      <c r="P196" s="49" t="n"/>
      <c r="Q196" s="49" t="n"/>
      <c r="R196" s="28" t="n"/>
      <c r="S196" s="30">
        <f>IF($A196="","",IF(OR(NOT(ISNUMBER($F196)),$F196&lt;=0,$M196=""),"",$F196*--($M196&lt;&gt;"Concluído")))</f>
        <v/>
      </c>
      <c r="T196" s="30">
        <f>IF(OR($A196="",NOT(ISNUMBER($B196)),NOT(ISNUMBER('Resumo'!$B$3))),"",MAX(0,IF(AND($M196="Concluído",ISNUMBER($Q196)),$Q196,'Resumo'!$B$3)-$B196))</f>
        <v/>
      </c>
      <c r="U196" s="31">
        <f>IF($A196="","",IF($K196="","Sem prazo",IF($M196="Concluído",IF($Q196="","Revisar",IF($Q196&gt;$K196,"Concluído com atraso","Concluído no prazo")),IF(NOT(ISNUMBER('Resumo'!$B$3)),"Revisar",IF($K196&lt;'Resumo'!$B$3,"Vencido",IF($K196-'Resumo'!$B$3&lt;=2,"Vence em até 2 dias","No prazo"))))))</f>
        <v/>
      </c>
      <c r="V196" s="32">
        <f>IF(COUNTA($A196:$R196)=0,"",IF($A196="","ERRO: informe o ID",IF(COUNTIF($A$9:$A$208,$A196)&gt;1,"ERRO: ID duplicado",IF(OR($B196="",$C196="",$D196="",$E196="",$F196="",$G196="",$H196="",$I196="",$J196="",$K196="",$L196="",$M196="",$O196=""),"ERRO: preencha os campos obrigatórios",IF(OR(COUNTIF('Listas e parâmetros'!$D$4:$D$10,$G196)=0,COUNTIF('Listas e parâmetros'!$I$4:$I$8,$I196)=0,COUNTIF('Listas e parâmetros'!$H$4:$H$6,$J196)=0,COUNTIF('Listas e parâmetros'!$E$4:$E$7,$L196)=0,COUNTIF('Listas e parâmetros'!$F$4:$F$8,$M196)=0,COUNTIF('Listas e parâmetros'!$G$4:$G$7,$O196)=0),"ERRO: valor fora das listas",IF(OR(NOT(ISNUMBER($F196)),$F196&lt;=0),"ERRO: quantidade inválida",IF(OR(NOT(ISNUMBER($B196)),NOT(ISNUMBER($K196))),"ERRO: datas de entrada/prazo inválidas",IF($B196&gt;'Resumo'!$B$3,"ERRO: entrada posterior à data de referência",IF($K196&lt;$B196,"ERRO: prazo anterior à entrada",IF(OR(AND($N196&lt;&gt;"",$N196&gt;'Resumo'!$B$3),AND($P196&lt;&gt;"",$P196&gt;'Resumo'!$B$3),AND($Q196&lt;&gt;"",$Q196&gt;'Resumo'!$B$3)),"ERRO: data posterior à referência",IF(AND($N196&lt;&gt;"",$N196&lt;$B196),"ERRO: inspeção anterior à entrada",IF(AND($M196&lt;&gt;"Em quarentena",$N196=""),"ERRO: informe a data da inspeção",IF(AND($O196="Pendente",$P196&lt;&gt;""),"ERRO: decisão pendente não deve ter data",IF(AND($O196&lt;&gt;"Pendente",$P196=""),"ERRO: informe a data da decisão",IF(AND($P196&lt;&gt;"",$P196&lt;$B196),"ERRO: decisão anterior à entrada",IF(AND($P196&lt;&gt;"",$N196&lt;&gt;"",$P196&lt;$N196),"ERRO: decisão anterior à inspeção",IF(AND($O196="Pendente",OR($M196="Aguardando execução",$M196="Concluído")),"ERRO: status exige decisão final",IF(AND($O196&lt;&gt;"Pendente",NOT(OR($M196="Aguardando execução",$M196="Concluído"))),"ERRO: atualize o status após a decisão",IF(AND($M196="Concluído",$Q196=""),"ERRO: informe a data da conclusão",IF(AND($M196&lt;&gt;"Concluído",$Q196&lt;&gt;""),"ERRO: conclusão só para status concluído",IF(AND($Q196&lt;&gt;"",$P196=""),"ERRO: conclusão sem data de decisão",IF(AND($Q196&lt;&gt;"",$Q196&lt;$P196),"ERRO: conclusão anterior à decisão","OK"))))))))))))))))))))))</f>
        <v/>
      </c>
      <c r="W196" s="31">
        <f>IF(OR($A196="",$S196="",$S196=0,$K196=""),"",$K196+ROW()/1000000)</f>
        <v/>
      </c>
    </row>
    <row r="197" ht="26" customHeight="1">
      <c r="A197" s="26" t="n"/>
      <c r="B197" s="49" t="n"/>
      <c r="C197" s="26" t="n"/>
      <c r="D197" s="28" t="n"/>
      <c r="E197" s="26" t="n"/>
      <c r="F197" s="29" t="n"/>
      <c r="G197" s="28" t="n"/>
      <c r="H197" s="28" t="n"/>
      <c r="I197" s="26" t="n"/>
      <c r="J197" s="26" t="n"/>
      <c r="K197" s="49" t="n"/>
      <c r="L197" s="26" t="n"/>
      <c r="M197" s="26" t="n"/>
      <c r="N197" s="49" t="n"/>
      <c r="O197" s="26" t="n"/>
      <c r="P197" s="49" t="n"/>
      <c r="Q197" s="49" t="n"/>
      <c r="R197" s="28" t="n"/>
      <c r="S197" s="30">
        <f>IF($A197="","",IF(OR(NOT(ISNUMBER($F197)),$F197&lt;=0,$M197=""),"",$F197*--($M197&lt;&gt;"Concluído")))</f>
        <v/>
      </c>
      <c r="T197" s="30">
        <f>IF(OR($A197="",NOT(ISNUMBER($B197)),NOT(ISNUMBER('Resumo'!$B$3))),"",MAX(0,IF(AND($M197="Concluído",ISNUMBER($Q197)),$Q197,'Resumo'!$B$3)-$B197))</f>
        <v/>
      </c>
      <c r="U197" s="31">
        <f>IF($A197="","",IF($K197="","Sem prazo",IF($M197="Concluído",IF($Q197="","Revisar",IF($Q197&gt;$K197,"Concluído com atraso","Concluído no prazo")),IF(NOT(ISNUMBER('Resumo'!$B$3)),"Revisar",IF($K197&lt;'Resumo'!$B$3,"Vencido",IF($K197-'Resumo'!$B$3&lt;=2,"Vence em até 2 dias","No prazo"))))))</f>
        <v/>
      </c>
      <c r="V197" s="32">
        <f>IF(COUNTA($A197:$R197)=0,"",IF($A197="","ERRO: informe o ID",IF(COUNTIF($A$9:$A$208,$A197)&gt;1,"ERRO: ID duplicado",IF(OR($B197="",$C197="",$D197="",$E197="",$F197="",$G197="",$H197="",$I197="",$J197="",$K197="",$L197="",$M197="",$O197=""),"ERRO: preencha os campos obrigatórios",IF(OR(COUNTIF('Listas e parâmetros'!$D$4:$D$10,$G197)=0,COUNTIF('Listas e parâmetros'!$I$4:$I$8,$I197)=0,COUNTIF('Listas e parâmetros'!$H$4:$H$6,$J197)=0,COUNTIF('Listas e parâmetros'!$E$4:$E$7,$L197)=0,COUNTIF('Listas e parâmetros'!$F$4:$F$8,$M197)=0,COUNTIF('Listas e parâmetros'!$G$4:$G$7,$O197)=0),"ERRO: valor fora das listas",IF(OR(NOT(ISNUMBER($F197)),$F197&lt;=0),"ERRO: quantidade inválida",IF(OR(NOT(ISNUMBER($B197)),NOT(ISNUMBER($K197))),"ERRO: datas de entrada/prazo inválidas",IF($B197&gt;'Resumo'!$B$3,"ERRO: entrada posterior à data de referência",IF($K197&lt;$B197,"ERRO: prazo anterior à entrada",IF(OR(AND($N197&lt;&gt;"",$N197&gt;'Resumo'!$B$3),AND($P197&lt;&gt;"",$P197&gt;'Resumo'!$B$3),AND($Q197&lt;&gt;"",$Q197&gt;'Resumo'!$B$3)),"ERRO: data posterior à referência",IF(AND($N197&lt;&gt;"",$N197&lt;$B197),"ERRO: inspeção anterior à entrada",IF(AND($M197&lt;&gt;"Em quarentena",$N197=""),"ERRO: informe a data da inspeção",IF(AND($O197="Pendente",$P197&lt;&gt;""),"ERRO: decisão pendente não deve ter data",IF(AND($O197&lt;&gt;"Pendente",$P197=""),"ERRO: informe a data da decisão",IF(AND($P197&lt;&gt;"",$P197&lt;$B197),"ERRO: decisão anterior à entrada",IF(AND($P197&lt;&gt;"",$N197&lt;&gt;"",$P197&lt;$N197),"ERRO: decisão anterior à inspeção",IF(AND($O197="Pendente",OR($M197="Aguardando execução",$M197="Concluído")),"ERRO: status exige decisão final",IF(AND($O197&lt;&gt;"Pendente",NOT(OR($M197="Aguardando execução",$M197="Concluído"))),"ERRO: atualize o status após a decisão",IF(AND($M197="Concluído",$Q197=""),"ERRO: informe a data da conclusão",IF(AND($M197&lt;&gt;"Concluído",$Q197&lt;&gt;""),"ERRO: conclusão só para status concluído",IF(AND($Q197&lt;&gt;"",$P197=""),"ERRO: conclusão sem data de decisão",IF(AND($Q197&lt;&gt;"",$Q197&lt;$P197),"ERRO: conclusão anterior à decisão","OK"))))))))))))))))))))))</f>
        <v/>
      </c>
      <c r="W197" s="31">
        <f>IF(OR($A197="",$S197="",$S197=0,$K197=""),"",$K197+ROW()/1000000)</f>
        <v/>
      </c>
    </row>
    <row r="198" ht="26" customHeight="1">
      <c r="A198" s="26" t="n"/>
      <c r="B198" s="49" t="n"/>
      <c r="C198" s="26" t="n"/>
      <c r="D198" s="28" t="n"/>
      <c r="E198" s="26" t="n"/>
      <c r="F198" s="29" t="n"/>
      <c r="G198" s="28" t="n"/>
      <c r="H198" s="28" t="n"/>
      <c r="I198" s="26" t="n"/>
      <c r="J198" s="26" t="n"/>
      <c r="K198" s="49" t="n"/>
      <c r="L198" s="26" t="n"/>
      <c r="M198" s="26" t="n"/>
      <c r="N198" s="49" t="n"/>
      <c r="O198" s="26" t="n"/>
      <c r="P198" s="49" t="n"/>
      <c r="Q198" s="49" t="n"/>
      <c r="R198" s="28" t="n"/>
      <c r="S198" s="30">
        <f>IF($A198="","",IF(OR(NOT(ISNUMBER($F198)),$F198&lt;=0,$M198=""),"",$F198*--($M198&lt;&gt;"Concluído")))</f>
        <v/>
      </c>
      <c r="T198" s="30">
        <f>IF(OR($A198="",NOT(ISNUMBER($B198)),NOT(ISNUMBER('Resumo'!$B$3))),"",MAX(0,IF(AND($M198="Concluído",ISNUMBER($Q198)),$Q198,'Resumo'!$B$3)-$B198))</f>
        <v/>
      </c>
      <c r="U198" s="31">
        <f>IF($A198="","",IF($K198="","Sem prazo",IF($M198="Concluído",IF($Q198="","Revisar",IF($Q198&gt;$K198,"Concluído com atraso","Concluído no prazo")),IF(NOT(ISNUMBER('Resumo'!$B$3)),"Revisar",IF($K198&lt;'Resumo'!$B$3,"Vencido",IF($K198-'Resumo'!$B$3&lt;=2,"Vence em até 2 dias","No prazo"))))))</f>
        <v/>
      </c>
      <c r="V198" s="32">
        <f>IF(COUNTA($A198:$R198)=0,"",IF($A198="","ERRO: informe o ID",IF(COUNTIF($A$9:$A$208,$A198)&gt;1,"ERRO: ID duplicado",IF(OR($B198="",$C198="",$D198="",$E198="",$F198="",$G198="",$H198="",$I198="",$J198="",$K198="",$L198="",$M198="",$O198=""),"ERRO: preencha os campos obrigatórios",IF(OR(COUNTIF('Listas e parâmetros'!$D$4:$D$10,$G198)=0,COUNTIF('Listas e parâmetros'!$I$4:$I$8,$I198)=0,COUNTIF('Listas e parâmetros'!$H$4:$H$6,$J198)=0,COUNTIF('Listas e parâmetros'!$E$4:$E$7,$L198)=0,COUNTIF('Listas e parâmetros'!$F$4:$F$8,$M198)=0,COUNTIF('Listas e parâmetros'!$G$4:$G$7,$O198)=0),"ERRO: valor fora das listas",IF(OR(NOT(ISNUMBER($F198)),$F198&lt;=0),"ERRO: quantidade inválida",IF(OR(NOT(ISNUMBER($B198)),NOT(ISNUMBER($K198))),"ERRO: datas de entrada/prazo inválidas",IF($B198&gt;'Resumo'!$B$3,"ERRO: entrada posterior à data de referência",IF($K198&lt;$B198,"ERRO: prazo anterior à entrada",IF(OR(AND($N198&lt;&gt;"",$N198&gt;'Resumo'!$B$3),AND($P198&lt;&gt;"",$P198&gt;'Resumo'!$B$3),AND($Q198&lt;&gt;"",$Q198&gt;'Resumo'!$B$3)),"ERRO: data posterior à referência",IF(AND($N198&lt;&gt;"",$N198&lt;$B198),"ERRO: inspeção anterior à entrada",IF(AND($M198&lt;&gt;"Em quarentena",$N198=""),"ERRO: informe a data da inspeção",IF(AND($O198="Pendente",$P198&lt;&gt;""),"ERRO: decisão pendente não deve ter data",IF(AND($O198&lt;&gt;"Pendente",$P198=""),"ERRO: informe a data da decisão",IF(AND($P198&lt;&gt;"",$P198&lt;$B198),"ERRO: decisão anterior à entrada",IF(AND($P198&lt;&gt;"",$N198&lt;&gt;"",$P198&lt;$N198),"ERRO: decisão anterior à inspeção",IF(AND($O198="Pendente",OR($M198="Aguardando execução",$M198="Concluído")),"ERRO: status exige decisão final",IF(AND($O198&lt;&gt;"Pendente",NOT(OR($M198="Aguardando execução",$M198="Concluído"))),"ERRO: atualize o status após a decisão",IF(AND($M198="Concluído",$Q198=""),"ERRO: informe a data da conclusão",IF(AND($M198&lt;&gt;"Concluído",$Q198&lt;&gt;""),"ERRO: conclusão só para status concluído",IF(AND($Q198&lt;&gt;"",$P198=""),"ERRO: conclusão sem data de decisão",IF(AND($Q198&lt;&gt;"",$Q198&lt;$P198),"ERRO: conclusão anterior à decisão","OK"))))))))))))))))))))))</f>
        <v/>
      </c>
      <c r="W198" s="31">
        <f>IF(OR($A198="",$S198="",$S198=0,$K198=""),"",$K198+ROW()/1000000)</f>
        <v/>
      </c>
    </row>
    <row r="199" ht="26" customHeight="1">
      <c r="A199" s="26" t="n"/>
      <c r="B199" s="49" t="n"/>
      <c r="C199" s="26" t="n"/>
      <c r="D199" s="28" t="n"/>
      <c r="E199" s="26" t="n"/>
      <c r="F199" s="29" t="n"/>
      <c r="G199" s="28" t="n"/>
      <c r="H199" s="28" t="n"/>
      <c r="I199" s="26" t="n"/>
      <c r="J199" s="26" t="n"/>
      <c r="K199" s="49" t="n"/>
      <c r="L199" s="26" t="n"/>
      <c r="M199" s="26" t="n"/>
      <c r="N199" s="49" t="n"/>
      <c r="O199" s="26" t="n"/>
      <c r="P199" s="49" t="n"/>
      <c r="Q199" s="49" t="n"/>
      <c r="R199" s="28" t="n"/>
      <c r="S199" s="30">
        <f>IF($A199="","",IF(OR(NOT(ISNUMBER($F199)),$F199&lt;=0,$M199=""),"",$F199*--($M199&lt;&gt;"Concluído")))</f>
        <v/>
      </c>
      <c r="T199" s="30">
        <f>IF(OR($A199="",NOT(ISNUMBER($B199)),NOT(ISNUMBER('Resumo'!$B$3))),"",MAX(0,IF(AND($M199="Concluído",ISNUMBER($Q199)),$Q199,'Resumo'!$B$3)-$B199))</f>
        <v/>
      </c>
      <c r="U199" s="31">
        <f>IF($A199="","",IF($K199="","Sem prazo",IF($M199="Concluído",IF($Q199="","Revisar",IF($Q199&gt;$K199,"Concluído com atraso","Concluído no prazo")),IF(NOT(ISNUMBER('Resumo'!$B$3)),"Revisar",IF($K199&lt;'Resumo'!$B$3,"Vencido",IF($K199-'Resumo'!$B$3&lt;=2,"Vence em até 2 dias","No prazo"))))))</f>
        <v/>
      </c>
      <c r="V199" s="32">
        <f>IF(COUNTA($A199:$R199)=0,"",IF($A199="","ERRO: informe o ID",IF(COUNTIF($A$9:$A$208,$A199)&gt;1,"ERRO: ID duplicado",IF(OR($B199="",$C199="",$D199="",$E199="",$F199="",$G199="",$H199="",$I199="",$J199="",$K199="",$L199="",$M199="",$O199=""),"ERRO: preencha os campos obrigatórios",IF(OR(COUNTIF('Listas e parâmetros'!$D$4:$D$10,$G199)=0,COUNTIF('Listas e parâmetros'!$I$4:$I$8,$I199)=0,COUNTIF('Listas e parâmetros'!$H$4:$H$6,$J199)=0,COUNTIF('Listas e parâmetros'!$E$4:$E$7,$L199)=0,COUNTIF('Listas e parâmetros'!$F$4:$F$8,$M199)=0,COUNTIF('Listas e parâmetros'!$G$4:$G$7,$O199)=0),"ERRO: valor fora das listas",IF(OR(NOT(ISNUMBER($F199)),$F199&lt;=0),"ERRO: quantidade inválida",IF(OR(NOT(ISNUMBER($B199)),NOT(ISNUMBER($K199))),"ERRO: datas de entrada/prazo inválidas",IF($B199&gt;'Resumo'!$B$3,"ERRO: entrada posterior à data de referência",IF($K199&lt;$B199,"ERRO: prazo anterior à entrada",IF(OR(AND($N199&lt;&gt;"",$N199&gt;'Resumo'!$B$3),AND($P199&lt;&gt;"",$P199&gt;'Resumo'!$B$3),AND($Q199&lt;&gt;"",$Q199&gt;'Resumo'!$B$3)),"ERRO: data posterior à referência",IF(AND($N199&lt;&gt;"",$N199&lt;$B199),"ERRO: inspeção anterior à entrada",IF(AND($M199&lt;&gt;"Em quarentena",$N199=""),"ERRO: informe a data da inspeção",IF(AND($O199="Pendente",$P199&lt;&gt;""),"ERRO: decisão pendente não deve ter data",IF(AND($O199&lt;&gt;"Pendente",$P199=""),"ERRO: informe a data da decisão",IF(AND($P199&lt;&gt;"",$P199&lt;$B199),"ERRO: decisão anterior à entrada",IF(AND($P199&lt;&gt;"",$N199&lt;&gt;"",$P199&lt;$N199),"ERRO: decisão anterior à inspeção",IF(AND($O199="Pendente",OR($M199="Aguardando execução",$M199="Concluído")),"ERRO: status exige decisão final",IF(AND($O199&lt;&gt;"Pendente",NOT(OR($M199="Aguardando execução",$M199="Concluído"))),"ERRO: atualize o status após a decisão",IF(AND($M199="Concluído",$Q199=""),"ERRO: informe a data da conclusão",IF(AND($M199&lt;&gt;"Concluído",$Q199&lt;&gt;""),"ERRO: conclusão só para status concluído",IF(AND($Q199&lt;&gt;"",$P199=""),"ERRO: conclusão sem data de decisão",IF(AND($Q199&lt;&gt;"",$Q199&lt;$P199),"ERRO: conclusão anterior à decisão","OK"))))))))))))))))))))))</f>
        <v/>
      </c>
      <c r="W199" s="31">
        <f>IF(OR($A199="",$S199="",$S199=0,$K199=""),"",$K199+ROW()/1000000)</f>
        <v/>
      </c>
    </row>
    <row r="200" ht="26" customHeight="1">
      <c r="A200" s="26" t="n"/>
      <c r="B200" s="49" t="n"/>
      <c r="C200" s="26" t="n"/>
      <c r="D200" s="28" t="n"/>
      <c r="E200" s="26" t="n"/>
      <c r="F200" s="29" t="n"/>
      <c r="G200" s="28" t="n"/>
      <c r="H200" s="28" t="n"/>
      <c r="I200" s="26" t="n"/>
      <c r="J200" s="26" t="n"/>
      <c r="K200" s="49" t="n"/>
      <c r="L200" s="26" t="n"/>
      <c r="M200" s="26" t="n"/>
      <c r="N200" s="49" t="n"/>
      <c r="O200" s="26" t="n"/>
      <c r="P200" s="49" t="n"/>
      <c r="Q200" s="49" t="n"/>
      <c r="R200" s="28" t="n"/>
      <c r="S200" s="30">
        <f>IF($A200="","",IF(OR(NOT(ISNUMBER($F200)),$F200&lt;=0,$M200=""),"",$F200*--($M200&lt;&gt;"Concluído")))</f>
        <v/>
      </c>
      <c r="T200" s="30">
        <f>IF(OR($A200="",NOT(ISNUMBER($B200)),NOT(ISNUMBER('Resumo'!$B$3))),"",MAX(0,IF(AND($M200="Concluído",ISNUMBER($Q200)),$Q200,'Resumo'!$B$3)-$B200))</f>
        <v/>
      </c>
      <c r="U200" s="31">
        <f>IF($A200="","",IF($K200="","Sem prazo",IF($M200="Concluído",IF($Q200="","Revisar",IF($Q200&gt;$K200,"Concluído com atraso","Concluído no prazo")),IF(NOT(ISNUMBER('Resumo'!$B$3)),"Revisar",IF($K200&lt;'Resumo'!$B$3,"Vencido",IF($K200-'Resumo'!$B$3&lt;=2,"Vence em até 2 dias","No prazo"))))))</f>
        <v/>
      </c>
      <c r="V200" s="32">
        <f>IF(COUNTA($A200:$R200)=0,"",IF($A200="","ERRO: informe o ID",IF(COUNTIF($A$9:$A$208,$A200)&gt;1,"ERRO: ID duplicado",IF(OR($B200="",$C200="",$D200="",$E200="",$F200="",$G200="",$H200="",$I200="",$J200="",$K200="",$L200="",$M200="",$O200=""),"ERRO: preencha os campos obrigatórios",IF(OR(COUNTIF('Listas e parâmetros'!$D$4:$D$10,$G200)=0,COUNTIF('Listas e parâmetros'!$I$4:$I$8,$I200)=0,COUNTIF('Listas e parâmetros'!$H$4:$H$6,$J200)=0,COUNTIF('Listas e parâmetros'!$E$4:$E$7,$L200)=0,COUNTIF('Listas e parâmetros'!$F$4:$F$8,$M200)=0,COUNTIF('Listas e parâmetros'!$G$4:$G$7,$O200)=0),"ERRO: valor fora das listas",IF(OR(NOT(ISNUMBER($F200)),$F200&lt;=0),"ERRO: quantidade inválida",IF(OR(NOT(ISNUMBER($B200)),NOT(ISNUMBER($K200))),"ERRO: datas de entrada/prazo inválidas",IF($B200&gt;'Resumo'!$B$3,"ERRO: entrada posterior à data de referência",IF($K200&lt;$B200,"ERRO: prazo anterior à entrada",IF(OR(AND($N200&lt;&gt;"",$N200&gt;'Resumo'!$B$3),AND($P200&lt;&gt;"",$P200&gt;'Resumo'!$B$3),AND($Q200&lt;&gt;"",$Q200&gt;'Resumo'!$B$3)),"ERRO: data posterior à referência",IF(AND($N200&lt;&gt;"",$N200&lt;$B200),"ERRO: inspeção anterior à entrada",IF(AND($M200&lt;&gt;"Em quarentena",$N200=""),"ERRO: informe a data da inspeção",IF(AND($O200="Pendente",$P200&lt;&gt;""),"ERRO: decisão pendente não deve ter data",IF(AND($O200&lt;&gt;"Pendente",$P200=""),"ERRO: informe a data da decisão",IF(AND($P200&lt;&gt;"",$P200&lt;$B200),"ERRO: decisão anterior à entrada",IF(AND($P200&lt;&gt;"",$N200&lt;&gt;"",$P200&lt;$N200),"ERRO: decisão anterior à inspeção",IF(AND($O200="Pendente",OR($M200="Aguardando execução",$M200="Concluído")),"ERRO: status exige decisão final",IF(AND($O200&lt;&gt;"Pendente",NOT(OR($M200="Aguardando execução",$M200="Concluído"))),"ERRO: atualize o status após a decisão",IF(AND($M200="Concluído",$Q200=""),"ERRO: informe a data da conclusão",IF(AND($M200&lt;&gt;"Concluído",$Q200&lt;&gt;""),"ERRO: conclusão só para status concluído",IF(AND($Q200&lt;&gt;"",$P200=""),"ERRO: conclusão sem data de decisão",IF(AND($Q200&lt;&gt;"",$Q200&lt;$P200),"ERRO: conclusão anterior à decisão","OK"))))))))))))))))))))))</f>
        <v/>
      </c>
      <c r="W200" s="31">
        <f>IF(OR($A200="",$S200="",$S200=0,$K200=""),"",$K200+ROW()/1000000)</f>
        <v/>
      </c>
    </row>
    <row r="201" ht="26" customHeight="1">
      <c r="A201" s="26" t="n"/>
      <c r="B201" s="49" t="n"/>
      <c r="C201" s="26" t="n"/>
      <c r="D201" s="28" t="n"/>
      <c r="E201" s="26" t="n"/>
      <c r="F201" s="29" t="n"/>
      <c r="G201" s="28" t="n"/>
      <c r="H201" s="28" t="n"/>
      <c r="I201" s="26" t="n"/>
      <c r="J201" s="26" t="n"/>
      <c r="K201" s="49" t="n"/>
      <c r="L201" s="26" t="n"/>
      <c r="M201" s="26" t="n"/>
      <c r="N201" s="49" t="n"/>
      <c r="O201" s="26" t="n"/>
      <c r="P201" s="49" t="n"/>
      <c r="Q201" s="49" t="n"/>
      <c r="R201" s="28" t="n"/>
      <c r="S201" s="30">
        <f>IF($A201="","",IF(OR(NOT(ISNUMBER($F201)),$F201&lt;=0,$M201=""),"",$F201*--($M201&lt;&gt;"Concluído")))</f>
        <v/>
      </c>
      <c r="T201" s="30">
        <f>IF(OR($A201="",NOT(ISNUMBER($B201)),NOT(ISNUMBER('Resumo'!$B$3))),"",MAX(0,IF(AND($M201="Concluído",ISNUMBER($Q201)),$Q201,'Resumo'!$B$3)-$B201))</f>
        <v/>
      </c>
      <c r="U201" s="31">
        <f>IF($A201="","",IF($K201="","Sem prazo",IF($M201="Concluído",IF($Q201="","Revisar",IF($Q201&gt;$K201,"Concluído com atraso","Concluído no prazo")),IF(NOT(ISNUMBER('Resumo'!$B$3)),"Revisar",IF($K201&lt;'Resumo'!$B$3,"Vencido",IF($K201-'Resumo'!$B$3&lt;=2,"Vence em até 2 dias","No prazo"))))))</f>
        <v/>
      </c>
      <c r="V201" s="32">
        <f>IF(COUNTA($A201:$R201)=0,"",IF($A201="","ERRO: informe o ID",IF(COUNTIF($A$9:$A$208,$A201)&gt;1,"ERRO: ID duplicado",IF(OR($B201="",$C201="",$D201="",$E201="",$F201="",$G201="",$H201="",$I201="",$J201="",$K201="",$L201="",$M201="",$O201=""),"ERRO: preencha os campos obrigatórios",IF(OR(COUNTIF('Listas e parâmetros'!$D$4:$D$10,$G201)=0,COUNTIF('Listas e parâmetros'!$I$4:$I$8,$I201)=0,COUNTIF('Listas e parâmetros'!$H$4:$H$6,$J201)=0,COUNTIF('Listas e parâmetros'!$E$4:$E$7,$L201)=0,COUNTIF('Listas e parâmetros'!$F$4:$F$8,$M201)=0,COUNTIF('Listas e parâmetros'!$G$4:$G$7,$O201)=0),"ERRO: valor fora das listas",IF(OR(NOT(ISNUMBER($F201)),$F201&lt;=0),"ERRO: quantidade inválida",IF(OR(NOT(ISNUMBER($B201)),NOT(ISNUMBER($K201))),"ERRO: datas de entrada/prazo inválidas",IF($B201&gt;'Resumo'!$B$3,"ERRO: entrada posterior à data de referência",IF($K201&lt;$B201,"ERRO: prazo anterior à entrada",IF(OR(AND($N201&lt;&gt;"",$N201&gt;'Resumo'!$B$3),AND($P201&lt;&gt;"",$P201&gt;'Resumo'!$B$3),AND($Q201&lt;&gt;"",$Q201&gt;'Resumo'!$B$3)),"ERRO: data posterior à referência",IF(AND($N201&lt;&gt;"",$N201&lt;$B201),"ERRO: inspeção anterior à entrada",IF(AND($M201&lt;&gt;"Em quarentena",$N201=""),"ERRO: informe a data da inspeção",IF(AND($O201="Pendente",$P201&lt;&gt;""),"ERRO: decisão pendente não deve ter data",IF(AND($O201&lt;&gt;"Pendente",$P201=""),"ERRO: informe a data da decisão",IF(AND($P201&lt;&gt;"",$P201&lt;$B201),"ERRO: decisão anterior à entrada",IF(AND($P201&lt;&gt;"",$N201&lt;&gt;"",$P201&lt;$N201),"ERRO: decisão anterior à inspeção",IF(AND($O201="Pendente",OR($M201="Aguardando execução",$M201="Concluído")),"ERRO: status exige decisão final",IF(AND($O201&lt;&gt;"Pendente",NOT(OR($M201="Aguardando execução",$M201="Concluído"))),"ERRO: atualize o status após a decisão",IF(AND($M201="Concluído",$Q201=""),"ERRO: informe a data da conclusão",IF(AND($M201&lt;&gt;"Concluído",$Q201&lt;&gt;""),"ERRO: conclusão só para status concluído",IF(AND($Q201&lt;&gt;"",$P201=""),"ERRO: conclusão sem data de decisão",IF(AND($Q201&lt;&gt;"",$Q201&lt;$P201),"ERRO: conclusão anterior à decisão","OK"))))))))))))))))))))))</f>
        <v/>
      </c>
      <c r="W201" s="31">
        <f>IF(OR($A201="",$S201="",$S201=0,$K201=""),"",$K201+ROW()/1000000)</f>
        <v/>
      </c>
    </row>
    <row r="202" ht="26" customHeight="1">
      <c r="A202" s="26" t="n"/>
      <c r="B202" s="49" t="n"/>
      <c r="C202" s="26" t="n"/>
      <c r="D202" s="28" t="n"/>
      <c r="E202" s="26" t="n"/>
      <c r="F202" s="29" t="n"/>
      <c r="G202" s="28" t="n"/>
      <c r="H202" s="28" t="n"/>
      <c r="I202" s="26" t="n"/>
      <c r="J202" s="26" t="n"/>
      <c r="K202" s="49" t="n"/>
      <c r="L202" s="26" t="n"/>
      <c r="M202" s="26" t="n"/>
      <c r="N202" s="49" t="n"/>
      <c r="O202" s="26" t="n"/>
      <c r="P202" s="49" t="n"/>
      <c r="Q202" s="49" t="n"/>
      <c r="R202" s="28" t="n"/>
      <c r="S202" s="30">
        <f>IF($A202="","",IF(OR(NOT(ISNUMBER($F202)),$F202&lt;=0,$M202=""),"",$F202*--($M202&lt;&gt;"Concluído")))</f>
        <v/>
      </c>
      <c r="T202" s="30">
        <f>IF(OR($A202="",NOT(ISNUMBER($B202)),NOT(ISNUMBER('Resumo'!$B$3))),"",MAX(0,IF(AND($M202="Concluído",ISNUMBER($Q202)),$Q202,'Resumo'!$B$3)-$B202))</f>
        <v/>
      </c>
      <c r="U202" s="31">
        <f>IF($A202="","",IF($K202="","Sem prazo",IF($M202="Concluído",IF($Q202="","Revisar",IF($Q202&gt;$K202,"Concluído com atraso","Concluído no prazo")),IF(NOT(ISNUMBER('Resumo'!$B$3)),"Revisar",IF($K202&lt;'Resumo'!$B$3,"Vencido",IF($K202-'Resumo'!$B$3&lt;=2,"Vence em até 2 dias","No prazo"))))))</f>
        <v/>
      </c>
      <c r="V202" s="32">
        <f>IF(COUNTA($A202:$R202)=0,"",IF($A202="","ERRO: informe o ID",IF(COUNTIF($A$9:$A$208,$A202)&gt;1,"ERRO: ID duplicado",IF(OR($B202="",$C202="",$D202="",$E202="",$F202="",$G202="",$H202="",$I202="",$J202="",$K202="",$L202="",$M202="",$O202=""),"ERRO: preencha os campos obrigatórios",IF(OR(COUNTIF('Listas e parâmetros'!$D$4:$D$10,$G202)=0,COUNTIF('Listas e parâmetros'!$I$4:$I$8,$I202)=0,COUNTIF('Listas e parâmetros'!$H$4:$H$6,$J202)=0,COUNTIF('Listas e parâmetros'!$E$4:$E$7,$L202)=0,COUNTIF('Listas e parâmetros'!$F$4:$F$8,$M202)=0,COUNTIF('Listas e parâmetros'!$G$4:$G$7,$O202)=0),"ERRO: valor fora das listas",IF(OR(NOT(ISNUMBER($F202)),$F202&lt;=0),"ERRO: quantidade inválida",IF(OR(NOT(ISNUMBER($B202)),NOT(ISNUMBER($K202))),"ERRO: datas de entrada/prazo inválidas",IF($B202&gt;'Resumo'!$B$3,"ERRO: entrada posterior à data de referência",IF($K202&lt;$B202,"ERRO: prazo anterior à entrada",IF(OR(AND($N202&lt;&gt;"",$N202&gt;'Resumo'!$B$3),AND($P202&lt;&gt;"",$P202&gt;'Resumo'!$B$3),AND($Q202&lt;&gt;"",$Q202&gt;'Resumo'!$B$3)),"ERRO: data posterior à referência",IF(AND($N202&lt;&gt;"",$N202&lt;$B202),"ERRO: inspeção anterior à entrada",IF(AND($M202&lt;&gt;"Em quarentena",$N202=""),"ERRO: informe a data da inspeção",IF(AND($O202="Pendente",$P202&lt;&gt;""),"ERRO: decisão pendente não deve ter data",IF(AND($O202&lt;&gt;"Pendente",$P202=""),"ERRO: informe a data da decisão",IF(AND($P202&lt;&gt;"",$P202&lt;$B202),"ERRO: decisão anterior à entrada",IF(AND($P202&lt;&gt;"",$N202&lt;&gt;"",$P202&lt;$N202),"ERRO: decisão anterior à inspeção",IF(AND($O202="Pendente",OR($M202="Aguardando execução",$M202="Concluído")),"ERRO: status exige decisão final",IF(AND($O202&lt;&gt;"Pendente",NOT(OR($M202="Aguardando execução",$M202="Concluído"))),"ERRO: atualize o status após a decisão",IF(AND($M202="Concluído",$Q202=""),"ERRO: informe a data da conclusão",IF(AND($M202&lt;&gt;"Concluído",$Q202&lt;&gt;""),"ERRO: conclusão só para status concluído",IF(AND($Q202&lt;&gt;"",$P202=""),"ERRO: conclusão sem data de decisão",IF(AND($Q202&lt;&gt;"",$Q202&lt;$P202),"ERRO: conclusão anterior à decisão","OK"))))))))))))))))))))))</f>
        <v/>
      </c>
      <c r="W202" s="31">
        <f>IF(OR($A202="",$S202="",$S202=0,$K202=""),"",$K202+ROW()/1000000)</f>
        <v/>
      </c>
    </row>
    <row r="203" ht="26" customHeight="1">
      <c r="A203" s="26" t="n"/>
      <c r="B203" s="49" t="n"/>
      <c r="C203" s="26" t="n"/>
      <c r="D203" s="28" t="n"/>
      <c r="E203" s="26" t="n"/>
      <c r="F203" s="29" t="n"/>
      <c r="G203" s="28" t="n"/>
      <c r="H203" s="28" t="n"/>
      <c r="I203" s="26" t="n"/>
      <c r="J203" s="26" t="n"/>
      <c r="K203" s="49" t="n"/>
      <c r="L203" s="26" t="n"/>
      <c r="M203" s="26" t="n"/>
      <c r="N203" s="49" t="n"/>
      <c r="O203" s="26" t="n"/>
      <c r="P203" s="49" t="n"/>
      <c r="Q203" s="49" t="n"/>
      <c r="R203" s="28" t="n"/>
      <c r="S203" s="30">
        <f>IF($A203="","",IF(OR(NOT(ISNUMBER($F203)),$F203&lt;=0,$M203=""),"",$F203*--($M203&lt;&gt;"Concluído")))</f>
        <v/>
      </c>
      <c r="T203" s="30">
        <f>IF(OR($A203="",NOT(ISNUMBER($B203)),NOT(ISNUMBER('Resumo'!$B$3))),"",MAX(0,IF(AND($M203="Concluído",ISNUMBER($Q203)),$Q203,'Resumo'!$B$3)-$B203))</f>
        <v/>
      </c>
      <c r="U203" s="31">
        <f>IF($A203="","",IF($K203="","Sem prazo",IF($M203="Concluído",IF($Q203="","Revisar",IF($Q203&gt;$K203,"Concluído com atraso","Concluído no prazo")),IF(NOT(ISNUMBER('Resumo'!$B$3)),"Revisar",IF($K203&lt;'Resumo'!$B$3,"Vencido",IF($K203-'Resumo'!$B$3&lt;=2,"Vence em até 2 dias","No prazo"))))))</f>
        <v/>
      </c>
      <c r="V203" s="32">
        <f>IF(COUNTA($A203:$R203)=0,"",IF($A203="","ERRO: informe o ID",IF(COUNTIF($A$9:$A$208,$A203)&gt;1,"ERRO: ID duplicado",IF(OR($B203="",$C203="",$D203="",$E203="",$F203="",$G203="",$H203="",$I203="",$J203="",$K203="",$L203="",$M203="",$O203=""),"ERRO: preencha os campos obrigatórios",IF(OR(COUNTIF('Listas e parâmetros'!$D$4:$D$10,$G203)=0,COUNTIF('Listas e parâmetros'!$I$4:$I$8,$I203)=0,COUNTIF('Listas e parâmetros'!$H$4:$H$6,$J203)=0,COUNTIF('Listas e parâmetros'!$E$4:$E$7,$L203)=0,COUNTIF('Listas e parâmetros'!$F$4:$F$8,$M203)=0,COUNTIF('Listas e parâmetros'!$G$4:$G$7,$O203)=0),"ERRO: valor fora das listas",IF(OR(NOT(ISNUMBER($F203)),$F203&lt;=0),"ERRO: quantidade inválida",IF(OR(NOT(ISNUMBER($B203)),NOT(ISNUMBER($K203))),"ERRO: datas de entrada/prazo inválidas",IF($B203&gt;'Resumo'!$B$3,"ERRO: entrada posterior à data de referência",IF($K203&lt;$B203,"ERRO: prazo anterior à entrada",IF(OR(AND($N203&lt;&gt;"",$N203&gt;'Resumo'!$B$3),AND($P203&lt;&gt;"",$P203&gt;'Resumo'!$B$3),AND($Q203&lt;&gt;"",$Q203&gt;'Resumo'!$B$3)),"ERRO: data posterior à referência",IF(AND($N203&lt;&gt;"",$N203&lt;$B203),"ERRO: inspeção anterior à entrada",IF(AND($M203&lt;&gt;"Em quarentena",$N203=""),"ERRO: informe a data da inspeção",IF(AND($O203="Pendente",$P203&lt;&gt;""),"ERRO: decisão pendente não deve ter data",IF(AND($O203&lt;&gt;"Pendente",$P203=""),"ERRO: informe a data da decisão",IF(AND($P203&lt;&gt;"",$P203&lt;$B203),"ERRO: decisão anterior à entrada",IF(AND($P203&lt;&gt;"",$N203&lt;&gt;"",$P203&lt;$N203),"ERRO: decisão anterior à inspeção",IF(AND($O203="Pendente",OR($M203="Aguardando execução",$M203="Concluído")),"ERRO: status exige decisão final",IF(AND($O203&lt;&gt;"Pendente",NOT(OR($M203="Aguardando execução",$M203="Concluído"))),"ERRO: atualize o status após a decisão",IF(AND($M203="Concluído",$Q203=""),"ERRO: informe a data da conclusão",IF(AND($M203&lt;&gt;"Concluído",$Q203&lt;&gt;""),"ERRO: conclusão só para status concluído",IF(AND($Q203&lt;&gt;"",$P203=""),"ERRO: conclusão sem data de decisão",IF(AND($Q203&lt;&gt;"",$Q203&lt;$P203),"ERRO: conclusão anterior à decisão","OK"))))))))))))))))))))))</f>
        <v/>
      </c>
      <c r="W203" s="31">
        <f>IF(OR($A203="",$S203="",$S203=0,$K203=""),"",$K203+ROW()/1000000)</f>
        <v/>
      </c>
    </row>
    <row r="204" ht="26" customHeight="1">
      <c r="A204" s="26" t="n"/>
      <c r="B204" s="49" t="n"/>
      <c r="C204" s="26" t="n"/>
      <c r="D204" s="28" t="n"/>
      <c r="E204" s="26" t="n"/>
      <c r="F204" s="29" t="n"/>
      <c r="G204" s="28" t="n"/>
      <c r="H204" s="28" t="n"/>
      <c r="I204" s="26" t="n"/>
      <c r="J204" s="26" t="n"/>
      <c r="K204" s="49" t="n"/>
      <c r="L204" s="26" t="n"/>
      <c r="M204" s="26" t="n"/>
      <c r="N204" s="49" t="n"/>
      <c r="O204" s="26" t="n"/>
      <c r="P204" s="49" t="n"/>
      <c r="Q204" s="49" t="n"/>
      <c r="R204" s="28" t="n"/>
      <c r="S204" s="30">
        <f>IF($A204="","",IF(OR(NOT(ISNUMBER($F204)),$F204&lt;=0,$M204=""),"",$F204*--($M204&lt;&gt;"Concluído")))</f>
        <v/>
      </c>
      <c r="T204" s="30">
        <f>IF(OR($A204="",NOT(ISNUMBER($B204)),NOT(ISNUMBER('Resumo'!$B$3))),"",MAX(0,IF(AND($M204="Concluído",ISNUMBER($Q204)),$Q204,'Resumo'!$B$3)-$B204))</f>
        <v/>
      </c>
      <c r="U204" s="31">
        <f>IF($A204="","",IF($K204="","Sem prazo",IF($M204="Concluído",IF($Q204="","Revisar",IF($Q204&gt;$K204,"Concluído com atraso","Concluído no prazo")),IF(NOT(ISNUMBER('Resumo'!$B$3)),"Revisar",IF($K204&lt;'Resumo'!$B$3,"Vencido",IF($K204-'Resumo'!$B$3&lt;=2,"Vence em até 2 dias","No prazo"))))))</f>
        <v/>
      </c>
      <c r="V204" s="32">
        <f>IF(COUNTA($A204:$R204)=0,"",IF($A204="","ERRO: informe o ID",IF(COUNTIF($A$9:$A$208,$A204)&gt;1,"ERRO: ID duplicado",IF(OR($B204="",$C204="",$D204="",$E204="",$F204="",$G204="",$H204="",$I204="",$J204="",$K204="",$L204="",$M204="",$O204=""),"ERRO: preencha os campos obrigatórios",IF(OR(COUNTIF('Listas e parâmetros'!$D$4:$D$10,$G204)=0,COUNTIF('Listas e parâmetros'!$I$4:$I$8,$I204)=0,COUNTIF('Listas e parâmetros'!$H$4:$H$6,$J204)=0,COUNTIF('Listas e parâmetros'!$E$4:$E$7,$L204)=0,COUNTIF('Listas e parâmetros'!$F$4:$F$8,$M204)=0,COUNTIF('Listas e parâmetros'!$G$4:$G$7,$O204)=0),"ERRO: valor fora das listas",IF(OR(NOT(ISNUMBER($F204)),$F204&lt;=0),"ERRO: quantidade inválida",IF(OR(NOT(ISNUMBER($B204)),NOT(ISNUMBER($K204))),"ERRO: datas de entrada/prazo inválidas",IF($B204&gt;'Resumo'!$B$3,"ERRO: entrada posterior à data de referência",IF($K204&lt;$B204,"ERRO: prazo anterior à entrada",IF(OR(AND($N204&lt;&gt;"",$N204&gt;'Resumo'!$B$3),AND($P204&lt;&gt;"",$P204&gt;'Resumo'!$B$3),AND($Q204&lt;&gt;"",$Q204&gt;'Resumo'!$B$3)),"ERRO: data posterior à referência",IF(AND($N204&lt;&gt;"",$N204&lt;$B204),"ERRO: inspeção anterior à entrada",IF(AND($M204&lt;&gt;"Em quarentena",$N204=""),"ERRO: informe a data da inspeção",IF(AND($O204="Pendente",$P204&lt;&gt;""),"ERRO: decisão pendente não deve ter data",IF(AND($O204&lt;&gt;"Pendente",$P204=""),"ERRO: informe a data da decisão",IF(AND($P204&lt;&gt;"",$P204&lt;$B204),"ERRO: decisão anterior à entrada",IF(AND($P204&lt;&gt;"",$N204&lt;&gt;"",$P204&lt;$N204),"ERRO: decisão anterior à inspeção",IF(AND($O204="Pendente",OR($M204="Aguardando execução",$M204="Concluído")),"ERRO: status exige decisão final",IF(AND($O204&lt;&gt;"Pendente",NOT(OR($M204="Aguardando execução",$M204="Concluído"))),"ERRO: atualize o status após a decisão",IF(AND($M204="Concluído",$Q204=""),"ERRO: informe a data da conclusão",IF(AND($M204&lt;&gt;"Concluído",$Q204&lt;&gt;""),"ERRO: conclusão só para status concluído",IF(AND($Q204&lt;&gt;"",$P204=""),"ERRO: conclusão sem data de decisão",IF(AND($Q204&lt;&gt;"",$Q204&lt;$P204),"ERRO: conclusão anterior à decisão","OK"))))))))))))))))))))))</f>
        <v/>
      </c>
      <c r="W204" s="31">
        <f>IF(OR($A204="",$S204="",$S204=0,$K204=""),"",$K204+ROW()/1000000)</f>
        <v/>
      </c>
    </row>
    <row r="205" ht="26" customHeight="1">
      <c r="A205" s="26" t="n"/>
      <c r="B205" s="49" t="n"/>
      <c r="C205" s="26" t="n"/>
      <c r="D205" s="28" t="n"/>
      <c r="E205" s="26" t="n"/>
      <c r="F205" s="29" t="n"/>
      <c r="G205" s="28" t="n"/>
      <c r="H205" s="28" t="n"/>
      <c r="I205" s="26" t="n"/>
      <c r="J205" s="26" t="n"/>
      <c r="K205" s="49" t="n"/>
      <c r="L205" s="26" t="n"/>
      <c r="M205" s="26" t="n"/>
      <c r="N205" s="49" t="n"/>
      <c r="O205" s="26" t="n"/>
      <c r="P205" s="49" t="n"/>
      <c r="Q205" s="49" t="n"/>
      <c r="R205" s="28" t="n"/>
      <c r="S205" s="30">
        <f>IF($A205="","",IF(OR(NOT(ISNUMBER($F205)),$F205&lt;=0,$M205=""),"",$F205*--($M205&lt;&gt;"Concluído")))</f>
        <v/>
      </c>
      <c r="T205" s="30">
        <f>IF(OR($A205="",NOT(ISNUMBER($B205)),NOT(ISNUMBER('Resumo'!$B$3))),"",MAX(0,IF(AND($M205="Concluído",ISNUMBER($Q205)),$Q205,'Resumo'!$B$3)-$B205))</f>
        <v/>
      </c>
      <c r="U205" s="31">
        <f>IF($A205="","",IF($K205="","Sem prazo",IF($M205="Concluído",IF($Q205="","Revisar",IF($Q205&gt;$K205,"Concluído com atraso","Concluído no prazo")),IF(NOT(ISNUMBER('Resumo'!$B$3)),"Revisar",IF($K205&lt;'Resumo'!$B$3,"Vencido",IF($K205-'Resumo'!$B$3&lt;=2,"Vence em até 2 dias","No prazo"))))))</f>
        <v/>
      </c>
      <c r="V205" s="32">
        <f>IF(COUNTA($A205:$R205)=0,"",IF($A205="","ERRO: informe o ID",IF(COUNTIF($A$9:$A$208,$A205)&gt;1,"ERRO: ID duplicado",IF(OR($B205="",$C205="",$D205="",$E205="",$F205="",$G205="",$H205="",$I205="",$J205="",$K205="",$L205="",$M205="",$O205=""),"ERRO: preencha os campos obrigatórios",IF(OR(COUNTIF('Listas e parâmetros'!$D$4:$D$10,$G205)=0,COUNTIF('Listas e parâmetros'!$I$4:$I$8,$I205)=0,COUNTIF('Listas e parâmetros'!$H$4:$H$6,$J205)=0,COUNTIF('Listas e parâmetros'!$E$4:$E$7,$L205)=0,COUNTIF('Listas e parâmetros'!$F$4:$F$8,$M205)=0,COUNTIF('Listas e parâmetros'!$G$4:$G$7,$O205)=0),"ERRO: valor fora das listas",IF(OR(NOT(ISNUMBER($F205)),$F205&lt;=0),"ERRO: quantidade inválida",IF(OR(NOT(ISNUMBER($B205)),NOT(ISNUMBER($K205))),"ERRO: datas de entrada/prazo inválidas",IF($B205&gt;'Resumo'!$B$3,"ERRO: entrada posterior à data de referência",IF($K205&lt;$B205,"ERRO: prazo anterior à entrada",IF(OR(AND($N205&lt;&gt;"",$N205&gt;'Resumo'!$B$3),AND($P205&lt;&gt;"",$P205&gt;'Resumo'!$B$3),AND($Q205&lt;&gt;"",$Q205&gt;'Resumo'!$B$3)),"ERRO: data posterior à referência",IF(AND($N205&lt;&gt;"",$N205&lt;$B205),"ERRO: inspeção anterior à entrada",IF(AND($M205&lt;&gt;"Em quarentena",$N205=""),"ERRO: informe a data da inspeção",IF(AND($O205="Pendente",$P205&lt;&gt;""),"ERRO: decisão pendente não deve ter data",IF(AND($O205&lt;&gt;"Pendente",$P205=""),"ERRO: informe a data da decisão",IF(AND($P205&lt;&gt;"",$P205&lt;$B205),"ERRO: decisão anterior à entrada",IF(AND($P205&lt;&gt;"",$N205&lt;&gt;"",$P205&lt;$N205),"ERRO: decisão anterior à inspeção",IF(AND($O205="Pendente",OR($M205="Aguardando execução",$M205="Concluído")),"ERRO: status exige decisão final",IF(AND($O205&lt;&gt;"Pendente",NOT(OR($M205="Aguardando execução",$M205="Concluído"))),"ERRO: atualize o status após a decisão",IF(AND($M205="Concluído",$Q205=""),"ERRO: informe a data da conclusão",IF(AND($M205&lt;&gt;"Concluído",$Q205&lt;&gt;""),"ERRO: conclusão só para status concluído",IF(AND($Q205&lt;&gt;"",$P205=""),"ERRO: conclusão sem data de decisão",IF(AND($Q205&lt;&gt;"",$Q205&lt;$P205),"ERRO: conclusão anterior à decisão","OK"))))))))))))))))))))))</f>
        <v/>
      </c>
      <c r="W205" s="31">
        <f>IF(OR($A205="",$S205="",$S205=0,$K205=""),"",$K205+ROW()/1000000)</f>
        <v/>
      </c>
    </row>
    <row r="206" ht="26" customHeight="1">
      <c r="A206" s="26" t="n"/>
      <c r="B206" s="49" t="n"/>
      <c r="C206" s="26" t="n"/>
      <c r="D206" s="28" t="n"/>
      <c r="E206" s="26" t="n"/>
      <c r="F206" s="29" t="n"/>
      <c r="G206" s="28" t="n"/>
      <c r="H206" s="28" t="n"/>
      <c r="I206" s="26" t="n"/>
      <c r="J206" s="26" t="n"/>
      <c r="K206" s="49" t="n"/>
      <c r="L206" s="26" t="n"/>
      <c r="M206" s="26" t="n"/>
      <c r="N206" s="49" t="n"/>
      <c r="O206" s="26" t="n"/>
      <c r="P206" s="49" t="n"/>
      <c r="Q206" s="49" t="n"/>
      <c r="R206" s="28" t="n"/>
      <c r="S206" s="30">
        <f>IF($A206="","",IF(OR(NOT(ISNUMBER($F206)),$F206&lt;=0,$M206=""),"",$F206*--($M206&lt;&gt;"Concluído")))</f>
        <v/>
      </c>
      <c r="T206" s="30">
        <f>IF(OR($A206="",NOT(ISNUMBER($B206)),NOT(ISNUMBER('Resumo'!$B$3))),"",MAX(0,IF(AND($M206="Concluído",ISNUMBER($Q206)),$Q206,'Resumo'!$B$3)-$B206))</f>
        <v/>
      </c>
      <c r="U206" s="31">
        <f>IF($A206="","",IF($K206="","Sem prazo",IF($M206="Concluído",IF($Q206="","Revisar",IF($Q206&gt;$K206,"Concluído com atraso","Concluído no prazo")),IF(NOT(ISNUMBER('Resumo'!$B$3)),"Revisar",IF($K206&lt;'Resumo'!$B$3,"Vencido",IF($K206-'Resumo'!$B$3&lt;=2,"Vence em até 2 dias","No prazo"))))))</f>
        <v/>
      </c>
      <c r="V206" s="32">
        <f>IF(COUNTA($A206:$R206)=0,"",IF($A206="","ERRO: informe o ID",IF(COUNTIF($A$9:$A$208,$A206)&gt;1,"ERRO: ID duplicado",IF(OR($B206="",$C206="",$D206="",$E206="",$F206="",$G206="",$H206="",$I206="",$J206="",$K206="",$L206="",$M206="",$O206=""),"ERRO: preencha os campos obrigatórios",IF(OR(COUNTIF('Listas e parâmetros'!$D$4:$D$10,$G206)=0,COUNTIF('Listas e parâmetros'!$I$4:$I$8,$I206)=0,COUNTIF('Listas e parâmetros'!$H$4:$H$6,$J206)=0,COUNTIF('Listas e parâmetros'!$E$4:$E$7,$L206)=0,COUNTIF('Listas e parâmetros'!$F$4:$F$8,$M206)=0,COUNTIF('Listas e parâmetros'!$G$4:$G$7,$O206)=0),"ERRO: valor fora das listas",IF(OR(NOT(ISNUMBER($F206)),$F206&lt;=0),"ERRO: quantidade inválida",IF(OR(NOT(ISNUMBER($B206)),NOT(ISNUMBER($K206))),"ERRO: datas de entrada/prazo inválidas",IF($B206&gt;'Resumo'!$B$3,"ERRO: entrada posterior à data de referência",IF($K206&lt;$B206,"ERRO: prazo anterior à entrada",IF(OR(AND($N206&lt;&gt;"",$N206&gt;'Resumo'!$B$3),AND($P206&lt;&gt;"",$P206&gt;'Resumo'!$B$3),AND($Q206&lt;&gt;"",$Q206&gt;'Resumo'!$B$3)),"ERRO: data posterior à referência",IF(AND($N206&lt;&gt;"",$N206&lt;$B206),"ERRO: inspeção anterior à entrada",IF(AND($M206&lt;&gt;"Em quarentena",$N206=""),"ERRO: informe a data da inspeção",IF(AND($O206="Pendente",$P206&lt;&gt;""),"ERRO: decisão pendente não deve ter data",IF(AND($O206&lt;&gt;"Pendente",$P206=""),"ERRO: informe a data da decisão",IF(AND($P206&lt;&gt;"",$P206&lt;$B206),"ERRO: decisão anterior à entrada",IF(AND($P206&lt;&gt;"",$N206&lt;&gt;"",$P206&lt;$N206),"ERRO: decisão anterior à inspeção",IF(AND($O206="Pendente",OR($M206="Aguardando execução",$M206="Concluído")),"ERRO: status exige decisão final",IF(AND($O206&lt;&gt;"Pendente",NOT(OR($M206="Aguardando execução",$M206="Concluído"))),"ERRO: atualize o status após a decisão",IF(AND($M206="Concluído",$Q206=""),"ERRO: informe a data da conclusão",IF(AND($M206&lt;&gt;"Concluído",$Q206&lt;&gt;""),"ERRO: conclusão só para status concluído",IF(AND($Q206&lt;&gt;"",$P206=""),"ERRO: conclusão sem data de decisão",IF(AND($Q206&lt;&gt;"",$Q206&lt;$P206),"ERRO: conclusão anterior à decisão","OK"))))))))))))))))))))))</f>
        <v/>
      </c>
      <c r="W206" s="31">
        <f>IF(OR($A206="",$S206="",$S206=0,$K206=""),"",$K206+ROW()/1000000)</f>
        <v/>
      </c>
    </row>
    <row r="207" ht="26" customHeight="1">
      <c r="A207" s="26" t="n"/>
      <c r="B207" s="49" t="n"/>
      <c r="C207" s="26" t="n"/>
      <c r="D207" s="28" t="n"/>
      <c r="E207" s="26" t="n"/>
      <c r="F207" s="29" t="n"/>
      <c r="G207" s="28" t="n"/>
      <c r="H207" s="28" t="n"/>
      <c r="I207" s="26" t="n"/>
      <c r="J207" s="26" t="n"/>
      <c r="K207" s="49" t="n"/>
      <c r="L207" s="26" t="n"/>
      <c r="M207" s="26" t="n"/>
      <c r="N207" s="49" t="n"/>
      <c r="O207" s="26" t="n"/>
      <c r="P207" s="49" t="n"/>
      <c r="Q207" s="49" t="n"/>
      <c r="R207" s="28" t="n"/>
      <c r="S207" s="30">
        <f>IF($A207="","",IF(OR(NOT(ISNUMBER($F207)),$F207&lt;=0,$M207=""),"",$F207*--($M207&lt;&gt;"Concluído")))</f>
        <v/>
      </c>
      <c r="T207" s="30">
        <f>IF(OR($A207="",NOT(ISNUMBER($B207)),NOT(ISNUMBER('Resumo'!$B$3))),"",MAX(0,IF(AND($M207="Concluído",ISNUMBER($Q207)),$Q207,'Resumo'!$B$3)-$B207))</f>
        <v/>
      </c>
      <c r="U207" s="31">
        <f>IF($A207="","",IF($K207="","Sem prazo",IF($M207="Concluído",IF($Q207="","Revisar",IF($Q207&gt;$K207,"Concluído com atraso","Concluído no prazo")),IF(NOT(ISNUMBER('Resumo'!$B$3)),"Revisar",IF($K207&lt;'Resumo'!$B$3,"Vencido",IF($K207-'Resumo'!$B$3&lt;=2,"Vence em até 2 dias","No prazo"))))))</f>
        <v/>
      </c>
      <c r="V207" s="32">
        <f>IF(COUNTA($A207:$R207)=0,"",IF($A207="","ERRO: informe o ID",IF(COUNTIF($A$9:$A$208,$A207)&gt;1,"ERRO: ID duplicado",IF(OR($B207="",$C207="",$D207="",$E207="",$F207="",$G207="",$H207="",$I207="",$J207="",$K207="",$L207="",$M207="",$O207=""),"ERRO: preencha os campos obrigatórios",IF(OR(COUNTIF('Listas e parâmetros'!$D$4:$D$10,$G207)=0,COUNTIF('Listas e parâmetros'!$I$4:$I$8,$I207)=0,COUNTIF('Listas e parâmetros'!$H$4:$H$6,$J207)=0,COUNTIF('Listas e parâmetros'!$E$4:$E$7,$L207)=0,COUNTIF('Listas e parâmetros'!$F$4:$F$8,$M207)=0,COUNTIF('Listas e parâmetros'!$G$4:$G$7,$O207)=0),"ERRO: valor fora das listas",IF(OR(NOT(ISNUMBER($F207)),$F207&lt;=0),"ERRO: quantidade inválida",IF(OR(NOT(ISNUMBER($B207)),NOT(ISNUMBER($K207))),"ERRO: datas de entrada/prazo inválidas",IF($B207&gt;'Resumo'!$B$3,"ERRO: entrada posterior à data de referência",IF($K207&lt;$B207,"ERRO: prazo anterior à entrada",IF(OR(AND($N207&lt;&gt;"",$N207&gt;'Resumo'!$B$3),AND($P207&lt;&gt;"",$P207&gt;'Resumo'!$B$3),AND($Q207&lt;&gt;"",$Q207&gt;'Resumo'!$B$3)),"ERRO: data posterior à referência",IF(AND($N207&lt;&gt;"",$N207&lt;$B207),"ERRO: inspeção anterior à entrada",IF(AND($M207&lt;&gt;"Em quarentena",$N207=""),"ERRO: informe a data da inspeção",IF(AND($O207="Pendente",$P207&lt;&gt;""),"ERRO: decisão pendente não deve ter data",IF(AND($O207&lt;&gt;"Pendente",$P207=""),"ERRO: informe a data da decisão",IF(AND($P207&lt;&gt;"",$P207&lt;$B207),"ERRO: decisão anterior à entrada",IF(AND($P207&lt;&gt;"",$N207&lt;&gt;"",$P207&lt;$N207),"ERRO: decisão anterior à inspeção",IF(AND($O207="Pendente",OR($M207="Aguardando execução",$M207="Concluído")),"ERRO: status exige decisão final",IF(AND($O207&lt;&gt;"Pendente",NOT(OR($M207="Aguardando execução",$M207="Concluído"))),"ERRO: atualize o status após a decisão",IF(AND($M207="Concluído",$Q207=""),"ERRO: informe a data da conclusão",IF(AND($M207&lt;&gt;"Concluído",$Q207&lt;&gt;""),"ERRO: conclusão só para status concluído",IF(AND($Q207&lt;&gt;"",$P207=""),"ERRO: conclusão sem data de decisão",IF(AND($Q207&lt;&gt;"",$Q207&lt;$P207),"ERRO: conclusão anterior à decisão","OK"))))))))))))))))))))))</f>
        <v/>
      </c>
      <c r="W207" s="31">
        <f>IF(OR($A207="",$S207="",$S207=0,$K207=""),"",$K207+ROW()/1000000)</f>
        <v/>
      </c>
    </row>
    <row r="208" ht="26" customHeight="1">
      <c r="A208" s="26" t="n"/>
      <c r="B208" s="49" t="n"/>
      <c r="C208" s="26" t="n"/>
      <c r="D208" s="28" t="n"/>
      <c r="E208" s="26" t="n"/>
      <c r="F208" s="29" t="n"/>
      <c r="G208" s="28" t="n"/>
      <c r="H208" s="28" t="n"/>
      <c r="I208" s="26" t="n"/>
      <c r="J208" s="26" t="n"/>
      <c r="K208" s="49" t="n"/>
      <c r="L208" s="26" t="n"/>
      <c r="M208" s="26" t="n"/>
      <c r="N208" s="49" t="n"/>
      <c r="O208" s="26" t="n"/>
      <c r="P208" s="49" t="n"/>
      <c r="Q208" s="49" t="n"/>
      <c r="R208" s="28" t="n"/>
      <c r="S208" s="30">
        <f>IF($A208="","",IF(OR(NOT(ISNUMBER($F208)),$F208&lt;=0,$M208=""),"",$F208*--($M208&lt;&gt;"Concluído")))</f>
        <v/>
      </c>
      <c r="T208" s="30">
        <f>IF(OR($A208="",NOT(ISNUMBER($B208)),NOT(ISNUMBER('Resumo'!$B$3))),"",MAX(0,IF(AND($M208="Concluído",ISNUMBER($Q208)),$Q208,'Resumo'!$B$3)-$B208))</f>
        <v/>
      </c>
      <c r="U208" s="31">
        <f>IF($A208="","",IF($K208="","Sem prazo",IF($M208="Concluído",IF($Q208="","Revisar",IF($Q208&gt;$K208,"Concluído com atraso","Concluído no prazo")),IF(NOT(ISNUMBER('Resumo'!$B$3)),"Revisar",IF($K208&lt;'Resumo'!$B$3,"Vencido",IF($K208-'Resumo'!$B$3&lt;=2,"Vence em até 2 dias","No prazo"))))))</f>
        <v/>
      </c>
      <c r="V208" s="32">
        <f>IF(COUNTA($A208:$R208)=0,"",IF($A208="","ERRO: informe o ID",IF(COUNTIF($A$9:$A$208,$A208)&gt;1,"ERRO: ID duplicado",IF(OR($B208="",$C208="",$D208="",$E208="",$F208="",$G208="",$H208="",$I208="",$J208="",$K208="",$L208="",$M208="",$O208=""),"ERRO: preencha os campos obrigatórios",IF(OR(COUNTIF('Listas e parâmetros'!$D$4:$D$10,$G208)=0,COUNTIF('Listas e parâmetros'!$I$4:$I$8,$I208)=0,COUNTIF('Listas e parâmetros'!$H$4:$H$6,$J208)=0,COUNTIF('Listas e parâmetros'!$E$4:$E$7,$L208)=0,COUNTIF('Listas e parâmetros'!$F$4:$F$8,$M208)=0,COUNTIF('Listas e parâmetros'!$G$4:$G$7,$O208)=0),"ERRO: valor fora das listas",IF(OR(NOT(ISNUMBER($F208)),$F208&lt;=0),"ERRO: quantidade inválida",IF(OR(NOT(ISNUMBER($B208)),NOT(ISNUMBER($K208))),"ERRO: datas de entrada/prazo inválidas",IF($B208&gt;'Resumo'!$B$3,"ERRO: entrada posterior à data de referência",IF($K208&lt;$B208,"ERRO: prazo anterior à entrada",IF(OR(AND($N208&lt;&gt;"",$N208&gt;'Resumo'!$B$3),AND($P208&lt;&gt;"",$P208&gt;'Resumo'!$B$3),AND($Q208&lt;&gt;"",$Q208&gt;'Resumo'!$B$3)),"ERRO: data posterior à referência",IF(AND($N208&lt;&gt;"",$N208&lt;$B208),"ERRO: inspeção anterior à entrada",IF(AND($M208&lt;&gt;"Em quarentena",$N208=""),"ERRO: informe a data da inspeção",IF(AND($O208="Pendente",$P208&lt;&gt;""),"ERRO: decisão pendente não deve ter data",IF(AND($O208&lt;&gt;"Pendente",$P208=""),"ERRO: informe a data da decisão",IF(AND($P208&lt;&gt;"",$P208&lt;$B208),"ERRO: decisão anterior à entrada",IF(AND($P208&lt;&gt;"",$N208&lt;&gt;"",$P208&lt;$N208),"ERRO: decisão anterior à inspeção",IF(AND($O208="Pendente",OR($M208="Aguardando execução",$M208="Concluído")),"ERRO: status exige decisão final",IF(AND($O208&lt;&gt;"Pendente",NOT(OR($M208="Aguardando execução",$M208="Concluído"))),"ERRO: atualize o status após a decisão",IF(AND($M208="Concluído",$Q208=""),"ERRO: informe a data da conclusão",IF(AND($M208&lt;&gt;"Concluído",$Q208&lt;&gt;""),"ERRO: conclusão só para status concluído",IF(AND($Q208&lt;&gt;"",$P208=""),"ERRO: conclusão sem data de decisão",IF(AND($Q208&lt;&gt;"",$Q208&lt;$P208),"ERRO: conclusão anterior à decisão","OK"))))))))))))))))))))))</f>
        <v/>
      </c>
      <c r="W208" s="31">
        <f>IF(OR($A208="",$S208="",$S208=0,$K208=""),"",$K208+ROW()/1000000)</f>
        <v/>
      </c>
    </row>
  </sheetData>
  <mergeCells count="1">
    <mergeCell ref="A1:W1"/>
  </mergeCells>
  <conditionalFormatting sqref="T9:T208">
    <cfRule type="expression" priority="1" dxfId="0" stopIfTrue="1">
      <formula>AND($S9&gt;0,$T9&gt;='Listas e parâmetros'!$B$5)</formula>
    </cfRule>
    <cfRule type="expression" priority="2" dxfId="1" stopIfTrue="1">
      <formula>AND($S9&gt;0,$T9&gt;='Listas e parâmetros'!$B$4,$T9&lt;'Listas e parâmetros'!$B$5)</formula>
    </cfRule>
  </conditionalFormatting>
  <conditionalFormatting sqref="U9:U208">
    <cfRule type="expression" priority="3" dxfId="0" stopIfTrue="1">
      <formula>$U9="Vencido"</formula>
    </cfRule>
    <cfRule type="expression" priority="4" dxfId="1" stopIfTrue="1">
      <formula>$U9="Vence em até 2 dias"</formula>
    </cfRule>
    <cfRule type="expression" priority="5" dxfId="2" stopIfTrue="1">
      <formula>$U9="Concluído no prazo"</formula>
    </cfRule>
    <cfRule type="expression" priority="6" dxfId="3" stopIfTrue="1">
      <formula>$U9="Concluído com atraso"</formula>
    </cfRule>
    <cfRule type="expression" priority="7" dxfId="0" stopIfTrue="1">
      <formula>OR($U9="Revisar",$U9="Sem prazo")</formula>
    </cfRule>
  </conditionalFormatting>
  <conditionalFormatting sqref="V9:V208">
    <cfRule type="expression" priority="8" dxfId="0" stopIfTrue="1">
      <formula>AND($V9&lt;&gt;"",$V9&lt;&gt;"OK")</formula>
    </cfRule>
    <cfRule type="expression" priority="9" dxfId="2" stopIfTrue="1">
      <formula>$V9="OK"</formula>
    </cfRule>
  </conditionalFormatting>
  <conditionalFormatting sqref="S9:S208">
    <cfRule type="dataBar" priority="10">
      <dataBar showValue="1">
        <cfvo type="num" val="0"/>
        <cfvo type="max"/>
        <color rgb="005B9BD5"/>
      </dataBar>
    </cfRule>
  </conditionalFormatting>
  <dataValidations count="18">
    <dataValidation sqref="G9:G208" showDropDown="0" showInputMessage="1" showErrorMessage="1" allowBlank="0" errorTitle="Valor inválido" error="Selecione um valor válido na lista." promptTitle="Seleção obrigatória" prompt="Escolha uma opção disponível na lista." type="list" errorStyle="stop">
      <formula1>=INDIRECT("'Listas e parâmetros'!$D$4:$D$10")</formula1>
    </dataValidation>
    <dataValidation sqref="I9:I208" showDropDown="0" showInputMessage="1" showErrorMessage="1" allowBlank="0" errorTitle="Valor inválido" error="Selecione um valor válido na lista." promptTitle="Seleção obrigatória" prompt="Escolha uma opção disponível na lista." type="list" errorStyle="stop">
      <formula1>=INDIRECT("'Listas e parâmetros'!$I$4:$I$8")</formula1>
    </dataValidation>
    <dataValidation sqref="J9:J208" showDropDown="0" showInputMessage="1" showErrorMessage="1" allowBlank="0" errorTitle="Valor inválido" error="Selecione um valor válido na lista." promptTitle="Seleção obrigatória" prompt="Escolha uma opção disponível na lista." type="list" errorStyle="stop">
      <formula1>=INDIRECT("'Listas e parâmetros'!$H$4:$H$6")</formula1>
    </dataValidation>
    <dataValidation sqref="L9:L208" showDropDown="0" showInputMessage="1" showErrorMessage="1" allowBlank="0" errorTitle="Valor inválido" error="Selecione um valor válido na lista." promptTitle="Seleção obrigatória" prompt="Escolha uma opção disponível na lista." type="list" errorStyle="stop">
      <formula1>=INDIRECT("'Listas e parâmetros'!$E$4:$E$7")</formula1>
    </dataValidation>
    <dataValidation sqref="M9:M208" showDropDown="0" showInputMessage="1" showErrorMessage="1" allowBlank="0" errorTitle="Valor inválido" error="Selecione um valor válido na lista." promptTitle="Seleção obrigatória" prompt="Escolha uma opção disponível na lista." type="list" errorStyle="stop">
      <formula1>=INDIRECT("'Listas e parâmetros'!$F$4:$F$8")</formula1>
    </dataValidation>
    <dataValidation sqref="O9:O208" showDropDown="0" showInputMessage="1" showErrorMessage="1" allowBlank="0" errorTitle="Valor inválido" error="Selecione um valor válido na lista." promptTitle="Seleção obrigatória" prompt="Escolha uma opção disponível na lista." type="list" errorStyle="stop">
      <formula1>=INDIRECT("'Listas e parâmetros'!$G$4:$G$7")</formula1>
    </dataValidation>
    <dataValidation sqref="F9:F208" showDropDown="0" showInputMessage="0" showErrorMessage="1" allowBlank="0" errorTitle="Quantidade inválida" error="Informe uma quantidade inteira maior que zero." type="whole" errorStyle="stop" operator="between">
      <formula1>1</formula1>
      <formula2>1000000</formula2>
    </dataValidation>
    <dataValidation sqref="B9:B208" showDropDown="0" showInputMessage="0" showErrorMessage="1" allowBlank="0" errorTitle="Data inválida" error="Informe uma data válida e coerente com as demais datas do registro." type="custom" errorStyle="stop">
      <formula1>=OR(B9="",AND(ISNUMBER(B9),B9&lt;='Resumo'!$B$3))</formula1>
    </dataValidation>
    <dataValidation sqref="K9:K208" showDropDown="0" showInputMessage="0" showErrorMessage="1" allowBlank="0" errorTitle="Data inválida" error="Informe uma data válida e coerente com as demais datas do registro." type="custom" errorStyle="stop">
      <formula1>=OR(K9="",AND(ISNUMBER(K9),K9&gt;=B9))</formula1>
    </dataValidation>
    <dataValidation sqref="N9:N208" showDropDown="0" showInputMessage="0" showErrorMessage="1" allowBlank="0" errorTitle="Data inválida" error="Informe uma data válida e coerente com as demais datas do registro." type="custom" errorStyle="stop">
      <formula1>=OR(N9="",AND(ISNUMBER(N9),N9&gt;=B9,N9&lt;='Resumo'!$B$3))</formula1>
    </dataValidation>
    <dataValidation sqref="P9:P208" showDropDown="0" showInputMessage="0" showErrorMessage="1" allowBlank="0" errorTitle="Data inválida" error="Informe uma data válida e coerente com as demais datas do registro." type="custom" errorStyle="stop">
      <formula1>=OR(P9="",AND(ISNUMBER(P9),P9&gt;=B9,P9&lt;='Resumo'!$B$3))</formula1>
    </dataValidation>
    <dataValidation sqref="Q9:Q208" showDropDown="0" showInputMessage="0" showErrorMessage="1" allowBlank="0" errorTitle="Data inválida" error="Informe uma data válida e coerente com as demais datas do registro." type="custom" errorStyle="stop">
      <formula1>=OR(Q9="",AND(ISNUMBER(Q9),Q9&gt;=B9,Q9&lt;='Resumo'!$B$3))</formula1>
    </dataValidation>
    <dataValidation sqref="A9:A208" showDropDown="0" showInputMessage="0" showErrorMessage="1" allowBlank="0" errorTitle="Texto muito longo" error="Informe no máximo 30 caracteres." type="textLength" errorStyle="stop" operator="lessThanOrEqual">
      <formula1>30</formula1>
    </dataValidation>
    <dataValidation sqref="C9:C208" showDropDown="0" showInputMessage="0" showErrorMessage="1" allowBlank="0" errorTitle="Texto muito longo" error="Informe no máximo 40 caracteres." type="textLength" errorStyle="stop" operator="lessThanOrEqual">
      <formula1>40</formula1>
    </dataValidation>
    <dataValidation sqref="D9:D208" showDropDown="0" showInputMessage="0" showErrorMessage="1" allowBlank="0" errorTitle="Texto muito longo" error="Informe no máximo 100 caracteres." type="textLength" errorStyle="stop" operator="lessThanOrEqual">
      <formula1>100</formula1>
    </dataValidation>
    <dataValidation sqref="E9:E208" showDropDown="0" showInputMessage="0" showErrorMessage="1" allowBlank="0" errorTitle="Texto muito longo" error="Informe no máximo 40 caracteres." type="textLength" errorStyle="stop" operator="lessThanOrEqual">
      <formula1>40</formula1>
    </dataValidation>
    <dataValidation sqref="H9:H208" showDropDown="0" showInputMessage="0" showErrorMessage="1" allowBlank="0" errorTitle="Texto muito longo" error="Informe no máximo 120 caracteres." type="textLength" errorStyle="stop" operator="lessThanOrEqual">
      <formula1>120</formula1>
    </dataValidation>
    <dataValidation sqref="R9:R208" showDropDown="0" showInputMessage="0" showErrorMessage="1" allowBlank="0" errorTitle="Texto muito longo" error="Informe no máximo 250 caracteres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1C9"/>
    <outlinePr summaryBelow="1" summaryRight="1"/>
    <pageSetUpPr/>
  </sheetPr>
  <dimension ref="A1:I13"/>
  <sheetViews>
    <sheetView showGridLines="0" view="normal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44" customWidth="1" min="3" max="3"/>
    <col width="29" customWidth="1" min="4" max="4"/>
    <col width="16" customWidth="1" min="5" max="5"/>
    <col width="24" customWidth="1" min="6" max="6"/>
    <col width="17" customWidth="1" min="7" max="7"/>
    <col width="24" customWidth="1" min="8" max="8"/>
    <col width="20" customWidth="1" min="9" max="9"/>
  </cols>
  <sheetData>
    <row r="1" ht="30" customHeight="1">
      <c r="A1" s="1" t="inlineStr">
        <is>
          <t>Listas e parâmetros da quarentena</t>
        </is>
      </c>
      <c r="B1" s="38" t="n"/>
      <c r="C1" s="38" t="n"/>
      <c r="D1" s="38" t="n"/>
      <c r="E1" s="38" t="n"/>
      <c r="F1" s="38" t="n"/>
      <c r="G1" s="38" t="n"/>
      <c r="H1" s="38" t="n"/>
      <c r="I1" s="39" t="n"/>
    </row>
    <row r="2"/>
    <row r="3" ht="34" customHeight="1">
      <c r="A3" s="5" t="inlineStr">
        <is>
          <t>Parâmetro</t>
        </is>
      </c>
      <c r="B3" s="5" t="inlineStr">
        <is>
          <t>Valor</t>
        </is>
      </c>
      <c r="C3" s="5" t="inlineStr">
        <is>
          <t>Orientação</t>
        </is>
      </c>
      <c r="D3" s="5" t="inlineStr">
        <is>
          <t>Motivos</t>
        </is>
      </c>
      <c r="E3" s="5" t="inlineStr">
        <is>
          <t>Prioridades</t>
        </is>
      </c>
      <c r="F3" s="5" t="inlineStr">
        <is>
          <t>Status</t>
        </is>
      </c>
      <c r="G3" s="5" t="inlineStr">
        <is>
          <t>Decisões</t>
        </is>
      </c>
      <c r="H3" s="5" t="inlineStr">
        <is>
          <t>Responsáveis</t>
        </is>
      </c>
      <c r="I3" s="5" t="inlineStr">
        <is>
          <t>Locais segregados</t>
        </is>
      </c>
    </row>
    <row r="4">
      <c r="A4" s="6" t="inlineStr">
        <is>
          <t>Aging para atenção (dias)</t>
        </is>
      </c>
      <c r="B4" s="33" t="n">
        <v>7</v>
      </c>
      <c r="C4" s="6" t="inlineStr">
        <is>
          <t>Destaca registros ativos com aging elevado.</t>
        </is>
      </c>
      <c r="D4" s="28" t="inlineStr">
        <is>
          <t>Inspeção de recebimento</t>
        </is>
      </c>
      <c r="E4" s="28" t="inlineStr">
        <is>
          <t>Crítica</t>
        </is>
      </c>
      <c r="F4" s="32" t="inlineStr">
        <is>
          <t>Em quarentena</t>
        </is>
      </c>
      <c r="G4" s="32" t="inlineStr">
        <is>
          <t>Pendente</t>
        </is>
      </c>
      <c r="H4" s="28" t="inlineStr">
        <is>
          <t>Equipe Recebimento</t>
        </is>
      </c>
      <c r="I4" s="28" t="inlineStr">
        <is>
          <t>Q-01</t>
        </is>
      </c>
    </row>
    <row r="5">
      <c r="A5" s="13" t="inlineStr">
        <is>
          <t>Aging crítico (dias)</t>
        </is>
      </c>
      <c r="B5" s="33" t="n">
        <v>15</v>
      </c>
      <c r="C5" s="13" t="inlineStr">
        <is>
          <t>Deve ser maior que o limite de atenção.</t>
        </is>
      </c>
      <c r="D5" s="28" t="inlineStr">
        <is>
          <t>Devolução de cliente</t>
        </is>
      </c>
      <c r="E5" s="28" t="inlineStr">
        <is>
          <t>Alta</t>
        </is>
      </c>
      <c r="F5" s="32" t="inlineStr">
        <is>
          <t>Em inspeção</t>
        </is>
      </c>
      <c r="G5" s="32" t="inlineStr">
        <is>
          <t>Liberar</t>
        </is>
      </c>
      <c r="H5" s="28" t="inlineStr">
        <is>
          <t>Equipe Qualidade</t>
        </is>
      </c>
      <c r="I5" s="28" t="inlineStr">
        <is>
          <t>Q-02</t>
        </is>
      </c>
    </row>
    <row r="6">
      <c r="A6" s="6" t="n"/>
      <c r="B6" s="6" t="n"/>
      <c r="C6" s="6" t="n"/>
      <c r="D6" s="28" t="inlineStr">
        <is>
          <t>Suspeita de qualidade</t>
        </is>
      </c>
      <c r="E6" s="28" t="inlineStr">
        <is>
          <t>Média</t>
        </is>
      </c>
      <c r="F6" s="32" t="inlineStr">
        <is>
          <t>Aguardando decisão</t>
        </is>
      </c>
      <c r="G6" s="32" t="inlineStr">
        <is>
          <t>Retrabalhar</t>
        </is>
      </c>
      <c r="H6" s="28" t="inlineStr">
        <is>
          <t>Equipe Devoluções</t>
        </is>
      </c>
      <c r="I6" s="28" t="inlineStr">
        <is>
          <t>Q-03</t>
        </is>
      </c>
    </row>
    <row r="7">
      <c r="A7" s="13" t="n"/>
      <c r="B7" s="13" t="n"/>
      <c r="C7" s="13" t="n"/>
      <c r="D7" s="28" t="inlineStr">
        <is>
          <t>Divergência de lote</t>
        </is>
      </c>
      <c r="E7" s="28" t="inlineStr">
        <is>
          <t>Baixa</t>
        </is>
      </c>
      <c r="F7" s="32" t="inlineStr">
        <is>
          <t>Aguardando execução</t>
        </is>
      </c>
      <c r="G7" s="32" t="inlineStr">
        <is>
          <t>Descartar</t>
        </is>
      </c>
      <c r="H7" s="28" t="n"/>
      <c r="I7" s="28" t="inlineStr">
        <is>
          <t>Q-04</t>
        </is>
      </c>
    </row>
    <row r="8">
      <c r="A8" s="6" t="n"/>
      <c r="B8" s="6" t="n"/>
      <c r="C8" s="6" t="n"/>
      <c r="D8" s="28" t="inlineStr">
        <is>
          <t>Embalagem comprometida</t>
        </is>
      </c>
      <c r="E8" s="28" t="n"/>
      <c r="F8" s="32" t="inlineStr">
        <is>
          <t>Concluído</t>
        </is>
      </c>
      <c r="G8" s="32" t="n"/>
      <c r="H8" s="28" t="n"/>
      <c r="I8" s="28" t="inlineStr">
        <is>
          <t>Q-05</t>
        </is>
      </c>
    </row>
    <row r="9">
      <c r="A9" s="13" t="n"/>
      <c r="B9" s="13" t="n"/>
      <c r="C9" s="13" t="n"/>
      <c r="D9" s="28" t="inlineStr">
        <is>
          <t>Avaria observada</t>
        </is>
      </c>
      <c r="E9" s="28" t="n"/>
      <c r="F9" s="32" t="n"/>
      <c r="G9" s="32" t="n"/>
      <c r="H9" s="28" t="n"/>
      <c r="I9" s="28" t="n"/>
    </row>
    <row r="10">
      <c r="A10" s="6" t="n"/>
      <c r="B10" s="6" t="n"/>
      <c r="C10" s="6" t="n"/>
      <c r="D10" s="28" t="inlineStr">
        <is>
          <t>Produto sem identificação</t>
        </is>
      </c>
      <c r="E10" s="28" t="n"/>
      <c r="F10" s="32" t="n"/>
      <c r="G10" s="32" t="n"/>
      <c r="H10" s="28" t="n"/>
      <c r="I10" s="28" t="n"/>
    </row>
    <row r="11"/>
    <row r="12" ht="38" customHeight="1">
      <c r="A12" s="3" t="inlineStr">
        <is>
          <t>Cuidados</t>
        </is>
      </c>
      <c r="B12" s="13" t="inlineStr">
        <is>
          <t>Não altere os textos de Status e Decisões, pois eles são usados nas fórmulas. Não insira linhas dentro das listas.</t>
        </is>
      </c>
    </row>
    <row r="13" ht="38" customHeight="1">
      <c r="A13" s="3" t="inlineStr">
        <is>
          <t>Adaptação</t>
        </is>
      </c>
      <c r="B13" s="13" t="inlineStr">
        <is>
          <t>Motivos, prioridades, responsáveis e locais podem ser adaptados mantendo a quantidade de posições.</t>
        </is>
      </c>
    </row>
  </sheetData>
  <autoFilter ref="D3:I10"/>
  <mergeCells count="1">
    <mergeCell ref="A1:I1"/>
  </mergeCells>
  <dataValidations count="2">
    <dataValidation sqref="B4" showDropDown="0" showInputMessage="0" showErrorMessage="1" allowBlank="0" errorTitle="Limite inválido" error="Informe um número inteiro entre 1 e 364." type="whole" errorStyle="stop" operator="between">
      <formula1>1</formula1>
      <formula2>364</formula2>
    </dataValidation>
    <dataValidation sqref="B5" showDropDown="0" showInputMessage="0" showErrorMessage="1" allowBlank="0" errorTitle="Limite inválido" error="O limite crítico deve ser maior que o limite de atenção e menor ou igual a 365." type="custom" errorStyle="stop">
      <formula1>=AND(ISNUMBER(B5),B5&gt;B4,B5&lt;=365)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/>
  </sheetPr>
  <dimension ref="A1:B17"/>
  <sheetViews>
    <sheetView showGridLines="0" view="normal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12" customWidth="1" min="2" max="2"/>
  </cols>
  <sheetData>
    <row r="1" ht="30" customHeight="1">
      <c r="A1" s="1" t="inlineStr">
        <is>
          <t>Instruções de uso — Quarentena de Estoque</t>
        </is>
      </c>
      <c r="B1" s="39" t="n"/>
    </row>
    <row r="2"/>
    <row r="3" ht="28" customHeight="1">
      <c r="A3" s="5" t="inlineStr">
        <is>
          <t>Seção</t>
        </is>
      </c>
      <c r="B3" s="5" t="inlineStr">
        <is>
          <t>Conteúdo</t>
        </is>
      </c>
    </row>
    <row r="4" ht="48" customHeight="1">
      <c r="A4" s="34" t="inlineStr">
        <is>
          <t>Objetivo</t>
        </is>
      </c>
      <c r="B4" s="35" t="inlineStr">
        <is>
          <t>Controlar SKUs e lotes fisicamente segregados, mantendo o saldo bloqueado até a execução de uma decisão de liberar, retrabalhar ou descartar.</t>
        </is>
      </c>
    </row>
    <row r="5" ht="48" customHeight="1">
      <c r="A5" s="36" t="inlineStr">
        <is>
          <t>1. Registrar a entrada</t>
        </is>
      </c>
      <c r="B5" s="37" t="inlineStr">
        <is>
          <t>Informe ID único, data de entrada, SKU, produto, lote, quantidade, motivo, evidência, local, responsável, prazo, prioridade, status e decisão.</t>
        </is>
      </c>
    </row>
    <row r="6" ht="48" customHeight="1">
      <c r="A6" s="34" t="inlineStr">
        <is>
          <t>2. Segregar fisicamente</t>
        </is>
      </c>
      <c r="B6" s="35" t="inlineStr">
        <is>
          <t>O local informado deve identificar onde o item foi separado. O preenchimento da planilha não executa movimentações em outros sistemas.</t>
        </is>
      </c>
    </row>
    <row r="7" ht="48" customHeight="1">
      <c r="A7" s="36" t="inlineStr">
        <is>
          <t>3. Registrar a inspeção</t>
        </is>
      </c>
      <c r="B7" s="37" t="inlineStr">
        <is>
          <t>Ao iniciar a inspeção, altere o status para “Em inspeção” e informe a data. Depois, use “Aguardando decisão” quando a análise estiver concluída sem decisão final.</t>
        </is>
      </c>
    </row>
    <row r="8" ht="48" customHeight="1">
      <c r="A8" s="34" t="inlineStr">
        <is>
          <t>4. Registrar a decisão</t>
        </is>
      </c>
      <c r="B8" s="35" t="inlineStr">
        <is>
          <t>Selecione “Liberar”, “Retrabalhar” ou “Descartar”, informe a data da decisão e altere o status para “Aguardando execução”.</t>
        </is>
      </c>
    </row>
    <row r="9" ht="48" customHeight="1">
      <c r="A9" s="36" t="inlineStr">
        <is>
          <t>5. Concluir</t>
        </is>
      </c>
      <c r="B9" s="37" t="inlineStr">
        <is>
          <t>Após a execução da decisão, altere o status para “Concluído” e informe a data da conclusão. Somente nesse momento o saldo calculado deixa de ficar bloqueado.</t>
        </is>
      </c>
    </row>
    <row r="10" ht="48" customHeight="1">
      <c r="A10" s="34" t="inlineStr">
        <is>
          <t>Fila de inspeção</t>
        </is>
      </c>
      <c r="B10" s="35" t="inlineStr">
        <is>
          <t>Conta registros ativos sem data de inspeção.</t>
        </is>
      </c>
    </row>
    <row r="11" ht="48" customHeight="1">
      <c r="A11" s="36" t="inlineStr">
        <is>
          <t>Aging</t>
        </is>
      </c>
      <c r="B11" s="37" t="inlineStr">
        <is>
          <t>Para registros ativos, conta os dias desde a entrada até a data de referência. Para registros concluídos, fixa a contagem na data de conclusão.</t>
        </is>
      </c>
    </row>
    <row r="12" ht="48" customHeight="1">
      <c r="A12" s="34" t="inlineStr">
        <is>
          <t>Prazo vencido</t>
        </is>
      </c>
      <c r="B12" s="35" t="inlineStr">
        <is>
          <t>Um registro ativo fica vencido quando o prazo da decisão é anterior à data de referência. Se continuar aguardando execução, permanece vencido e bloqueado.</t>
        </is>
      </c>
    </row>
    <row r="13" ht="48" customHeight="1">
      <c r="A13" s="36" t="inlineStr">
        <is>
          <t>Checagem</t>
        </is>
      </c>
      <c r="B13" s="37" t="inlineStr">
        <is>
          <t>Corrija qualquer mensagem iniciada por “ERRO” antes de utilizar o registro para decisão.</t>
        </is>
      </c>
    </row>
    <row r="14" ht="48" customHeight="1">
      <c r="A14" s="34" t="inlineStr">
        <is>
          <t>Evidência</t>
        </is>
      </c>
      <c r="B14" s="35" t="inlineStr">
        <is>
          <t>Use somente uma referência interna curta, como protocolo de recebimento, código de imagem ou número de análise. Não cole links externos.</t>
        </is>
      </c>
    </row>
    <row r="15" ht="48" customHeight="1">
      <c r="A15" s="36" t="inlineStr">
        <is>
          <t>Manutenção</t>
        </is>
      </c>
      <c r="B15" s="37" t="inlineStr">
        <is>
          <t>Não exclua registros concluídos; eles preservam o histórico das decisões. Use os filtros da tabela para consultar ativos e concluídos.</t>
        </is>
      </c>
    </row>
    <row r="16" ht="48" customHeight="1">
      <c r="A16" s="34" t="inlineStr">
        <is>
          <t>Limites do arquivo</t>
        </is>
      </c>
      <c r="B16" s="35" t="inlineStr">
        <is>
          <t>A planilha não calcula custos, perdas, impostos ou ajustes de estoque. Também não substitui o bloqueio físico ou sistêmico do item.</t>
        </is>
      </c>
    </row>
    <row r="17" ht="48" customHeight="1">
      <c r="A17" s="36" t="inlineStr">
        <is>
          <t>Dados de exemplo</t>
        </is>
      </c>
      <c r="B17" s="37" t="inlineStr">
        <is>
          <t>Todos os nomes de produtos, SKUs, lotes e referências incluídos no arquivo são fictícios.</t>
        </is>
      </c>
    </row>
  </sheetData>
  <autoFilter ref="A3:B17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Operações</dc:creator>
  <dc:title xmlns:dc="http://purl.org/dc/elements/1.1/">Controle de Quarentena de Estoque</dc:title>
  <dc:subject xmlns:dc="http://purl.org/dc/elements/1.1/">Controle operacional de itens segregados em quarentena</dc:subject>
  <dcterms:created xmlns:dcterms="http://purl.org/dc/terms/" xmlns:xsi="http://www.w3.org/2001/XMLSchema-instance" xsi:type="dcterms:W3CDTF">2026-09-07T05:22:18Z</dcterms:created>
  <dcterms:modified xmlns:dcterms="http://purl.org/dc/terms/" xmlns:xsi="http://www.w3.org/2001/XMLSchema-instance" xsi:type="dcterms:W3CDTF">2026-09-07T05:22:19+00:00Z</dcterms:modified>
</cp:coreProperties>
</file>