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rodutos" sheetId="2" state="visible" r:id="rId2"/>
    <sheet xmlns:r="http://schemas.openxmlformats.org/officeDocument/2006/relationships" name="Relações" sheetId="3" state="visible" r:id="rId3"/>
    <sheet xmlns:r="http://schemas.openxmlformats.org/officeDocument/2006/relationships" name="Fila de Exposição" sheetId="4" state="visible" r:id="rId4"/>
    <sheet xmlns:r="http://schemas.openxmlformats.org/officeDocument/2006/relationships" name="Instruções" sheetId="5" state="visible" r:id="rId5"/>
  </sheets>
  <definedNames>
    <definedName name="_xlnm._FilterDatabase" localSheetId="1" hidden="1">'Produtos'!$A$5:$I$205</definedName>
    <definedName name="_xlnm._FilterDatabase" localSheetId="2" hidden="1">'Relações'!$A$5:$O$505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R$ #,##0.0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26332F"/>
      <sz val="10"/>
    </font>
    <font>
      <name val="Aptos"/>
      <b val="1"/>
      <color rgb="0026332F"/>
      <sz val="10"/>
    </font>
    <font>
      <name val="Aptos Display"/>
      <b val="1"/>
      <color rgb="0017372E"/>
      <sz val="20"/>
    </font>
    <font>
      <name val="Aptos"/>
      <color rgb="0026332F"/>
      <sz val="10"/>
    </font>
    <font>
      <name val="Aptos"/>
      <b val="1"/>
      <color rgb="00FFFFFF"/>
      <sz val="10"/>
    </font>
    <font>
      <name val="Aptos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F2F2F2"/>
      </patternFill>
    </fill>
    <fill>
      <patternFill patternType="solid">
        <fgColor rgb="00C65D32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3" borderId="0" applyAlignment="1" pivotButton="0" quotePrefix="0" xfId="0">
      <alignment horizontal="centerContinuous" vertical="center" wrapText="1"/>
    </xf>
    <xf numFmtId="0" fontId="3" fillId="0" borderId="0" pivotButton="0" quotePrefix="0" xfId="0"/>
    <xf numFmtId="164" fontId="0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Continuous" vertical="center" wrapText="1"/>
    </xf>
    <xf numFmtId="0" fontId="6" fillId="7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1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0" fontId="2" fillId="0" borderId="0" pivotButton="0" quotePrefix="0" xfId="0"/>
    <xf numFmtId="0" fontId="5" fillId="8" borderId="1" applyAlignment="1" pivotButton="0" quotePrefix="0" xfId="0">
      <alignment horizontal="left" vertical="top" wrapText="1"/>
    </xf>
    <xf numFmtId="165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5" fillId="8" borderId="1" applyAlignment="1" pivotButton="0" quotePrefix="0" xfId="0">
      <alignment horizontal="center" vertical="center"/>
    </xf>
    <xf numFmtId="0" fontId="3" fillId="3" borderId="1" pivotButton="0" quotePrefix="0" xfId="0"/>
    <xf numFmtId="1" fontId="5" fillId="4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centerContinuous" vertical="center" wrapText="1"/>
    </xf>
    <xf numFmtId="1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165" fontId="5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6" fillId="2" borderId="1" pivotButton="0" quotePrefix="0" xfId="0"/>
    <xf numFmtId="164" fontId="0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10">
    <dxf>
      <font>
        <name val="Aptos"/>
        <b val="1"/>
        <color rgb="00B7473A"/>
        <sz val="10"/>
      </font>
      <fill>
        <patternFill patternType="solid">
          <fgColor rgb="00F4CCCC"/>
        </patternFill>
      </fill>
    </dxf>
    <dxf>
      <font>
        <name val="Aptos"/>
        <b val="1"/>
        <color rgb="00B7473A"/>
        <sz val="10"/>
      </font>
      <fill>
        <patternFill patternType="solid">
          <fgColor rgb="00FCE4D6"/>
        </patternFill>
      </fill>
    </dxf>
    <dxf>
      <font>
        <name val="Aptos"/>
        <b val="1"/>
        <color rgb="0026332F"/>
        <sz val="10"/>
      </font>
      <fill>
        <patternFill patternType="solid">
          <fgColor rgb="00DDEBF7"/>
        </patternFill>
      </fill>
    </dxf>
    <dxf>
      <font>
        <name val="Aptos"/>
        <b val="1"/>
        <color rgb="002D6A57"/>
        <sz val="10"/>
      </font>
      <fill>
        <patternFill patternType="solid">
          <fgColor rgb="00DDEBDD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FF1C9"/>
        </patternFill>
      </fill>
    </dxf>
    <dxf>
      <font>
        <name val="Aptos"/>
        <b val="1"/>
        <color rgb="0026332F"/>
        <sz val="10"/>
      </font>
      <fill>
        <patternFill patternType="solid">
          <fgColor rgb="00FFF1C9"/>
        </patternFill>
      </fill>
    </dxf>
    <dxf>
      <font>
        <name val="Aptos"/>
        <color rgb="0026332F"/>
        <sz val="10"/>
      </font>
      <fill>
        <patternFill patternType="solid">
          <fgColor rgb="00F2F2F2"/>
        </patternFill>
      </fill>
    </dxf>
    <dxf>
      <font>
        <name val="Aptos"/>
        <color rgb="0026332F"/>
        <sz val="10"/>
      </font>
      <fill>
        <patternFill patternType="solid">
          <fgColor rgb="00DD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Relações por situação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'Resumo'!$A$14:$A$18</f>
            </numRef>
          </cat>
          <val>
            <numRef>
              <f>'Resumo'!$B$14:$B$18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Relações aptas por tipo</a:t>
            </a:r>
          </a:p>
        </rich>
      </tx>
    </title>
    <plotArea>
      <doughnutChart>
        <varyColors val="1"/>
        <ser>
          <idx val="0"/>
          <order val="0"/>
          <tx>
            <strRef>
              <f>'Resumo'!E13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'Resumo'!$D$14:$D$15</f>
            </numRef>
          </cat>
          <val>
            <numRef>
              <f>'Resumo'!$E$14:$E$15</f>
            </numRef>
          </val>
        </ser>
        <dLbls>
          <showVal val="1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34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Produtos" displayName="tbProdutos" ref="A5:I205" headerRowCount="1">
  <autoFilter ref="A5:I205"/>
  <tableColumns count="9">
    <tableColumn id="1" name="SKU"/>
    <tableColumn id="2" name="Produto"/>
    <tableColumn id="3" name="Categoria"/>
    <tableColumn id="4" name="Status do cadastro"/>
    <tableColumn id="5" name="Disponível para venda?"/>
    <tableColumn id="6" name="Cross-sell aptos"/>
    <tableColumn id="7" name="Substitutos aptos"/>
    <tableColumn id="8" name="Cobertura"/>
    <tableColumn id="9" name="Alertas relacionado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Relacoes" displayName="tbRelacoes" ref="A5:O505" headerRowCount="1">
  <autoFilter ref="A5:O505"/>
  <tableColumns count="15">
    <tableColumn id="1" name="SKU-base"/>
    <tableColumn id="2" name="Produto-base"/>
    <tableColumn id="3" name="SKU recomendado"/>
    <tableColumn id="4" name="Produto recomendado"/>
    <tableColumn id="5" name="Tipo de relação"/>
    <tableColumn id="6" name="Compatibilidade"/>
    <tableColumn id="7" name="Margem estimada do recomendado (R$)"/>
    <tableColumn id="8" name="Prioridade"/>
    <tableColumn id="9" name="Regra de exposição"/>
    <tableColumn id="10" name="Relação ativa?"/>
    <tableColumn id="11" name="Observação"/>
    <tableColumn id="12" name="Validação do par"/>
    <tableColumn id="13" name="Situação para exposição"/>
    <tableColumn id="14" name="Ordem sugerida"/>
    <tableColumn id="15" name="Chave de saíd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 fitToPage="1"/>
  </sheetPr>
  <dimension ref="A1:H18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27" customWidth="1" min="3" max="3"/>
    <col width="14" customWidth="1" min="4" max="4"/>
    <col width="27" customWidth="1" min="5" max="5"/>
    <col width="14" customWidth="1" min="6" max="6"/>
    <col width="34" customWidth="1" min="7" max="7"/>
    <col width="14" customWidth="1" min="8" max="8"/>
  </cols>
  <sheetData>
    <row r="1" ht="30" customHeight="1">
      <c r="A1" s="1" t="inlineStr">
        <is>
          <t>Matriz de recomendação e cross-sell</t>
        </is>
      </c>
    </row>
    <row r="2" ht="23" customHeight="1">
      <c r="A2" s="3" t="inlineStr">
        <is>
          <t>Visão consolidada das relações reutilizáveis de exposição e substituição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4" t="inlineStr">
        <is>
          <t>Data de referência</t>
        </is>
      </c>
      <c r="B3" s="37" t="n">
        <v>46271</v>
      </c>
    </row>
    <row r="4" ht="38" customHeight="1">
      <c r="A4" s="6" t="inlineStr">
        <is>
          <t>Produtos ativos</t>
        </is>
      </c>
      <c r="C4" s="6" t="inlineStr">
        <is>
          <t>Relações cadastradas</t>
        </is>
      </c>
      <c r="E4" s="6" t="inlineStr">
        <is>
          <t>Relações aptas</t>
        </is>
      </c>
      <c r="G4" s="6" t="inlineStr">
        <is>
          <t>SKUs ativos sem recomendação apta</t>
        </is>
      </c>
    </row>
    <row r="5" ht="37" customHeight="1">
      <c r="A5" s="7">
        <f>COUNTIFS(Produtos!$A$6:$A$205,"&lt;&gt;",Produtos!$D$6:$D$205,"Ativo")</f>
        <v/>
      </c>
      <c r="C5" s="7">
        <f>COUNTIF('Relações'!$A$6:$A$505,"&lt;&gt;")</f>
        <v/>
      </c>
      <c r="E5" s="7">
        <f>COUNTIF('Relações'!$M$6:$M$505,"Apta")</f>
        <v/>
      </c>
      <c r="G5" s="7">
        <f>COUNTIFS(Produtos!$A$6:$A$205,"&lt;&gt;",Produtos!$D$6:$D$205,"Ativo",Produtos!$H$6:$H$205,"Sem recomendação")</f>
        <v/>
      </c>
    </row>
    <row r="6"/>
    <row r="7" ht="38" customHeight="1">
      <c r="A7" s="6" t="inlineStr">
        <is>
          <t>Cross-sell aptos</t>
        </is>
      </c>
      <c r="C7" s="6" t="inlineStr">
        <is>
          <t>Substitutos aptos</t>
        </is>
      </c>
      <c r="E7" s="6" t="inlineStr">
        <is>
          <t>Conflitos de compatibilidade</t>
        </is>
      </c>
      <c r="G7" s="6" t="inlineStr">
        <is>
          <t>Pendências totais</t>
        </is>
      </c>
    </row>
    <row r="8" ht="37" customHeight="1">
      <c r="A8" s="7">
        <f>COUNTIFS('Relações'!$E$6:$E$505,"Cross-sell",'Relações'!$M$6:$M$505,"Apta")</f>
        <v/>
      </c>
      <c r="C8" s="7">
        <f>COUNTIFS('Relações'!$E$6:$E$505,"Substituto",'Relações'!$M$6:$M$505,"Apta")</f>
        <v/>
      </c>
      <c r="E8" s="7">
        <f>COUNTIFS('Relações'!$A$6:$A$505,"&lt;&gt;",'Relações'!$F$6:$F$505,"Incompatível")</f>
        <v/>
      </c>
      <c r="G8" s="7">
        <f>COUNTIFS('Relações'!$M$6:$M$505,"&lt;&gt;",'Relações'!$M$6:$M$505,"&lt;&gt;Apta",'Relações'!$M$6:$M$505,"&lt;&gt;Inativa")</f>
        <v/>
      </c>
    </row>
    <row r="9"/>
    <row r="10" ht="27" customHeight="1">
      <c r="A10" s="8">
        <f>IF(COUNTIF('Relações'!$M$6:$M$505,"Bloqueada*")&gt;0,"Ação necessária: há "&amp;TEXT(COUNTIF('Relações'!$M$6:$M$505,"Bloqueada*"),"0")&amp;" relação(ões) bloqueada(s).",IF(COUNTIF('Relações'!$M$6:$M$505,"Revisar*")&gt;0,"Revisão necessária: há "&amp;TEXT(COUNTIF('Relações'!$M$6:$M$505,"Revisar*"),"0")&amp;" relação(ões) pendente(s).",IF(COUNTIF('Relações'!$M$6:$M$505,"Aguardar*")&gt;0,"Há "&amp;TEXT(COUNTIF('Relações'!$M$6:$M$505,"Aguardar*"),"0")&amp;" relação(ões) aguardando condição de exposição.","Sem bloqueios ou revisões pendentes.")))</f>
        <v/>
      </c>
      <c r="B10" s="8" t="n"/>
      <c r="C10" s="8" t="n"/>
      <c r="D10" s="8" t="n"/>
      <c r="E10" s="8" t="n"/>
      <c r="F10" s="8" t="n"/>
      <c r="G10" s="8" t="n"/>
      <c r="H10" s="8" t="n"/>
    </row>
    <row r="11"/>
    <row r="12"/>
    <row r="13">
      <c r="A13" s="9" t="inlineStr">
        <is>
          <t>Situação</t>
        </is>
      </c>
      <c r="B13" s="9" t="inlineStr">
        <is>
          <t>Quantidade</t>
        </is>
      </c>
      <c r="D13" s="9" t="inlineStr">
        <is>
          <t>Tipo de relação</t>
        </is>
      </c>
      <c r="E13" s="9" t="inlineStr">
        <is>
          <t>Quantidade</t>
        </is>
      </c>
    </row>
    <row r="14">
      <c r="A14" s="10" t="inlineStr">
        <is>
          <t>Apta</t>
        </is>
      </c>
      <c r="B14" s="10">
        <f>COUNTIF('Relações'!$M$6:$M$505,"Apta")</f>
        <v/>
      </c>
      <c r="D14" s="10" t="inlineStr">
        <is>
          <t>Cross-sell</t>
        </is>
      </c>
      <c r="E14" s="10">
        <f>COUNTIFS('Relações'!$E$6:$E$505,"Cross-sell",'Relações'!$M$6:$M$505,"Apta")</f>
        <v/>
      </c>
    </row>
    <row r="15">
      <c r="A15" s="11" t="inlineStr">
        <is>
          <t>Revisar</t>
        </is>
      </c>
      <c r="B15" s="11">
        <f>COUNTIF('Relações'!$M$6:$M$505,"Revisar*")</f>
        <v/>
      </c>
      <c r="D15" s="11" t="inlineStr">
        <is>
          <t>Substituto</t>
        </is>
      </c>
      <c r="E15" s="11">
        <f>COUNTIFS('Relações'!$E$6:$E$505,"Substituto",'Relações'!$M$6:$M$505,"Apta")</f>
        <v/>
      </c>
    </row>
    <row r="16">
      <c r="A16" s="10" t="inlineStr">
        <is>
          <t>Bloqueada</t>
        </is>
      </c>
      <c r="B16" s="10">
        <f>COUNTIF('Relações'!$M$6:$M$505,"Bloqueada*")</f>
        <v/>
      </c>
    </row>
    <row r="17">
      <c r="A17" s="11" t="inlineStr">
        <is>
          <t>Aguardar</t>
        </is>
      </c>
      <c r="B17" s="11">
        <f>COUNTIF('Relações'!$M$6:$M$505,"Aguardar*")</f>
        <v/>
      </c>
    </row>
    <row r="18">
      <c r="A18" s="10" t="inlineStr">
        <is>
          <t>Inativa</t>
        </is>
      </c>
      <c r="B18" s="10">
        <f>COUNTIF('Relações'!$M$6:$M$505,"Inativa")</f>
        <v/>
      </c>
    </row>
  </sheetData>
  <mergeCells count="1">
    <mergeCell ref="A1:H1"/>
  </mergeCells>
  <conditionalFormatting sqref="A10:H10">
    <cfRule type="expression" priority="1" dxfId="0">
      <formula>LEFT($A$10,15)="Ação necessária"</formula>
    </cfRule>
    <cfRule type="expression" priority="2" dxfId="1">
      <formula>LEFT($A$10,18)="Revisão necessária"</formula>
    </cfRule>
    <cfRule type="expression" priority="3" dxfId="2">
      <formula>LEFT($A$10,2)="Há"</formula>
    </cfRule>
    <cfRule type="expression" priority="4" dxfId="3">
      <formula>LEFT($A$10,3)="Sem"</formula>
    </cfRule>
  </conditionalFormatting>
  <conditionalFormatting sqref="E8">
    <cfRule type="cellIs" priority="5" operator="greaterThan" dxfId="4">
      <formula>0</formula>
    </cfRule>
  </conditionalFormatting>
  <conditionalFormatting sqref="G8">
    <cfRule type="cellIs" priority="6" operator="greaterThan" dxfId="5">
      <formula>0</formula>
    </cfRule>
  </conditionalFormatting>
  <conditionalFormatting sqref="G5">
    <cfRule type="cellIs" priority="7" operator="greaterThan" dxfId="6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65D32"/>
    <outlinePr summaryBelow="1" summaryRight="1"/>
    <pageSetUpPr fitToPage="1"/>
  </sheetPr>
  <dimension ref="A1:I20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  <col width="20" customWidth="1" min="4" max="4"/>
    <col width="22" customWidth="1" min="5" max="5"/>
    <col width="16" customWidth="1" min="6" max="6"/>
    <col width="18" customWidth="1" min="7" max="7"/>
    <col width="22" customWidth="1" min="8" max="8"/>
    <col width="20" customWidth="1" min="9" max="9"/>
  </cols>
  <sheetData>
    <row r="1" ht="30" customHeight="1">
      <c r="A1" s="1" t="inlineStr">
        <is>
          <t>Cadastro de produtos</t>
        </is>
      </c>
    </row>
    <row r="2">
      <c r="A2" s="12" t="inlineStr">
        <is>
          <t>Cadastre os SKUs usados na matriz e acompanhe a cobertura de recomendações.</t>
        </is>
      </c>
    </row>
    <row r="3">
      <c r="A3" s="13" t="inlineStr">
        <is>
          <t>Células amarelas são editáveis; células cinza são calculadas.</t>
        </is>
      </c>
    </row>
    <row r="4"/>
    <row r="5" ht="32" customHeight="1">
      <c r="A5" s="14" t="inlineStr">
        <is>
          <t>SKU</t>
        </is>
      </c>
      <c r="B5" s="14" t="inlineStr">
        <is>
          <t>Produto</t>
        </is>
      </c>
      <c r="C5" s="14" t="inlineStr">
        <is>
          <t>Categoria</t>
        </is>
      </c>
      <c r="D5" s="14" t="inlineStr">
        <is>
          <t>Status do cadastro</t>
        </is>
      </c>
      <c r="E5" s="14" t="inlineStr">
        <is>
          <t>Disponível para venda?</t>
        </is>
      </c>
      <c r="F5" s="14" t="inlineStr">
        <is>
          <t>Cross-sell aptos</t>
        </is>
      </c>
      <c r="G5" s="14" t="inlineStr">
        <is>
          <t>Substitutos aptos</t>
        </is>
      </c>
      <c r="H5" s="14" t="inlineStr">
        <is>
          <t>Cobertura</t>
        </is>
      </c>
      <c r="I5" s="14" t="inlineStr">
        <is>
          <t>Alertas relacionados</t>
        </is>
      </c>
    </row>
    <row r="6">
      <c r="A6" s="15" t="inlineStr">
        <is>
          <t>PRD-1001</t>
        </is>
      </c>
      <c r="B6" s="15" t="inlineStr">
        <is>
          <t>Luminária de Mesa Aurora</t>
        </is>
      </c>
      <c r="C6" s="15" t="inlineStr">
        <is>
          <t>Iluminação</t>
        </is>
      </c>
      <c r="D6" s="16" t="inlineStr">
        <is>
          <t>Ativo</t>
        </is>
      </c>
      <c r="E6" s="16" t="inlineStr">
        <is>
          <t>Sim</t>
        </is>
      </c>
      <c r="F6" s="17">
        <f>IF(A6="","",COUNTIFS('Relações'!$A$6:$A$505,A6,'Relações'!$E$6:$E$505,"Cross-sell",'Relações'!$M$6:$M$505,"Apta"))</f>
        <v/>
      </c>
      <c r="G6" s="17">
        <f>IF(A6="","",COUNTIFS('Relações'!$A$6:$A$505,A6,'Relações'!$E$6:$E$505,"Substituto",'Relações'!$M$6:$M$505,"Apta"))</f>
        <v/>
      </c>
      <c r="H6" s="18">
        <f>IF(A6="","",IF(D6&lt;&gt;"Ativo","Fora de escopo",IF(F6+G6=0,"Sem recomendação","Coberto")))</f>
        <v/>
      </c>
      <c r="I6" s="17">
        <f>IF(A6="","",COUNTIFS('Relações'!$A$6:$A$505,A6,'Relações'!$M$6:$M$505,"&lt;&gt;Apta",'Relações'!$M$6:$M$505,"&lt;&gt;"))</f>
        <v/>
      </c>
    </row>
    <row r="7">
      <c r="A7" s="15" t="inlineStr">
        <is>
          <t>PRD-1002</t>
        </is>
      </c>
      <c r="B7" s="15" t="inlineStr">
        <is>
          <t>Lâmpada LED Âmbar E27</t>
        </is>
      </c>
      <c r="C7" s="15" t="inlineStr">
        <is>
          <t>Iluminação</t>
        </is>
      </c>
      <c r="D7" s="16" t="inlineStr">
        <is>
          <t>Ativo</t>
        </is>
      </c>
      <c r="E7" s="16" t="inlineStr">
        <is>
          <t>Sim</t>
        </is>
      </c>
      <c r="F7" s="17">
        <f>IF(A7="","",COUNTIFS('Relações'!$A$6:$A$505,A7,'Relações'!$E$6:$E$505,"Cross-sell",'Relações'!$M$6:$M$505,"Apta"))</f>
        <v/>
      </c>
      <c r="G7" s="17">
        <f>IF(A7="","",COUNTIFS('Relações'!$A$6:$A$505,A7,'Relações'!$E$6:$E$505,"Substituto",'Relações'!$M$6:$M$505,"Apta"))</f>
        <v/>
      </c>
      <c r="H7" s="18">
        <f>IF(A7="","",IF(D7&lt;&gt;"Ativo","Fora de escopo",IF(F7+G7=0,"Sem recomendação","Coberto")))</f>
        <v/>
      </c>
      <c r="I7" s="17">
        <f>IF(A7="","",COUNTIFS('Relações'!$A$6:$A$505,A7,'Relações'!$M$6:$M$505,"&lt;&gt;Apta",'Relações'!$M$6:$M$505,"&lt;&gt;"))</f>
        <v/>
      </c>
    </row>
    <row r="8">
      <c r="A8" s="15" t="inlineStr">
        <is>
          <t>PRD-1003</t>
        </is>
      </c>
      <c r="B8" s="15" t="inlineStr">
        <is>
          <t>Extensão Elétrica Nuvem 3 m</t>
        </is>
      </c>
      <c r="C8" s="15" t="inlineStr">
        <is>
          <t>Elétrica</t>
        </is>
      </c>
      <c r="D8" s="16" t="inlineStr">
        <is>
          <t>Ativo</t>
        </is>
      </c>
      <c r="E8" s="16" t="inlineStr">
        <is>
          <t>Sim</t>
        </is>
      </c>
      <c r="F8" s="17">
        <f>IF(A8="","",COUNTIFS('Relações'!$A$6:$A$505,A8,'Relações'!$E$6:$E$505,"Cross-sell",'Relações'!$M$6:$M$505,"Apta"))</f>
        <v/>
      </c>
      <c r="G8" s="17">
        <f>IF(A8="","",COUNTIFS('Relações'!$A$6:$A$505,A8,'Relações'!$E$6:$E$505,"Substituto",'Relações'!$M$6:$M$505,"Apta"))</f>
        <v/>
      </c>
      <c r="H8" s="18">
        <f>IF(A8="","",IF(D8&lt;&gt;"Ativo","Fora de escopo",IF(F8+G8=0,"Sem recomendação","Coberto")))</f>
        <v/>
      </c>
      <c r="I8" s="17">
        <f>IF(A8="","",COUNTIFS('Relações'!$A$6:$A$505,A8,'Relações'!$M$6:$M$505,"&lt;&gt;Apta",'Relações'!$M$6:$M$505,"&lt;&gt;"))</f>
        <v/>
      </c>
    </row>
    <row r="9">
      <c r="A9" s="15" t="inlineStr">
        <is>
          <t>PRD-1004</t>
        </is>
      </c>
      <c r="B9" s="15" t="inlineStr">
        <is>
          <t>Cúpula de Tecido Brisa</t>
        </is>
      </c>
      <c r="C9" s="15" t="inlineStr">
        <is>
          <t>Decoração</t>
        </is>
      </c>
      <c r="D9" s="16" t="inlineStr">
        <is>
          <t>Ativo</t>
        </is>
      </c>
      <c r="E9" s="16" t="inlineStr">
        <is>
          <t>Sim</t>
        </is>
      </c>
      <c r="F9" s="17">
        <f>IF(A9="","",COUNTIFS('Relações'!$A$6:$A$505,A9,'Relações'!$E$6:$E$505,"Cross-sell",'Relações'!$M$6:$M$505,"Apta"))</f>
        <v/>
      </c>
      <c r="G9" s="17">
        <f>IF(A9="","",COUNTIFS('Relações'!$A$6:$A$505,A9,'Relações'!$E$6:$E$505,"Substituto",'Relações'!$M$6:$M$505,"Apta"))</f>
        <v/>
      </c>
      <c r="H9" s="18">
        <f>IF(A9="","",IF(D9&lt;&gt;"Ativo","Fora de escopo",IF(F9+G9=0,"Sem recomendação","Coberto")))</f>
        <v/>
      </c>
      <c r="I9" s="17">
        <f>IF(A9="","",COUNTIFS('Relações'!$A$6:$A$505,A9,'Relações'!$M$6:$M$505,"&lt;&gt;Apta",'Relações'!$M$6:$M$505,"&lt;&gt;"))</f>
        <v/>
      </c>
    </row>
    <row r="10">
      <c r="A10" s="15" t="inlineStr">
        <is>
          <t>PRD-1005</t>
        </is>
      </c>
      <c r="B10" s="15" t="inlineStr">
        <is>
          <t>Luminária de Mesa Horizonte</t>
        </is>
      </c>
      <c r="C10" s="15" t="inlineStr">
        <is>
          <t>Iluminação</t>
        </is>
      </c>
      <c r="D10" s="16" t="inlineStr">
        <is>
          <t>Ativo</t>
        </is>
      </c>
      <c r="E10" s="16" t="inlineStr">
        <is>
          <t>Sim</t>
        </is>
      </c>
      <c r="F10" s="17">
        <f>IF(A10="","",COUNTIFS('Relações'!$A$6:$A$505,A10,'Relações'!$E$6:$E$505,"Cross-sell",'Relações'!$M$6:$M$505,"Apta"))</f>
        <v/>
      </c>
      <c r="G10" s="17">
        <f>IF(A10="","",COUNTIFS('Relações'!$A$6:$A$505,A10,'Relações'!$E$6:$E$505,"Substituto",'Relações'!$M$6:$M$505,"Apta"))</f>
        <v/>
      </c>
      <c r="H10" s="18">
        <f>IF(A10="","",IF(D10&lt;&gt;"Ativo","Fora de escopo",IF(F10+G10=0,"Sem recomendação","Coberto")))</f>
        <v/>
      </c>
      <c r="I10" s="17">
        <f>IF(A10="","",COUNTIFS('Relações'!$A$6:$A$505,A10,'Relações'!$M$6:$M$505,"&lt;&gt;Apta",'Relações'!$M$6:$M$505,"&lt;&gt;"))</f>
        <v/>
      </c>
    </row>
    <row r="11">
      <c r="A11" s="15" t="inlineStr">
        <is>
          <t>PRD-1006</t>
        </is>
      </c>
      <c r="B11" s="15" t="inlineStr">
        <is>
          <t>Organizador de Cabos Pingo</t>
        </is>
      </c>
      <c r="C11" s="15" t="inlineStr">
        <is>
          <t>Organização</t>
        </is>
      </c>
      <c r="D11" s="16" t="inlineStr">
        <is>
          <t>Ativo</t>
        </is>
      </c>
      <c r="E11" s="16" t="inlineStr">
        <is>
          <t>Sim</t>
        </is>
      </c>
      <c r="F11" s="17">
        <f>IF(A11="","",COUNTIFS('Relações'!$A$6:$A$505,A11,'Relações'!$E$6:$E$505,"Cross-sell",'Relações'!$M$6:$M$505,"Apta"))</f>
        <v/>
      </c>
      <c r="G11" s="17">
        <f>IF(A11="","",COUNTIFS('Relações'!$A$6:$A$505,A11,'Relações'!$E$6:$E$505,"Substituto",'Relações'!$M$6:$M$505,"Apta"))</f>
        <v/>
      </c>
      <c r="H11" s="18">
        <f>IF(A11="","",IF(D11&lt;&gt;"Ativo","Fora de escopo",IF(F11+G11=0,"Sem recomendação","Coberto")))</f>
        <v/>
      </c>
      <c r="I11" s="17">
        <f>IF(A11="","",COUNTIFS('Relações'!$A$6:$A$505,A11,'Relações'!$M$6:$M$505,"&lt;&gt;Apta",'Relações'!$M$6:$M$505,"&lt;&gt;"))</f>
        <v/>
      </c>
    </row>
    <row r="12">
      <c r="A12" s="15" t="inlineStr">
        <is>
          <t>PRD-1007</t>
        </is>
      </c>
      <c r="B12" s="15" t="inlineStr">
        <is>
          <t>Abajur Infantil Estelar</t>
        </is>
      </c>
      <c r="C12" s="15" t="inlineStr">
        <is>
          <t>Infantil</t>
        </is>
      </c>
      <c r="D12" s="16" t="inlineStr">
        <is>
          <t>Ativo</t>
        </is>
      </c>
      <c r="E12" s="16" t="inlineStr">
        <is>
          <t>Sim</t>
        </is>
      </c>
      <c r="F12" s="17">
        <f>IF(A12="","",COUNTIFS('Relações'!$A$6:$A$505,A12,'Relações'!$E$6:$E$505,"Cross-sell",'Relações'!$M$6:$M$505,"Apta"))</f>
        <v/>
      </c>
      <c r="G12" s="17">
        <f>IF(A12="","",COUNTIFS('Relações'!$A$6:$A$505,A12,'Relações'!$E$6:$E$505,"Substituto",'Relações'!$M$6:$M$505,"Apta"))</f>
        <v/>
      </c>
      <c r="H12" s="18">
        <f>IF(A12="","",IF(D12&lt;&gt;"Ativo","Fora de escopo",IF(F12+G12=0,"Sem recomendação","Coberto")))</f>
        <v/>
      </c>
      <c r="I12" s="17">
        <f>IF(A12="","",COUNTIFS('Relações'!$A$6:$A$505,A12,'Relações'!$M$6:$M$505,"&lt;&gt;Apta",'Relações'!$M$6:$M$505,"&lt;&gt;"))</f>
        <v/>
      </c>
    </row>
    <row r="13">
      <c r="A13" s="15" t="inlineStr">
        <is>
          <t>PRD-1008</t>
        </is>
      </c>
      <c r="B13" s="15" t="inlineStr">
        <is>
          <t>Lâmpada LED Branca E27</t>
        </is>
      </c>
      <c r="C13" s="15" t="inlineStr">
        <is>
          <t>Iluminação</t>
        </is>
      </c>
      <c r="D13" s="16" t="inlineStr">
        <is>
          <t>Ativo</t>
        </is>
      </c>
      <c r="E13" s="16" t="inlineStr">
        <is>
          <t>Sim</t>
        </is>
      </c>
      <c r="F13" s="17">
        <f>IF(A13="","",COUNTIFS('Relações'!$A$6:$A$505,A13,'Relações'!$E$6:$E$505,"Cross-sell",'Relações'!$M$6:$M$505,"Apta"))</f>
        <v/>
      </c>
      <c r="G13" s="17">
        <f>IF(A13="","",COUNTIFS('Relações'!$A$6:$A$505,A13,'Relações'!$E$6:$E$505,"Substituto",'Relações'!$M$6:$M$505,"Apta"))</f>
        <v/>
      </c>
      <c r="H13" s="18">
        <f>IF(A13="","",IF(D13&lt;&gt;"Ativo","Fora de escopo",IF(F13+G13=0,"Sem recomendação","Coberto")))</f>
        <v/>
      </c>
      <c r="I13" s="17">
        <f>IF(A13="","",COUNTIFS('Relações'!$A$6:$A$505,A13,'Relações'!$M$6:$M$505,"&lt;&gt;Apta",'Relações'!$M$6:$M$505,"&lt;&gt;"))</f>
        <v/>
      </c>
    </row>
    <row r="14">
      <c r="A14" s="15" t="inlineStr">
        <is>
          <t>PRD-1009</t>
        </is>
      </c>
      <c r="B14" s="15" t="inlineStr">
        <is>
          <t>Fonte USB-C Vento 30 W</t>
        </is>
      </c>
      <c r="C14" s="15" t="inlineStr">
        <is>
          <t>Cabos e energia</t>
        </is>
      </c>
      <c r="D14" s="16" t="inlineStr">
        <is>
          <t>Ativo</t>
        </is>
      </c>
      <c r="E14" s="16" t="inlineStr">
        <is>
          <t>Sim</t>
        </is>
      </c>
      <c r="F14" s="17">
        <f>IF(A14="","",COUNTIFS('Relações'!$A$6:$A$505,A14,'Relações'!$E$6:$E$505,"Cross-sell",'Relações'!$M$6:$M$505,"Apta"))</f>
        <v/>
      </c>
      <c r="G14" s="17">
        <f>IF(A14="","",COUNTIFS('Relações'!$A$6:$A$505,A14,'Relações'!$E$6:$E$505,"Substituto",'Relações'!$M$6:$M$505,"Apta"))</f>
        <v/>
      </c>
      <c r="H14" s="18">
        <f>IF(A14="","",IF(D14&lt;&gt;"Ativo","Fora de escopo",IF(F14+G14=0,"Sem recomendação","Coberto")))</f>
        <v/>
      </c>
      <c r="I14" s="17">
        <f>IF(A14="","",COUNTIFS('Relações'!$A$6:$A$505,A14,'Relações'!$M$6:$M$505,"&lt;&gt;Apta",'Relações'!$M$6:$M$505,"&lt;&gt;"))</f>
        <v/>
      </c>
    </row>
    <row r="15">
      <c r="A15" s="15" t="inlineStr">
        <is>
          <t>PRD-1010</t>
        </is>
      </c>
      <c r="B15" s="15" t="inlineStr">
        <is>
          <t>Cabo USB-C Riacho 1 m</t>
        </is>
      </c>
      <c r="C15" s="15" t="inlineStr">
        <is>
          <t>Cabos e energia</t>
        </is>
      </c>
      <c r="D15" s="16" t="inlineStr">
        <is>
          <t>Ativo</t>
        </is>
      </c>
      <c r="E15" s="16" t="inlineStr">
        <is>
          <t>Sim</t>
        </is>
      </c>
      <c r="F15" s="17">
        <f>IF(A15="","",COUNTIFS('Relações'!$A$6:$A$505,A15,'Relações'!$E$6:$E$505,"Cross-sell",'Relações'!$M$6:$M$505,"Apta"))</f>
        <v/>
      </c>
      <c r="G15" s="17">
        <f>IF(A15="","",COUNTIFS('Relações'!$A$6:$A$505,A15,'Relações'!$E$6:$E$505,"Substituto",'Relações'!$M$6:$M$505,"Apta"))</f>
        <v/>
      </c>
      <c r="H15" s="18">
        <f>IF(A15="","",IF(D15&lt;&gt;"Ativo","Fora de escopo",IF(F15+G15=0,"Sem recomendação","Coberto")))</f>
        <v/>
      </c>
      <c r="I15" s="17">
        <f>IF(A15="","",COUNTIFS('Relações'!$A$6:$A$505,A15,'Relações'!$M$6:$M$505,"&lt;&gt;Apta",'Relações'!$M$6:$M$505,"&lt;&gt;"))</f>
        <v/>
      </c>
    </row>
    <row r="16">
      <c r="A16" s="15" t="n"/>
      <c r="B16" s="15" t="n"/>
      <c r="C16" s="15" t="n"/>
      <c r="D16" s="16" t="n"/>
      <c r="E16" s="16" t="n"/>
      <c r="F16" s="17">
        <f>IF(A16="","",COUNTIFS('Relações'!$A$6:$A$505,A16,'Relações'!$E$6:$E$505,"Cross-sell",'Relações'!$M$6:$M$505,"Apta"))</f>
        <v/>
      </c>
      <c r="G16" s="17">
        <f>IF(A16="","",COUNTIFS('Relações'!$A$6:$A$505,A16,'Relações'!$E$6:$E$505,"Substituto",'Relações'!$M$6:$M$505,"Apta"))</f>
        <v/>
      </c>
      <c r="H16" s="18">
        <f>IF(A16="","",IF(D16&lt;&gt;"Ativo","Fora de escopo",IF(F16+G16=0,"Sem recomendação","Coberto")))</f>
        <v/>
      </c>
      <c r="I16" s="17">
        <f>IF(A16="","",COUNTIFS('Relações'!$A$6:$A$505,A16,'Relações'!$M$6:$M$505,"&lt;&gt;Apta",'Relações'!$M$6:$M$505,"&lt;&gt;"))</f>
        <v/>
      </c>
    </row>
    <row r="17">
      <c r="A17" s="15" t="n"/>
      <c r="B17" s="15" t="n"/>
      <c r="C17" s="15" t="n"/>
      <c r="D17" s="16" t="n"/>
      <c r="E17" s="16" t="n"/>
      <c r="F17" s="17">
        <f>IF(A17="","",COUNTIFS('Relações'!$A$6:$A$505,A17,'Relações'!$E$6:$E$505,"Cross-sell",'Relações'!$M$6:$M$505,"Apta"))</f>
        <v/>
      </c>
      <c r="G17" s="17">
        <f>IF(A17="","",COUNTIFS('Relações'!$A$6:$A$505,A17,'Relações'!$E$6:$E$505,"Substituto",'Relações'!$M$6:$M$505,"Apta"))</f>
        <v/>
      </c>
      <c r="H17" s="18">
        <f>IF(A17="","",IF(D17&lt;&gt;"Ativo","Fora de escopo",IF(F17+G17=0,"Sem recomendação","Coberto")))</f>
        <v/>
      </c>
      <c r="I17" s="17">
        <f>IF(A17="","",COUNTIFS('Relações'!$A$6:$A$505,A17,'Relações'!$M$6:$M$505,"&lt;&gt;Apta",'Relações'!$M$6:$M$505,"&lt;&gt;"))</f>
        <v/>
      </c>
    </row>
    <row r="18">
      <c r="A18" s="15" t="n"/>
      <c r="B18" s="15" t="n"/>
      <c r="C18" s="15" t="n"/>
      <c r="D18" s="16" t="n"/>
      <c r="E18" s="16" t="n"/>
      <c r="F18" s="17">
        <f>IF(A18="","",COUNTIFS('Relações'!$A$6:$A$505,A18,'Relações'!$E$6:$E$505,"Cross-sell",'Relações'!$M$6:$M$505,"Apta"))</f>
        <v/>
      </c>
      <c r="G18" s="17">
        <f>IF(A18="","",COUNTIFS('Relações'!$A$6:$A$505,A18,'Relações'!$E$6:$E$505,"Substituto",'Relações'!$M$6:$M$505,"Apta"))</f>
        <v/>
      </c>
      <c r="H18" s="18">
        <f>IF(A18="","",IF(D18&lt;&gt;"Ativo","Fora de escopo",IF(F18+G18=0,"Sem recomendação","Coberto")))</f>
        <v/>
      </c>
      <c r="I18" s="17">
        <f>IF(A18="","",COUNTIFS('Relações'!$A$6:$A$505,A18,'Relações'!$M$6:$M$505,"&lt;&gt;Apta",'Relações'!$M$6:$M$505,"&lt;&gt;"))</f>
        <v/>
      </c>
    </row>
    <row r="19">
      <c r="A19" s="15" t="n"/>
      <c r="B19" s="15" t="n"/>
      <c r="C19" s="15" t="n"/>
      <c r="D19" s="16" t="n"/>
      <c r="E19" s="16" t="n"/>
      <c r="F19" s="17">
        <f>IF(A19="","",COUNTIFS('Relações'!$A$6:$A$505,A19,'Relações'!$E$6:$E$505,"Cross-sell",'Relações'!$M$6:$M$505,"Apta"))</f>
        <v/>
      </c>
      <c r="G19" s="17">
        <f>IF(A19="","",COUNTIFS('Relações'!$A$6:$A$505,A19,'Relações'!$E$6:$E$505,"Substituto",'Relações'!$M$6:$M$505,"Apta"))</f>
        <v/>
      </c>
      <c r="H19" s="18">
        <f>IF(A19="","",IF(D19&lt;&gt;"Ativo","Fora de escopo",IF(F19+G19=0,"Sem recomendação","Coberto")))</f>
        <v/>
      </c>
      <c r="I19" s="17">
        <f>IF(A19="","",COUNTIFS('Relações'!$A$6:$A$505,A19,'Relações'!$M$6:$M$505,"&lt;&gt;Apta",'Relações'!$M$6:$M$505,"&lt;&gt;"))</f>
        <v/>
      </c>
    </row>
    <row r="20">
      <c r="A20" s="15" t="n"/>
      <c r="B20" s="15" t="n"/>
      <c r="C20" s="15" t="n"/>
      <c r="D20" s="16" t="n"/>
      <c r="E20" s="16" t="n"/>
      <c r="F20" s="17">
        <f>IF(A20="","",COUNTIFS('Relações'!$A$6:$A$505,A20,'Relações'!$E$6:$E$505,"Cross-sell",'Relações'!$M$6:$M$505,"Apta"))</f>
        <v/>
      </c>
      <c r="G20" s="17">
        <f>IF(A20="","",COUNTIFS('Relações'!$A$6:$A$505,A20,'Relações'!$E$6:$E$505,"Substituto",'Relações'!$M$6:$M$505,"Apta"))</f>
        <v/>
      </c>
      <c r="H20" s="18">
        <f>IF(A20="","",IF(D20&lt;&gt;"Ativo","Fora de escopo",IF(F20+G20=0,"Sem recomendação","Coberto")))</f>
        <v/>
      </c>
      <c r="I20" s="17">
        <f>IF(A20="","",COUNTIFS('Relações'!$A$6:$A$505,A20,'Relações'!$M$6:$M$505,"&lt;&gt;Apta",'Relações'!$M$6:$M$505,"&lt;&gt;"))</f>
        <v/>
      </c>
    </row>
    <row r="21">
      <c r="A21" s="15" t="n"/>
      <c r="B21" s="15" t="n"/>
      <c r="C21" s="15" t="n"/>
      <c r="D21" s="16" t="n"/>
      <c r="E21" s="16" t="n"/>
      <c r="F21" s="17">
        <f>IF(A21="","",COUNTIFS('Relações'!$A$6:$A$505,A21,'Relações'!$E$6:$E$505,"Cross-sell",'Relações'!$M$6:$M$505,"Apta"))</f>
        <v/>
      </c>
      <c r="G21" s="17">
        <f>IF(A21="","",COUNTIFS('Relações'!$A$6:$A$505,A21,'Relações'!$E$6:$E$505,"Substituto",'Relações'!$M$6:$M$505,"Apta"))</f>
        <v/>
      </c>
      <c r="H21" s="18">
        <f>IF(A21="","",IF(D21&lt;&gt;"Ativo","Fora de escopo",IF(F21+G21=0,"Sem recomendação","Coberto")))</f>
        <v/>
      </c>
      <c r="I21" s="17">
        <f>IF(A21="","",COUNTIFS('Relações'!$A$6:$A$505,A21,'Relações'!$M$6:$M$505,"&lt;&gt;Apta",'Relações'!$M$6:$M$505,"&lt;&gt;"))</f>
        <v/>
      </c>
    </row>
    <row r="22">
      <c r="A22" s="15" t="n"/>
      <c r="B22" s="15" t="n"/>
      <c r="C22" s="15" t="n"/>
      <c r="D22" s="16" t="n"/>
      <c r="E22" s="16" t="n"/>
      <c r="F22" s="17">
        <f>IF(A22="","",COUNTIFS('Relações'!$A$6:$A$505,A22,'Relações'!$E$6:$E$505,"Cross-sell",'Relações'!$M$6:$M$505,"Apta"))</f>
        <v/>
      </c>
      <c r="G22" s="17">
        <f>IF(A22="","",COUNTIFS('Relações'!$A$6:$A$505,A22,'Relações'!$E$6:$E$505,"Substituto",'Relações'!$M$6:$M$505,"Apta"))</f>
        <v/>
      </c>
      <c r="H22" s="18">
        <f>IF(A22="","",IF(D22&lt;&gt;"Ativo","Fora de escopo",IF(F22+G22=0,"Sem recomendação","Coberto")))</f>
        <v/>
      </c>
      <c r="I22" s="17">
        <f>IF(A22="","",COUNTIFS('Relações'!$A$6:$A$505,A22,'Relações'!$M$6:$M$505,"&lt;&gt;Apta",'Relações'!$M$6:$M$505,"&lt;&gt;"))</f>
        <v/>
      </c>
    </row>
    <row r="23">
      <c r="A23" s="15" t="n"/>
      <c r="B23" s="15" t="n"/>
      <c r="C23" s="15" t="n"/>
      <c r="D23" s="16" t="n"/>
      <c r="E23" s="16" t="n"/>
      <c r="F23" s="17">
        <f>IF(A23="","",COUNTIFS('Relações'!$A$6:$A$505,A23,'Relações'!$E$6:$E$505,"Cross-sell",'Relações'!$M$6:$M$505,"Apta"))</f>
        <v/>
      </c>
      <c r="G23" s="17">
        <f>IF(A23="","",COUNTIFS('Relações'!$A$6:$A$505,A23,'Relações'!$E$6:$E$505,"Substituto",'Relações'!$M$6:$M$505,"Apta"))</f>
        <v/>
      </c>
      <c r="H23" s="18">
        <f>IF(A23="","",IF(D23&lt;&gt;"Ativo","Fora de escopo",IF(F23+G23=0,"Sem recomendação","Coberto")))</f>
        <v/>
      </c>
      <c r="I23" s="17">
        <f>IF(A23="","",COUNTIFS('Relações'!$A$6:$A$505,A23,'Relações'!$M$6:$M$505,"&lt;&gt;Apta",'Relações'!$M$6:$M$505,"&lt;&gt;"))</f>
        <v/>
      </c>
    </row>
    <row r="24">
      <c r="A24" s="15" t="n"/>
      <c r="B24" s="15" t="n"/>
      <c r="C24" s="15" t="n"/>
      <c r="D24" s="16" t="n"/>
      <c r="E24" s="16" t="n"/>
      <c r="F24" s="17">
        <f>IF(A24="","",COUNTIFS('Relações'!$A$6:$A$505,A24,'Relações'!$E$6:$E$505,"Cross-sell",'Relações'!$M$6:$M$505,"Apta"))</f>
        <v/>
      </c>
      <c r="G24" s="17">
        <f>IF(A24="","",COUNTIFS('Relações'!$A$6:$A$505,A24,'Relações'!$E$6:$E$505,"Substituto",'Relações'!$M$6:$M$505,"Apta"))</f>
        <v/>
      </c>
      <c r="H24" s="18">
        <f>IF(A24="","",IF(D24&lt;&gt;"Ativo","Fora de escopo",IF(F24+G24=0,"Sem recomendação","Coberto")))</f>
        <v/>
      </c>
      <c r="I24" s="17">
        <f>IF(A24="","",COUNTIFS('Relações'!$A$6:$A$505,A24,'Relações'!$M$6:$M$505,"&lt;&gt;Apta",'Relações'!$M$6:$M$505,"&lt;&gt;"))</f>
        <v/>
      </c>
    </row>
    <row r="25">
      <c r="A25" s="15" t="n"/>
      <c r="B25" s="15" t="n"/>
      <c r="C25" s="15" t="n"/>
      <c r="D25" s="16" t="n"/>
      <c r="E25" s="16" t="n"/>
      <c r="F25" s="17">
        <f>IF(A25="","",COUNTIFS('Relações'!$A$6:$A$505,A25,'Relações'!$E$6:$E$505,"Cross-sell",'Relações'!$M$6:$M$505,"Apta"))</f>
        <v/>
      </c>
      <c r="G25" s="17">
        <f>IF(A25="","",COUNTIFS('Relações'!$A$6:$A$505,A25,'Relações'!$E$6:$E$505,"Substituto",'Relações'!$M$6:$M$505,"Apta"))</f>
        <v/>
      </c>
      <c r="H25" s="18">
        <f>IF(A25="","",IF(D25&lt;&gt;"Ativo","Fora de escopo",IF(F25+G25=0,"Sem recomendação","Coberto")))</f>
        <v/>
      </c>
      <c r="I25" s="17">
        <f>IF(A25="","",COUNTIFS('Relações'!$A$6:$A$505,A25,'Relações'!$M$6:$M$505,"&lt;&gt;Apta",'Relações'!$M$6:$M$505,"&lt;&gt;"))</f>
        <v/>
      </c>
    </row>
    <row r="26">
      <c r="A26" s="15" t="n"/>
      <c r="B26" s="15" t="n"/>
      <c r="C26" s="15" t="n"/>
      <c r="D26" s="16" t="n"/>
      <c r="E26" s="16" t="n"/>
      <c r="F26" s="17">
        <f>IF(A26="","",COUNTIFS('Relações'!$A$6:$A$505,A26,'Relações'!$E$6:$E$505,"Cross-sell",'Relações'!$M$6:$M$505,"Apta"))</f>
        <v/>
      </c>
      <c r="G26" s="17">
        <f>IF(A26="","",COUNTIFS('Relações'!$A$6:$A$505,A26,'Relações'!$E$6:$E$505,"Substituto",'Relações'!$M$6:$M$505,"Apta"))</f>
        <v/>
      </c>
      <c r="H26" s="18">
        <f>IF(A26="","",IF(D26&lt;&gt;"Ativo","Fora de escopo",IF(F26+G26=0,"Sem recomendação","Coberto")))</f>
        <v/>
      </c>
      <c r="I26" s="17">
        <f>IF(A26="","",COUNTIFS('Relações'!$A$6:$A$505,A26,'Relações'!$M$6:$M$505,"&lt;&gt;Apta",'Relações'!$M$6:$M$505,"&lt;&gt;"))</f>
        <v/>
      </c>
    </row>
    <row r="27">
      <c r="A27" s="15" t="n"/>
      <c r="B27" s="15" t="n"/>
      <c r="C27" s="15" t="n"/>
      <c r="D27" s="16" t="n"/>
      <c r="E27" s="16" t="n"/>
      <c r="F27" s="17">
        <f>IF(A27="","",COUNTIFS('Relações'!$A$6:$A$505,A27,'Relações'!$E$6:$E$505,"Cross-sell",'Relações'!$M$6:$M$505,"Apta"))</f>
        <v/>
      </c>
      <c r="G27" s="17">
        <f>IF(A27="","",COUNTIFS('Relações'!$A$6:$A$505,A27,'Relações'!$E$6:$E$505,"Substituto",'Relações'!$M$6:$M$505,"Apta"))</f>
        <v/>
      </c>
      <c r="H27" s="18">
        <f>IF(A27="","",IF(D27&lt;&gt;"Ativo","Fora de escopo",IF(F27+G27=0,"Sem recomendação","Coberto")))</f>
        <v/>
      </c>
      <c r="I27" s="17">
        <f>IF(A27="","",COUNTIFS('Relações'!$A$6:$A$505,A27,'Relações'!$M$6:$M$505,"&lt;&gt;Apta",'Relações'!$M$6:$M$505,"&lt;&gt;"))</f>
        <v/>
      </c>
    </row>
    <row r="28">
      <c r="A28" s="15" t="n"/>
      <c r="B28" s="15" t="n"/>
      <c r="C28" s="15" t="n"/>
      <c r="D28" s="16" t="n"/>
      <c r="E28" s="16" t="n"/>
      <c r="F28" s="17">
        <f>IF(A28="","",COUNTIFS('Relações'!$A$6:$A$505,A28,'Relações'!$E$6:$E$505,"Cross-sell",'Relações'!$M$6:$M$505,"Apta"))</f>
        <v/>
      </c>
      <c r="G28" s="17">
        <f>IF(A28="","",COUNTIFS('Relações'!$A$6:$A$505,A28,'Relações'!$E$6:$E$505,"Substituto",'Relações'!$M$6:$M$505,"Apta"))</f>
        <v/>
      </c>
      <c r="H28" s="18">
        <f>IF(A28="","",IF(D28&lt;&gt;"Ativo","Fora de escopo",IF(F28+G28=0,"Sem recomendação","Coberto")))</f>
        <v/>
      </c>
      <c r="I28" s="17">
        <f>IF(A28="","",COUNTIFS('Relações'!$A$6:$A$505,A28,'Relações'!$M$6:$M$505,"&lt;&gt;Apta",'Relações'!$M$6:$M$505,"&lt;&gt;"))</f>
        <v/>
      </c>
    </row>
    <row r="29">
      <c r="A29" s="15" t="n"/>
      <c r="B29" s="15" t="n"/>
      <c r="C29" s="15" t="n"/>
      <c r="D29" s="16" t="n"/>
      <c r="E29" s="16" t="n"/>
      <c r="F29" s="17">
        <f>IF(A29="","",COUNTIFS('Relações'!$A$6:$A$505,A29,'Relações'!$E$6:$E$505,"Cross-sell",'Relações'!$M$6:$M$505,"Apta"))</f>
        <v/>
      </c>
      <c r="G29" s="17">
        <f>IF(A29="","",COUNTIFS('Relações'!$A$6:$A$505,A29,'Relações'!$E$6:$E$505,"Substituto",'Relações'!$M$6:$M$505,"Apta"))</f>
        <v/>
      </c>
      <c r="H29" s="18">
        <f>IF(A29="","",IF(D29&lt;&gt;"Ativo","Fora de escopo",IF(F29+G29=0,"Sem recomendação","Coberto")))</f>
        <v/>
      </c>
      <c r="I29" s="17">
        <f>IF(A29="","",COUNTIFS('Relações'!$A$6:$A$505,A29,'Relações'!$M$6:$M$505,"&lt;&gt;Apta",'Relações'!$M$6:$M$505,"&lt;&gt;"))</f>
        <v/>
      </c>
    </row>
    <row r="30">
      <c r="A30" s="15" t="n"/>
      <c r="B30" s="15" t="n"/>
      <c r="C30" s="15" t="n"/>
      <c r="D30" s="16" t="n"/>
      <c r="E30" s="16" t="n"/>
      <c r="F30" s="17">
        <f>IF(A30="","",COUNTIFS('Relações'!$A$6:$A$505,A30,'Relações'!$E$6:$E$505,"Cross-sell",'Relações'!$M$6:$M$505,"Apta"))</f>
        <v/>
      </c>
      <c r="G30" s="17">
        <f>IF(A30="","",COUNTIFS('Relações'!$A$6:$A$505,A30,'Relações'!$E$6:$E$505,"Substituto",'Relações'!$M$6:$M$505,"Apta"))</f>
        <v/>
      </c>
      <c r="H30" s="18">
        <f>IF(A30="","",IF(D30&lt;&gt;"Ativo","Fora de escopo",IF(F30+G30=0,"Sem recomendação","Coberto")))</f>
        <v/>
      </c>
      <c r="I30" s="17">
        <f>IF(A30="","",COUNTIFS('Relações'!$A$6:$A$505,A30,'Relações'!$M$6:$M$505,"&lt;&gt;Apta",'Relações'!$M$6:$M$505,"&lt;&gt;"))</f>
        <v/>
      </c>
    </row>
    <row r="31">
      <c r="A31" s="15" t="n"/>
      <c r="B31" s="15" t="n"/>
      <c r="C31" s="15" t="n"/>
      <c r="D31" s="16" t="n"/>
      <c r="E31" s="16" t="n"/>
      <c r="F31" s="17">
        <f>IF(A31="","",COUNTIFS('Relações'!$A$6:$A$505,A31,'Relações'!$E$6:$E$505,"Cross-sell",'Relações'!$M$6:$M$505,"Apta"))</f>
        <v/>
      </c>
      <c r="G31" s="17">
        <f>IF(A31="","",COUNTIFS('Relações'!$A$6:$A$505,A31,'Relações'!$E$6:$E$505,"Substituto",'Relações'!$M$6:$M$505,"Apta"))</f>
        <v/>
      </c>
      <c r="H31" s="18">
        <f>IF(A31="","",IF(D31&lt;&gt;"Ativo","Fora de escopo",IF(F31+G31=0,"Sem recomendação","Coberto")))</f>
        <v/>
      </c>
      <c r="I31" s="17">
        <f>IF(A31="","",COUNTIFS('Relações'!$A$6:$A$505,A31,'Relações'!$M$6:$M$505,"&lt;&gt;Apta",'Relações'!$M$6:$M$505,"&lt;&gt;"))</f>
        <v/>
      </c>
    </row>
    <row r="32">
      <c r="A32" s="15" t="n"/>
      <c r="B32" s="15" t="n"/>
      <c r="C32" s="15" t="n"/>
      <c r="D32" s="16" t="n"/>
      <c r="E32" s="16" t="n"/>
      <c r="F32" s="17">
        <f>IF(A32="","",COUNTIFS('Relações'!$A$6:$A$505,A32,'Relações'!$E$6:$E$505,"Cross-sell",'Relações'!$M$6:$M$505,"Apta"))</f>
        <v/>
      </c>
      <c r="G32" s="17">
        <f>IF(A32="","",COUNTIFS('Relações'!$A$6:$A$505,A32,'Relações'!$E$6:$E$505,"Substituto",'Relações'!$M$6:$M$505,"Apta"))</f>
        <v/>
      </c>
      <c r="H32" s="18">
        <f>IF(A32="","",IF(D32&lt;&gt;"Ativo","Fora de escopo",IF(F32+G32=0,"Sem recomendação","Coberto")))</f>
        <v/>
      </c>
      <c r="I32" s="17">
        <f>IF(A32="","",COUNTIFS('Relações'!$A$6:$A$505,A32,'Relações'!$M$6:$M$505,"&lt;&gt;Apta",'Relações'!$M$6:$M$505,"&lt;&gt;"))</f>
        <v/>
      </c>
    </row>
    <row r="33">
      <c r="A33" s="15" t="n"/>
      <c r="B33" s="15" t="n"/>
      <c r="C33" s="15" t="n"/>
      <c r="D33" s="16" t="n"/>
      <c r="E33" s="16" t="n"/>
      <c r="F33" s="17">
        <f>IF(A33="","",COUNTIFS('Relações'!$A$6:$A$505,A33,'Relações'!$E$6:$E$505,"Cross-sell",'Relações'!$M$6:$M$505,"Apta"))</f>
        <v/>
      </c>
      <c r="G33" s="17">
        <f>IF(A33="","",COUNTIFS('Relações'!$A$6:$A$505,A33,'Relações'!$E$6:$E$505,"Substituto",'Relações'!$M$6:$M$505,"Apta"))</f>
        <v/>
      </c>
      <c r="H33" s="18">
        <f>IF(A33="","",IF(D33&lt;&gt;"Ativo","Fora de escopo",IF(F33+G33=0,"Sem recomendação","Coberto")))</f>
        <v/>
      </c>
      <c r="I33" s="17">
        <f>IF(A33="","",COUNTIFS('Relações'!$A$6:$A$505,A33,'Relações'!$M$6:$M$505,"&lt;&gt;Apta",'Relações'!$M$6:$M$505,"&lt;&gt;"))</f>
        <v/>
      </c>
    </row>
    <row r="34">
      <c r="A34" s="15" t="n"/>
      <c r="B34" s="15" t="n"/>
      <c r="C34" s="15" t="n"/>
      <c r="D34" s="16" t="n"/>
      <c r="E34" s="16" t="n"/>
      <c r="F34" s="17">
        <f>IF(A34="","",COUNTIFS('Relações'!$A$6:$A$505,A34,'Relações'!$E$6:$E$505,"Cross-sell",'Relações'!$M$6:$M$505,"Apta"))</f>
        <v/>
      </c>
      <c r="G34" s="17">
        <f>IF(A34="","",COUNTIFS('Relações'!$A$6:$A$505,A34,'Relações'!$E$6:$E$505,"Substituto",'Relações'!$M$6:$M$505,"Apta"))</f>
        <v/>
      </c>
      <c r="H34" s="18">
        <f>IF(A34="","",IF(D34&lt;&gt;"Ativo","Fora de escopo",IF(F34+G34=0,"Sem recomendação","Coberto")))</f>
        <v/>
      </c>
      <c r="I34" s="17">
        <f>IF(A34="","",COUNTIFS('Relações'!$A$6:$A$505,A34,'Relações'!$M$6:$M$505,"&lt;&gt;Apta",'Relações'!$M$6:$M$505,"&lt;&gt;"))</f>
        <v/>
      </c>
    </row>
    <row r="35">
      <c r="A35" s="15" t="n"/>
      <c r="B35" s="15" t="n"/>
      <c r="C35" s="15" t="n"/>
      <c r="D35" s="16" t="n"/>
      <c r="E35" s="16" t="n"/>
      <c r="F35" s="17">
        <f>IF(A35="","",COUNTIFS('Relações'!$A$6:$A$505,A35,'Relações'!$E$6:$E$505,"Cross-sell",'Relações'!$M$6:$M$505,"Apta"))</f>
        <v/>
      </c>
      <c r="G35" s="17">
        <f>IF(A35="","",COUNTIFS('Relações'!$A$6:$A$505,A35,'Relações'!$E$6:$E$505,"Substituto",'Relações'!$M$6:$M$505,"Apta"))</f>
        <v/>
      </c>
      <c r="H35" s="18">
        <f>IF(A35="","",IF(D35&lt;&gt;"Ativo","Fora de escopo",IF(F35+G35=0,"Sem recomendação","Coberto")))</f>
        <v/>
      </c>
      <c r="I35" s="17">
        <f>IF(A35="","",COUNTIFS('Relações'!$A$6:$A$505,A35,'Relações'!$M$6:$M$505,"&lt;&gt;Apta",'Relações'!$M$6:$M$505,"&lt;&gt;"))</f>
        <v/>
      </c>
    </row>
    <row r="36">
      <c r="A36" s="15" t="n"/>
      <c r="B36" s="15" t="n"/>
      <c r="C36" s="15" t="n"/>
      <c r="D36" s="16" t="n"/>
      <c r="E36" s="16" t="n"/>
      <c r="F36" s="17">
        <f>IF(A36="","",COUNTIFS('Relações'!$A$6:$A$505,A36,'Relações'!$E$6:$E$505,"Cross-sell",'Relações'!$M$6:$M$505,"Apta"))</f>
        <v/>
      </c>
      <c r="G36" s="17">
        <f>IF(A36="","",COUNTIFS('Relações'!$A$6:$A$505,A36,'Relações'!$E$6:$E$505,"Substituto",'Relações'!$M$6:$M$505,"Apta"))</f>
        <v/>
      </c>
      <c r="H36" s="18">
        <f>IF(A36="","",IF(D36&lt;&gt;"Ativo","Fora de escopo",IF(F36+G36=0,"Sem recomendação","Coberto")))</f>
        <v/>
      </c>
      <c r="I36" s="17">
        <f>IF(A36="","",COUNTIFS('Relações'!$A$6:$A$505,A36,'Relações'!$M$6:$M$505,"&lt;&gt;Apta",'Relações'!$M$6:$M$505,"&lt;&gt;"))</f>
        <v/>
      </c>
    </row>
    <row r="37">
      <c r="A37" s="15" t="n"/>
      <c r="B37" s="15" t="n"/>
      <c r="C37" s="15" t="n"/>
      <c r="D37" s="16" t="n"/>
      <c r="E37" s="16" t="n"/>
      <c r="F37" s="17">
        <f>IF(A37="","",COUNTIFS('Relações'!$A$6:$A$505,A37,'Relações'!$E$6:$E$505,"Cross-sell",'Relações'!$M$6:$M$505,"Apta"))</f>
        <v/>
      </c>
      <c r="G37" s="17">
        <f>IF(A37="","",COUNTIFS('Relações'!$A$6:$A$505,A37,'Relações'!$E$6:$E$505,"Substituto",'Relações'!$M$6:$M$505,"Apta"))</f>
        <v/>
      </c>
      <c r="H37" s="18">
        <f>IF(A37="","",IF(D37&lt;&gt;"Ativo","Fora de escopo",IF(F37+G37=0,"Sem recomendação","Coberto")))</f>
        <v/>
      </c>
      <c r="I37" s="17">
        <f>IF(A37="","",COUNTIFS('Relações'!$A$6:$A$505,A37,'Relações'!$M$6:$M$505,"&lt;&gt;Apta",'Relações'!$M$6:$M$505,"&lt;&gt;"))</f>
        <v/>
      </c>
    </row>
    <row r="38">
      <c r="A38" s="15" t="n"/>
      <c r="B38" s="15" t="n"/>
      <c r="C38" s="15" t="n"/>
      <c r="D38" s="16" t="n"/>
      <c r="E38" s="16" t="n"/>
      <c r="F38" s="17">
        <f>IF(A38="","",COUNTIFS('Relações'!$A$6:$A$505,A38,'Relações'!$E$6:$E$505,"Cross-sell",'Relações'!$M$6:$M$505,"Apta"))</f>
        <v/>
      </c>
      <c r="G38" s="17">
        <f>IF(A38="","",COUNTIFS('Relações'!$A$6:$A$505,A38,'Relações'!$E$6:$E$505,"Substituto",'Relações'!$M$6:$M$505,"Apta"))</f>
        <v/>
      </c>
      <c r="H38" s="18">
        <f>IF(A38="","",IF(D38&lt;&gt;"Ativo","Fora de escopo",IF(F38+G38=0,"Sem recomendação","Coberto")))</f>
        <v/>
      </c>
      <c r="I38" s="17">
        <f>IF(A38="","",COUNTIFS('Relações'!$A$6:$A$505,A38,'Relações'!$M$6:$M$505,"&lt;&gt;Apta",'Relações'!$M$6:$M$505,"&lt;&gt;"))</f>
        <v/>
      </c>
    </row>
    <row r="39">
      <c r="A39" s="15" t="n"/>
      <c r="B39" s="15" t="n"/>
      <c r="C39" s="15" t="n"/>
      <c r="D39" s="16" t="n"/>
      <c r="E39" s="16" t="n"/>
      <c r="F39" s="17">
        <f>IF(A39="","",COUNTIFS('Relações'!$A$6:$A$505,A39,'Relações'!$E$6:$E$505,"Cross-sell",'Relações'!$M$6:$M$505,"Apta"))</f>
        <v/>
      </c>
      <c r="G39" s="17">
        <f>IF(A39="","",COUNTIFS('Relações'!$A$6:$A$505,A39,'Relações'!$E$6:$E$505,"Substituto",'Relações'!$M$6:$M$505,"Apta"))</f>
        <v/>
      </c>
      <c r="H39" s="18">
        <f>IF(A39="","",IF(D39&lt;&gt;"Ativo","Fora de escopo",IF(F39+G39=0,"Sem recomendação","Coberto")))</f>
        <v/>
      </c>
      <c r="I39" s="17">
        <f>IF(A39="","",COUNTIFS('Relações'!$A$6:$A$505,A39,'Relações'!$M$6:$M$505,"&lt;&gt;Apta",'Relações'!$M$6:$M$505,"&lt;&gt;"))</f>
        <v/>
      </c>
    </row>
    <row r="40">
      <c r="A40" s="15" t="n"/>
      <c r="B40" s="15" t="n"/>
      <c r="C40" s="15" t="n"/>
      <c r="D40" s="16" t="n"/>
      <c r="E40" s="16" t="n"/>
      <c r="F40" s="17">
        <f>IF(A40="","",COUNTIFS('Relações'!$A$6:$A$505,A40,'Relações'!$E$6:$E$505,"Cross-sell",'Relações'!$M$6:$M$505,"Apta"))</f>
        <v/>
      </c>
      <c r="G40" s="17">
        <f>IF(A40="","",COUNTIFS('Relações'!$A$6:$A$505,A40,'Relações'!$E$6:$E$505,"Substituto",'Relações'!$M$6:$M$505,"Apta"))</f>
        <v/>
      </c>
      <c r="H40" s="18">
        <f>IF(A40="","",IF(D40&lt;&gt;"Ativo","Fora de escopo",IF(F40+G40=0,"Sem recomendação","Coberto")))</f>
        <v/>
      </c>
      <c r="I40" s="17">
        <f>IF(A40="","",COUNTIFS('Relações'!$A$6:$A$505,A40,'Relações'!$M$6:$M$505,"&lt;&gt;Apta",'Relações'!$M$6:$M$505,"&lt;&gt;"))</f>
        <v/>
      </c>
    </row>
    <row r="41">
      <c r="A41" s="15" t="n"/>
      <c r="B41" s="15" t="n"/>
      <c r="C41" s="15" t="n"/>
      <c r="D41" s="16" t="n"/>
      <c r="E41" s="16" t="n"/>
      <c r="F41" s="17">
        <f>IF(A41="","",COUNTIFS('Relações'!$A$6:$A$505,A41,'Relações'!$E$6:$E$505,"Cross-sell",'Relações'!$M$6:$M$505,"Apta"))</f>
        <v/>
      </c>
      <c r="G41" s="17">
        <f>IF(A41="","",COUNTIFS('Relações'!$A$6:$A$505,A41,'Relações'!$E$6:$E$505,"Substituto",'Relações'!$M$6:$M$505,"Apta"))</f>
        <v/>
      </c>
      <c r="H41" s="18">
        <f>IF(A41="","",IF(D41&lt;&gt;"Ativo","Fora de escopo",IF(F41+G41=0,"Sem recomendação","Coberto")))</f>
        <v/>
      </c>
      <c r="I41" s="17">
        <f>IF(A41="","",COUNTIFS('Relações'!$A$6:$A$505,A41,'Relações'!$M$6:$M$505,"&lt;&gt;Apta",'Relações'!$M$6:$M$505,"&lt;&gt;"))</f>
        <v/>
      </c>
    </row>
    <row r="42">
      <c r="A42" s="15" t="n"/>
      <c r="B42" s="15" t="n"/>
      <c r="C42" s="15" t="n"/>
      <c r="D42" s="16" t="n"/>
      <c r="E42" s="16" t="n"/>
      <c r="F42" s="17">
        <f>IF(A42="","",COUNTIFS('Relações'!$A$6:$A$505,A42,'Relações'!$E$6:$E$505,"Cross-sell",'Relações'!$M$6:$M$505,"Apta"))</f>
        <v/>
      </c>
      <c r="G42" s="17">
        <f>IF(A42="","",COUNTIFS('Relações'!$A$6:$A$505,A42,'Relações'!$E$6:$E$505,"Substituto",'Relações'!$M$6:$M$505,"Apta"))</f>
        <v/>
      </c>
      <c r="H42" s="18">
        <f>IF(A42="","",IF(D42&lt;&gt;"Ativo","Fora de escopo",IF(F42+G42=0,"Sem recomendação","Coberto")))</f>
        <v/>
      </c>
      <c r="I42" s="17">
        <f>IF(A42="","",COUNTIFS('Relações'!$A$6:$A$505,A42,'Relações'!$M$6:$M$505,"&lt;&gt;Apta",'Relações'!$M$6:$M$505,"&lt;&gt;"))</f>
        <v/>
      </c>
    </row>
    <row r="43">
      <c r="A43" s="15" t="n"/>
      <c r="B43" s="15" t="n"/>
      <c r="C43" s="15" t="n"/>
      <c r="D43" s="16" t="n"/>
      <c r="E43" s="16" t="n"/>
      <c r="F43" s="17">
        <f>IF(A43="","",COUNTIFS('Relações'!$A$6:$A$505,A43,'Relações'!$E$6:$E$505,"Cross-sell",'Relações'!$M$6:$M$505,"Apta"))</f>
        <v/>
      </c>
      <c r="G43" s="17">
        <f>IF(A43="","",COUNTIFS('Relações'!$A$6:$A$505,A43,'Relações'!$E$6:$E$505,"Substituto",'Relações'!$M$6:$M$505,"Apta"))</f>
        <v/>
      </c>
      <c r="H43" s="18">
        <f>IF(A43="","",IF(D43&lt;&gt;"Ativo","Fora de escopo",IF(F43+G43=0,"Sem recomendação","Coberto")))</f>
        <v/>
      </c>
      <c r="I43" s="17">
        <f>IF(A43="","",COUNTIFS('Relações'!$A$6:$A$505,A43,'Relações'!$M$6:$M$505,"&lt;&gt;Apta",'Relações'!$M$6:$M$505,"&lt;&gt;"))</f>
        <v/>
      </c>
    </row>
    <row r="44">
      <c r="A44" s="15" t="n"/>
      <c r="B44" s="15" t="n"/>
      <c r="C44" s="15" t="n"/>
      <c r="D44" s="16" t="n"/>
      <c r="E44" s="16" t="n"/>
      <c r="F44" s="17">
        <f>IF(A44="","",COUNTIFS('Relações'!$A$6:$A$505,A44,'Relações'!$E$6:$E$505,"Cross-sell",'Relações'!$M$6:$M$505,"Apta"))</f>
        <v/>
      </c>
      <c r="G44" s="17">
        <f>IF(A44="","",COUNTIFS('Relações'!$A$6:$A$505,A44,'Relações'!$E$6:$E$505,"Substituto",'Relações'!$M$6:$M$505,"Apta"))</f>
        <v/>
      </c>
      <c r="H44" s="18">
        <f>IF(A44="","",IF(D44&lt;&gt;"Ativo","Fora de escopo",IF(F44+G44=0,"Sem recomendação","Coberto")))</f>
        <v/>
      </c>
      <c r="I44" s="17">
        <f>IF(A44="","",COUNTIFS('Relações'!$A$6:$A$505,A44,'Relações'!$M$6:$M$505,"&lt;&gt;Apta",'Relações'!$M$6:$M$505,"&lt;&gt;"))</f>
        <v/>
      </c>
    </row>
    <row r="45">
      <c r="A45" s="15" t="n"/>
      <c r="B45" s="15" t="n"/>
      <c r="C45" s="15" t="n"/>
      <c r="D45" s="16" t="n"/>
      <c r="E45" s="16" t="n"/>
      <c r="F45" s="17">
        <f>IF(A45="","",COUNTIFS('Relações'!$A$6:$A$505,A45,'Relações'!$E$6:$E$505,"Cross-sell",'Relações'!$M$6:$M$505,"Apta"))</f>
        <v/>
      </c>
      <c r="G45" s="17">
        <f>IF(A45="","",COUNTIFS('Relações'!$A$6:$A$505,A45,'Relações'!$E$6:$E$505,"Substituto",'Relações'!$M$6:$M$505,"Apta"))</f>
        <v/>
      </c>
      <c r="H45" s="18">
        <f>IF(A45="","",IF(D45&lt;&gt;"Ativo","Fora de escopo",IF(F45+G45=0,"Sem recomendação","Coberto")))</f>
        <v/>
      </c>
      <c r="I45" s="17">
        <f>IF(A45="","",COUNTIFS('Relações'!$A$6:$A$505,A45,'Relações'!$M$6:$M$505,"&lt;&gt;Apta",'Relações'!$M$6:$M$505,"&lt;&gt;"))</f>
        <v/>
      </c>
    </row>
    <row r="46">
      <c r="A46" s="15" t="n"/>
      <c r="B46" s="15" t="n"/>
      <c r="C46" s="15" t="n"/>
      <c r="D46" s="16" t="n"/>
      <c r="E46" s="16" t="n"/>
      <c r="F46" s="17">
        <f>IF(A46="","",COUNTIFS('Relações'!$A$6:$A$505,A46,'Relações'!$E$6:$E$505,"Cross-sell",'Relações'!$M$6:$M$505,"Apta"))</f>
        <v/>
      </c>
      <c r="G46" s="17">
        <f>IF(A46="","",COUNTIFS('Relações'!$A$6:$A$505,A46,'Relações'!$E$6:$E$505,"Substituto",'Relações'!$M$6:$M$505,"Apta"))</f>
        <v/>
      </c>
      <c r="H46" s="18">
        <f>IF(A46="","",IF(D46&lt;&gt;"Ativo","Fora de escopo",IF(F46+G46=0,"Sem recomendação","Coberto")))</f>
        <v/>
      </c>
      <c r="I46" s="17">
        <f>IF(A46="","",COUNTIFS('Relações'!$A$6:$A$505,A46,'Relações'!$M$6:$M$505,"&lt;&gt;Apta",'Relações'!$M$6:$M$505,"&lt;&gt;"))</f>
        <v/>
      </c>
    </row>
    <row r="47">
      <c r="A47" s="15" t="n"/>
      <c r="B47" s="15" t="n"/>
      <c r="C47" s="15" t="n"/>
      <c r="D47" s="16" t="n"/>
      <c r="E47" s="16" t="n"/>
      <c r="F47" s="17">
        <f>IF(A47="","",COUNTIFS('Relações'!$A$6:$A$505,A47,'Relações'!$E$6:$E$505,"Cross-sell",'Relações'!$M$6:$M$505,"Apta"))</f>
        <v/>
      </c>
      <c r="G47" s="17">
        <f>IF(A47="","",COUNTIFS('Relações'!$A$6:$A$505,A47,'Relações'!$E$6:$E$505,"Substituto",'Relações'!$M$6:$M$505,"Apta"))</f>
        <v/>
      </c>
      <c r="H47" s="18">
        <f>IF(A47="","",IF(D47&lt;&gt;"Ativo","Fora de escopo",IF(F47+G47=0,"Sem recomendação","Coberto")))</f>
        <v/>
      </c>
      <c r="I47" s="17">
        <f>IF(A47="","",COUNTIFS('Relações'!$A$6:$A$505,A47,'Relações'!$M$6:$M$505,"&lt;&gt;Apta",'Relações'!$M$6:$M$505,"&lt;&gt;"))</f>
        <v/>
      </c>
    </row>
    <row r="48">
      <c r="A48" s="15" t="n"/>
      <c r="B48" s="15" t="n"/>
      <c r="C48" s="15" t="n"/>
      <c r="D48" s="16" t="n"/>
      <c r="E48" s="16" t="n"/>
      <c r="F48" s="17">
        <f>IF(A48="","",COUNTIFS('Relações'!$A$6:$A$505,A48,'Relações'!$E$6:$E$505,"Cross-sell",'Relações'!$M$6:$M$505,"Apta"))</f>
        <v/>
      </c>
      <c r="G48" s="17">
        <f>IF(A48="","",COUNTIFS('Relações'!$A$6:$A$505,A48,'Relações'!$E$6:$E$505,"Substituto",'Relações'!$M$6:$M$505,"Apta"))</f>
        <v/>
      </c>
      <c r="H48" s="18">
        <f>IF(A48="","",IF(D48&lt;&gt;"Ativo","Fora de escopo",IF(F48+G48=0,"Sem recomendação","Coberto")))</f>
        <v/>
      </c>
      <c r="I48" s="17">
        <f>IF(A48="","",COUNTIFS('Relações'!$A$6:$A$505,A48,'Relações'!$M$6:$M$505,"&lt;&gt;Apta",'Relações'!$M$6:$M$505,"&lt;&gt;"))</f>
        <v/>
      </c>
    </row>
    <row r="49">
      <c r="A49" s="15" t="n"/>
      <c r="B49" s="15" t="n"/>
      <c r="C49" s="15" t="n"/>
      <c r="D49" s="16" t="n"/>
      <c r="E49" s="16" t="n"/>
      <c r="F49" s="17">
        <f>IF(A49="","",COUNTIFS('Relações'!$A$6:$A$505,A49,'Relações'!$E$6:$E$505,"Cross-sell",'Relações'!$M$6:$M$505,"Apta"))</f>
        <v/>
      </c>
      <c r="G49" s="17">
        <f>IF(A49="","",COUNTIFS('Relações'!$A$6:$A$505,A49,'Relações'!$E$6:$E$505,"Substituto",'Relações'!$M$6:$M$505,"Apta"))</f>
        <v/>
      </c>
      <c r="H49" s="18">
        <f>IF(A49="","",IF(D49&lt;&gt;"Ativo","Fora de escopo",IF(F49+G49=0,"Sem recomendação","Coberto")))</f>
        <v/>
      </c>
      <c r="I49" s="17">
        <f>IF(A49="","",COUNTIFS('Relações'!$A$6:$A$505,A49,'Relações'!$M$6:$M$505,"&lt;&gt;Apta",'Relações'!$M$6:$M$505,"&lt;&gt;"))</f>
        <v/>
      </c>
    </row>
    <row r="50">
      <c r="A50" s="15" t="n"/>
      <c r="B50" s="15" t="n"/>
      <c r="C50" s="15" t="n"/>
      <c r="D50" s="16" t="n"/>
      <c r="E50" s="16" t="n"/>
      <c r="F50" s="17">
        <f>IF(A50="","",COUNTIFS('Relações'!$A$6:$A$505,A50,'Relações'!$E$6:$E$505,"Cross-sell",'Relações'!$M$6:$M$505,"Apta"))</f>
        <v/>
      </c>
      <c r="G50" s="17">
        <f>IF(A50="","",COUNTIFS('Relações'!$A$6:$A$505,A50,'Relações'!$E$6:$E$505,"Substituto",'Relações'!$M$6:$M$505,"Apta"))</f>
        <v/>
      </c>
      <c r="H50" s="18">
        <f>IF(A50="","",IF(D50&lt;&gt;"Ativo","Fora de escopo",IF(F50+G50=0,"Sem recomendação","Coberto")))</f>
        <v/>
      </c>
      <c r="I50" s="17">
        <f>IF(A50="","",COUNTIFS('Relações'!$A$6:$A$505,A50,'Relações'!$M$6:$M$505,"&lt;&gt;Apta",'Relações'!$M$6:$M$505,"&lt;&gt;"))</f>
        <v/>
      </c>
    </row>
    <row r="51">
      <c r="A51" s="15" t="n"/>
      <c r="B51" s="15" t="n"/>
      <c r="C51" s="15" t="n"/>
      <c r="D51" s="16" t="n"/>
      <c r="E51" s="16" t="n"/>
      <c r="F51" s="17">
        <f>IF(A51="","",COUNTIFS('Relações'!$A$6:$A$505,A51,'Relações'!$E$6:$E$505,"Cross-sell",'Relações'!$M$6:$M$505,"Apta"))</f>
        <v/>
      </c>
      <c r="G51" s="17">
        <f>IF(A51="","",COUNTIFS('Relações'!$A$6:$A$505,A51,'Relações'!$E$6:$E$505,"Substituto",'Relações'!$M$6:$M$505,"Apta"))</f>
        <v/>
      </c>
      <c r="H51" s="18">
        <f>IF(A51="","",IF(D51&lt;&gt;"Ativo","Fora de escopo",IF(F51+G51=0,"Sem recomendação","Coberto")))</f>
        <v/>
      </c>
      <c r="I51" s="17">
        <f>IF(A51="","",COUNTIFS('Relações'!$A$6:$A$505,A51,'Relações'!$M$6:$M$505,"&lt;&gt;Apta",'Relações'!$M$6:$M$505,"&lt;&gt;"))</f>
        <v/>
      </c>
    </row>
    <row r="52">
      <c r="A52" s="15" t="n"/>
      <c r="B52" s="15" t="n"/>
      <c r="C52" s="15" t="n"/>
      <c r="D52" s="16" t="n"/>
      <c r="E52" s="16" t="n"/>
      <c r="F52" s="17">
        <f>IF(A52="","",COUNTIFS('Relações'!$A$6:$A$505,A52,'Relações'!$E$6:$E$505,"Cross-sell",'Relações'!$M$6:$M$505,"Apta"))</f>
        <v/>
      </c>
      <c r="G52" s="17">
        <f>IF(A52="","",COUNTIFS('Relações'!$A$6:$A$505,A52,'Relações'!$E$6:$E$505,"Substituto",'Relações'!$M$6:$M$505,"Apta"))</f>
        <v/>
      </c>
      <c r="H52" s="18">
        <f>IF(A52="","",IF(D52&lt;&gt;"Ativo","Fora de escopo",IF(F52+G52=0,"Sem recomendação","Coberto")))</f>
        <v/>
      </c>
      <c r="I52" s="17">
        <f>IF(A52="","",COUNTIFS('Relações'!$A$6:$A$505,A52,'Relações'!$M$6:$M$505,"&lt;&gt;Apta",'Relações'!$M$6:$M$505,"&lt;&gt;"))</f>
        <v/>
      </c>
    </row>
    <row r="53">
      <c r="A53" s="15" t="n"/>
      <c r="B53" s="15" t="n"/>
      <c r="C53" s="15" t="n"/>
      <c r="D53" s="16" t="n"/>
      <c r="E53" s="16" t="n"/>
      <c r="F53" s="17">
        <f>IF(A53="","",COUNTIFS('Relações'!$A$6:$A$505,A53,'Relações'!$E$6:$E$505,"Cross-sell",'Relações'!$M$6:$M$505,"Apta"))</f>
        <v/>
      </c>
      <c r="G53" s="17">
        <f>IF(A53="","",COUNTIFS('Relações'!$A$6:$A$505,A53,'Relações'!$E$6:$E$505,"Substituto",'Relações'!$M$6:$M$505,"Apta"))</f>
        <v/>
      </c>
      <c r="H53" s="18">
        <f>IF(A53="","",IF(D53&lt;&gt;"Ativo","Fora de escopo",IF(F53+G53=0,"Sem recomendação","Coberto")))</f>
        <v/>
      </c>
      <c r="I53" s="17">
        <f>IF(A53="","",COUNTIFS('Relações'!$A$6:$A$505,A53,'Relações'!$M$6:$M$505,"&lt;&gt;Apta",'Relações'!$M$6:$M$505,"&lt;&gt;"))</f>
        <v/>
      </c>
    </row>
    <row r="54">
      <c r="A54" s="15" t="n"/>
      <c r="B54" s="15" t="n"/>
      <c r="C54" s="15" t="n"/>
      <c r="D54" s="16" t="n"/>
      <c r="E54" s="16" t="n"/>
      <c r="F54" s="17">
        <f>IF(A54="","",COUNTIFS('Relações'!$A$6:$A$505,A54,'Relações'!$E$6:$E$505,"Cross-sell",'Relações'!$M$6:$M$505,"Apta"))</f>
        <v/>
      </c>
      <c r="G54" s="17">
        <f>IF(A54="","",COUNTIFS('Relações'!$A$6:$A$505,A54,'Relações'!$E$6:$E$505,"Substituto",'Relações'!$M$6:$M$505,"Apta"))</f>
        <v/>
      </c>
      <c r="H54" s="18">
        <f>IF(A54="","",IF(D54&lt;&gt;"Ativo","Fora de escopo",IF(F54+G54=0,"Sem recomendação","Coberto")))</f>
        <v/>
      </c>
      <c r="I54" s="17">
        <f>IF(A54="","",COUNTIFS('Relações'!$A$6:$A$505,A54,'Relações'!$M$6:$M$505,"&lt;&gt;Apta",'Relações'!$M$6:$M$505,"&lt;&gt;"))</f>
        <v/>
      </c>
    </row>
    <row r="55">
      <c r="A55" s="15" t="n"/>
      <c r="B55" s="15" t="n"/>
      <c r="C55" s="15" t="n"/>
      <c r="D55" s="16" t="n"/>
      <c r="E55" s="16" t="n"/>
      <c r="F55" s="17">
        <f>IF(A55="","",COUNTIFS('Relações'!$A$6:$A$505,A55,'Relações'!$E$6:$E$505,"Cross-sell",'Relações'!$M$6:$M$505,"Apta"))</f>
        <v/>
      </c>
      <c r="G55" s="17">
        <f>IF(A55="","",COUNTIFS('Relações'!$A$6:$A$505,A55,'Relações'!$E$6:$E$505,"Substituto",'Relações'!$M$6:$M$505,"Apta"))</f>
        <v/>
      </c>
      <c r="H55" s="18">
        <f>IF(A55="","",IF(D55&lt;&gt;"Ativo","Fora de escopo",IF(F55+G55=0,"Sem recomendação","Coberto")))</f>
        <v/>
      </c>
      <c r="I55" s="17">
        <f>IF(A55="","",COUNTIFS('Relações'!$A$6:$A$505,A55,'Relações'!$M$6:$M$505,"&lt;&gt;Apta",'Relações'!$M$6:$M$505,"&lt;&gt;"))</f>
        <v/>
      </c>
    </row>
    <row r="56">
      <c r="A56" s="15" t="n"/>
      <c r="B56" s="15" t="n"/>
      <c r="C56" s="15" t="n"/>
      <c r="D56" s="16" t="n"/>
      <c r="E56" s="16" t="n"/>
      <c r="F56" s="17">
        <f>IF(A56="","",COUNTIFS('Relações'!$A$6:$A$505,A56,'Relações'!$E$6:$E$505,"Cross-sell",'Relações'!$M$6:$M$505,"Apta"))</f>
        <v/>
      </c>
      <c r="G56" s="17">
        <f>IF(A56="","",COUNTIFS('Relações'!$A$6:$A$505,A56,'Relações'!$E$6:$E$505,"Substituto",'Relações'!$M$6:$M$505,"Apta"))</f>
        <v/>
      </c>
      <c r="H56" s="18">
        <f>IF(A56="","",IF(D56&lt;&gt;"Ativo","Fora de escopo",IF(F56+G56=0,"Sem recomendação","Coberto")))</f>
        <v/>
      </c>
      <c r="I56" s="17">
        <f>IF(A56="","",COUNTIFS('Relações'!$A$6:$A$505,A56,'Relações'!$M$6:$M$505,"&lt;&gt;Apta",'Relações'!$M$6:$M$505,"&lt;&gt;"))</f>
        <v/>
      </c>
    </row>
    <row r="57">
      <c r="A57" s="15" t="n"/>
      <c r="B57" s="15" t="n"/>
      <c r="C57" s="15" t="n"/>
      <c r="D57" s="16" t="n"/>
      <c r="E57" s="16" t="n"/>
      <c r="F57" s="17">
        <f>IF(A57="","",COUNTIFS('Relações'!$A$6:$A$505,A57,'Relações'!$E$6:$E$505,"Cross-sell",'Relações'!$M$6:$M$505,"Apta"))</f>
        <v/>
      </c>
      <c r="G57" s="17">
        <f>IF(A57="","",COUNTIFS('Relações'!$A$6:$A$505,A57,'Relações'!$E$6:$E$505,"Substituto",'Relações'!$M$6:$M$505,"Apta"))</f>
        <v/>
      </c>
      <c r="H57" s="18">
        <f>IF(A57="","",IF(D57&lt;&gt;"Ativo","Fora de escopo",IF(F57+G57=0,"Sem recomendação","Coberto")))</f>
        <v/>
      </c>
      <c r="I57" s="17">
        <f>IF(A57="","",COUNTIFS('Relações'!$A$6:$A$505,A57,'Relações'!$M$6:$M$505,"&lt;&gt;Apta",'Relações'!$M$6:$M$505,"&lt;&gt;"))</f>
        <v/>
      </c>
    </row>
    <row r="58">
      <c r="A58" s="15" t="n"/>
      <c r="B58" s="15" t="n"/>
      <c r="C58" s="15" t="n"/>
      <c r="D58" s="16" t="n"/>
      <c r="E58" s="16" t="n"/>
      <c r="F58" s="17">
        <f>IF(A58="","",COUNTIFS('Relações'!$A$6:$A$505,A58,'Relações'!$E$6:$E$505,"Cross-sell",'Relações'!$M$6:$M$505,"Apta"))</f>
        <v/>
      </c>
      <c r="G58" s="17">
        <f>IF(A58="","",COUNTIFS('Relações'!$A$6:$A$505,A58,'Relações'!$E$6:$E$505,"Substituto",'Relações'!$M$6:$M$505,"Apta"))</f>
        <v/>
      </c>
      <c r="H58" s="18">
        <f>IF(A58="","",IF(D58&lt;&gt;"Ativo","Fora de escopo",IF(F58+G58=0,"Sem recomendação","Coberto")))</f>
        <v/>
      </c>
      <c r="I58" s="17">
        <f>IF(A58="","",COUNTIFS('Relações'!$A$6:$A$505,A58,'Relações'!$M$6:$M$505,"&lt;&gt;Apta",'Relações'!$M$6:$M$505,"&lt;&gt;"))</f>
        <v/>
      </c>
    </row>
    <row r="59">
      <c r="A59" s="15" t="n"/>
      <c r="B59" s="15" t="n"/>
      <c r="C59" s="15" t="n"/>
      <c r="D59" s="16" t="n"/>
      <c r="E59" s="16" t="n"/>
      <c r="F59" s="17">
        <f>IF(A59="","",COUNTIFS('Relações'!$A$6:$A$505,A59,'Relações'!$E$6:$E$505,"Cross-sell",'Relações'!$M$6:$M$505,"Apta"))</f>
        <v/>
      </c>
      <c r="G59" s="17">
        <f>IF(A59="","",COUNTIFS('Relações'!$A$6:$A$505,A59,'Relações'!$E$6:$E$505,"Substituto",'Relações'!$M$6:$M$505,"Apta"))</f>
        <v/>
      </c>
      <c r="H59" s="18">
        <f>IF(A59="","",IF(D59&lt;&gt;"Ativo","Fora de escopo",IF(F59+G59=0,"Sem recomendação","Coberto")))</f>
        <v/>
      </c>
      <c r="I59" s="17">
        <f>IF(A59="","",COUNTIFS('Relações'!$A$6:$A$505,A59,'Relações'!$M$6:$M$505,"&lt;&gt;Apta",'Relações'!$M$6:$M$505,"&lt;&gt;"))</f>
        <v/>
      </c>
    </row>
    <row r="60">
      <c r="A60" s="15" t="n"/>
      <c r="B60" s="15" t="n"/>
      <c r="C60" s="15" t="n"/>
      <c r="D60" s="16" t="n"/>
      <c r="E60" s="16" t="n"/>
      <c r="F60" s="17">
        <f>IF(A60="","",COUNTIFS('Relações'!$A$6:$A$505,A60,'Relações'!$E$6:$E$505,"Cross-sell",'Relações'!$M$6:$M$505,"Apta"))</f>
        <v/>
      </c>
      <c r="G60" s="17">
        <f>IF(A60="","",COUNTIFS('Relações'!$A$6:$A$505,A60,'Relações'!$E$6:$E$505,"Substituto",'Relações'!$M$6:$M$505,"Apta"))</f>
        <v/>
      </c>
      <c r="H60" s="18">
        <f>IF(A60="","",IF(D60&lt;&gt;"Ativo","Fora de escopo",IF(F60+G60=0,"Sem recomendação","Coberto")))</f>
        <v/>
      </c>
      <c r="I60" s="17">
        <f>IF(A60="","",COUNTIFS('Relações'!$A$6:$A$505,A60,'Relações'!$M$6:$M$505,"&lt;&gt;Apta",'Relações'!$M$6:$M$505,"&lt;&gt;"))</f>
        <v/>
      </c>
    </row>
    <row r="61">
      <c r="A61" s="15" t="n"/>
      <c r="B61" s="15" t="n"/>
      <c r="C61" s="15" t="n"/>
      <c r="D61" s="16" t="n"/>
      <c r="E61" s="16" t="n"/>
      <c r="F61" s="17">
        <f>IF(A61="","",COUNTIFS('Relações'!$A$6:$A$505,A61,'Relações'!$E$6:$E$505,"Cross-sell",'Relações'!$M$6:$M$505,"Apta"))</f>
        <v/>
      </c>
      <c r="G61" s="17">
        <f>IF(A61="","",COUNTIFS('Relações'!$A$6:$A$505,A61,'Relações'!$E$6:$E$505,"Substituto",'Relações'!$M$6:$M$505,"Apta"))</f>
        <v/>
      </c>
      <c r="H61" s="18">
        <f>IF(A61="","",IF(D61&lt;&gt;"Ativo","Fora de escopo",IF(F61+G61=0,"Sem recomendação","Coberto")))</f>
        <v/>
      </c>
      <c r="I61" s="17">
        <f>IF(A61="","",COUNTIFS('Relações'!$A$6:$A$505,A61,'Relações'!$M$6:$M$505,"&lt;&gt;Apta",'Relações'!$M$6:$M$505,"&lt;&gt;"))</f>
        <v/>
      </c>
    </row>
    <row r="62">
      <c r="A62" s="15" t="n"/>
      <c r="B62" s="15" t="n"/>
      <c r="C62" s="15" t="n"/>
      <c r="D62" s="16" t="n"/>
      <c r="E62" s="16" t="n"/>
      <c r="F62" s="17">
        <f>IF(A62="","",COUNTIFS('Relações'!$A$6:$A$505,A62,'Relações'!$E$6:$E$505,"Cross-sell",'Relações'!$M$6:$M$505,"Apta"))</f>
        <v/>
      </c>
      <c r="G62" s="17">
        <f>IF(A62="","",COUNTIFS('Relações'!$A$6:$A$505,A62,'Relações'!$E$6:$E$505,"Substituto",'Relações'!$M$6:$M$505,"Apta"))</f>
        <v/>
      </c>
      <c r="H62" s="18">
        <f>IF(A62="","",IF(D62&lt;&gt;"Ativo","Fora de escopo",IF(F62+G62=0,"Sem recomendação","Coberto")))</f>
        <v/>
      </c>
      <c r="I62" s="17">
        <f>IF(A62="","",COUNTIFS('Relações'!$A$6:$A$505,A62,'Relações'!$M$6:$M$505,"&lt;&gt;Apta",'Relações'!$M$6:$M$505,"&lt;&gt;"))</f>
        <v/>
      </c>
    </row>
    <row r="63">
      <c r="A63" s="15" t="n"/>
      <c r="B63" s="15" t="n"/>
      <c r="C63" s="15" t="n"/>
      <c r="D63" s="16" t="n"/>
      <c r="E63" s="16" t="n"/>
      <c r="F63" s="17">
        <f>IF(A63="","",COUNTIFS('Relações'!$A$6:$A$505,A63,'Relações'!$E$6:$E$505,"Cross-sell",'Relações'!$M$6:$M$505,"Apta"))</f>
        <v/>
      </c>
      <c r="G63" s="17">
        <f>IF(A63="","",COUNTIFS('Relações'!$A$6:$A$505,A63,'Relações'!$E$6:$E$505,"Substituto",'Relações'!$M$6:$M$505,"Apta"))</f>
        <v/>
      </c>
      <c r="H63" s="18">
        <f>IF(A63="","",IF(D63&lt;&gt;"Ativo","Fora de escopo",IF(F63+G63=0,"Sem recomendação","Coberto")))</f>
        <v/>
      </c>
      <c r="I63" s="17">
        <f>IF(A63="","",COUNTIFS('Relações'!$A$6:$A$505,A63,'Relações'!$M$6:$M$505,"&lt;&gt;Apta",'Relações'!$M$6:$M$505,"&lt;&gt;"))</f>
        <v/>
      </c>
    </row>
    <row r="64">
      <c r="A64" s="15" t="n"/>
      <c r="B64" s="15" t="n"/>
      <c r="C64" s="15" t="n"/>
      <c r="D64" s="16" t="n"/>
      <c r="E64" s="16" t="n"/>
      <c r="F64" s="17">
        <f>IF(A64="","",COUNTIFS('Relações'!$A$6:$A$505,A64,'Relações'!$E$6:$E$505,"Cross-sell",'Relações'!$M$6:$M$505,"Apta"))</f>
        <v/>
      </c>
      <c r="G64" s="17">
        <f>IF(A64="","",COUNTIFS('Relações'!$A$6:$A$505,A64,'Relações'!$E$6:$E$505,"Substituto",'Relações'!$M$6:$M$505,"Apta"))</f>
        <v/>
      </c>
      <c r="H64" s="18">
        <f>IF(A64="","",IF(D64&lt;&gt;"Ativo","Fora de escopo",IF(F64+G64=0,"Sem recomendação","Coberto")))</f>
        <v/>
      </c>
      <c r="I64" s="17">
        <f>IF(A64="","",COUNTIFS('Relações'!$A$6:$A$505,A64,'Relações'!$M$6:$M$505,"&lt;&gt;Apta",'Relações'!$M$6:$M$505,"&lt;&gt;"))</f>
        <v/>
      </c>
    </row>
    <row r="65">
      <c r="A65" s="15" t="n"/>
      <c r="B65" s="15" t="n"/>
      <c r="C65" s="15" t="n"/>
      <c r="D65" s="16" t="n"/>
      <c r="E65" s="16" t="n"/>
      <c r="F65" s="17">
        <f>IF(A65="","",COUNTIFS('Relações'!$A$6:$A$505,A65,'Relações'!$E$6:$E$505,"Cross-sell",'Relações'!$M$6:$M$505,"Apta"))</f>
        <v/>
      </c>
      <c r="G65" s="17">
        <f>IF(A65="","",COUNTIFS('Relações'!$A$6:$A$505,A65,'Relações'!$E$6:$E$505,"Substituto",'Relações'!$M$6:$M$505,"Apta"))</f>
        <v/>
      </c>
      <c r="H65" s="18">
        <f>IF(A65="","",IF(D65&lt;&gt;"Ativo","Fora de escopo",IF(F65+G65=0,"Sem recomendação","Coberto")))</f>
        <v/>
      </c>
      <c r="I65" s="17">
        <f>IF(A65="","",COUNTIFS('Relações'!$A$6:$A$505,A65,'Relações'!$M$6:$M$505,"&lt;&gt;Apta",'Relações'!$M$6:$M$505,"&lt;&gt;"))</f>
        <v/>
      </c>
    </row>
    <row r="66">
      <c r="A66" s="15" t="n"/>
      <c r="B66" s="15" t="n"/>
      <c r="C66" s="15" t="n"/>
      <c r="D66" s="16" t="n"/>
      <c r="E66" s="16" t="n"/>
      <c r="F66" s="17">
        <f>IF(A66="","",COUNTIFS('Relações'!$A$6:$A$505,A66,'Relações'!$E$6:$E$505,"Cross-sell",'Relações'!$M$6:$M$505,"Apta"))</f>
        <v/>
      </c>
      <c r="G66" s="17">
        <f>IF(A66="","",COUNTIFS('Relações'!$A$6:$A$505,A66,'Relações'!$E$6:$E$505,"Substituto",'Relações'!$M$6:$M$505,"Apta"))</f>
        <v/>
      </c>
      <c r="H66" s="18">
        <f>IF(A66="","",IF(D66&lt;&gt;"Ativo","Fora de escopo",IF(F66+G66=0,"Sem recomendação","Coberto")))</f>
        <v/>
      </c>
      <c r="I66" s="17">
        <f>IF(A66="","",COUNTIFS('Relações'!$A$6:$A$505,A66,'Relações'!$M$6:$M$505,"&lt;&gt;Apta",'Relações'!$M$6:$M$505,"&lt;&gt;"))</f>
        <v/>
      </c>
    </row>
    <row r="67">
      <c r="A67" s="15" t="n"/>
      <c r="B67" s="15" t="n"/>
      <c r="C67" s="15" t="n"/>
      <c r="D67" s="16" t="n"/>
      <c r="E67" s="16" t="n"/>
      <c r="F67" s="17">
        <f>IF(A67="","",COUNTIFS('Relações'!$A$6:$A$505,A67,'Relações'!$E$6:$E$505,"Cross-sell",'Relações'!$M$6:$M$505,"Apta"))</f>
        <v/>
      </c>
      <c r="G67" s="17">
        <f>IF(A67="","",COUNTIFS('Relações'!$A$6:$A$505,A67,'Relações'!$E$6:$E$505,"Substituto",'Relações'!$M$6:$M$505,"Apta"))</f>
        <v/>
      </c>
      <c r="H67" s="18">
        <f>IF(A67="","",IF(D67&lt;&gt;"Ativo","Fora de escopo",IF(F67+G67=0,"Sem recomendação","Coberto")))</f>
        <v/>
      </c>
      <c r="I67" s="17">
        <f>IF(A67="","",COUNTIFS('Relações'!$A$6:$A$505,A67,'Relações'!$M$6:$M$505,"&lt;&gt;Apta",'Relações'!$M$6:$M$505,"&lt;&gt;"))</f>
        <v/>
      </c>
    </row>
    <row r="68">
      <c r="A68" s="15" t="n"/>
      <c r="B68" s="15" t="n"/>
      <c r="C68" s="15" t="n"/>
      <c r="D68" s="16" t="n"/>
      <c r="E68" s="16" t="n"/>
      <c r="F68" s="17">
        <f>IF(A68="","",COUNTIFS('Relações'!$A$6:$A$505,A68,'Relações'!$E$6:$E$505,"Cross-sell",'Relações'!$M$6:$M$505,"Apta"))</f>
        <v/>
      </c>
      <c r="G68" s="17">
        <f>IF(A68="","",COUNTIFS('Relações'!$A$6:$A$505,A68,'Relações'!$E$6:$E$505,"Substituto",'Relações'!$M$6:$M$505,"Apta"))</f>
        <v/>
      </c>
      <c r="H68" s="18">
        <f>IF(A68="","",IF(D68&lt;&gt;"Ativo","Fora de escopo",IF(F68+G68=0,"Sem recomendação","Coberto")))</f>
        <v/>
      </c>
      <c r="I68" s="17">
        <f>IF(A68="","",COUNTIFS('Relações'!$A$6:$A$505,A68,'Relações'!$M$6:$M$505,"&lt;&gt;Apta",'Relações'!$M$6:$M$505,"&lt;&gt;"))</f>
        <v/>
      </c>
    </row>
    <row r="69">
      <c r="A69" s="15" t="n"/>
      <c r="B69" s="15" t="n"/>
      <c r="C69" s="15" t="n"/>
      <c r="D69" s="16" t="n"/>
      <c r="E69" s="16" t="n"/>
      <c r="F69" s="17">
        <f>IF(A69="","",COUNTIFS('Relações'!$A$6:$A$505,A69,'Relações'!$E$6:$E$505,"Cross-sell",'Relações'!$M$6:$M$505,"Apta"))</f>
        <v/>
      </c>
      <c r="G69" s="17">
        <f>IF(A69="","",COUNTIFS('Relações'!$A$6:$A$505,A69,'Relações'!$E$6:$E$505,"Substituto",'Relações'!$M$6:$M$505,"Apta"))</f>
        <v/>
      </c>
      <c r="H69" s="18">
        <f>IF(A69="","",IF(D69&lt;&gt;"Ativo","Fora de escopo",IF(F69+G69=0,"Sem recomendação","Coberto")))</f>
        <v/>
      </c>
      <c r="I69" s="17">
        <f>IF(A69="","",COUNTIFS('Relações'!$A$6:$A$505,A69,'Relações'!$M$6:$M$505,"&lt;&gt;Apta",'Relações'!$M$6:$M$505,"&lt;&gt;"))</f>
        <v/>
      </c>
    </row>
    <row r="70">
      <c r="A70" s="15" t="n"/>
      <c r="B70" s="15" t="n"/>
      <c r="C70" s="15" t="n"/>
      <c r="D70" s="16" t="n"/>
      <c r="E70" s="16" t="n"/>
      <c r="F70" s="17">
        <f>IF(A70="","",COUNTIFS('Relações'!$A$6:$A$505,A70,'Relações'!$E$6:$E$505,"Cross-sell",'Relações'!$M$6:$M$505,"Apta"))</f>
        <v/>
      </c>
      <c r="G70" s="17">
        <f>IF(A70="","",COUNTIFS('Relações'!$A$6:$A$505,A70,'Relações'!$E$6:$E$505,"Substituto",'Relações'!$M$6:$M$505,"Apta"))</f>
        <v/>
      </c>
      <c r="H70" s="18">
        <f>IF(A70="","",IF(D70&lt;&gt;"Ativo","Fora de escopo",IF(F70+G70=0,"Sem recomendação","Coberto")))</f>
        <v/>
      </c>
      <c r="I70" s="17">
        <f>IF(A70="","",COUNTIFS('Relações'!$A$6:$A$505,A70,'Relações'!$M$6:$M$505,"&lt;&gt;Apta",'Relações'!$M$6:$M$505,"&lt;&gt;"))</f>
        <v/>
      </c>
    </row>
    <row r="71">
      <c r="A71" s="15" t="n"/>
      <c r="B71" s="15" t="n"/>
      <c r="C71" s="15" t="n"/>
      <c r="D71" s="16" t="n"/>
      <c r="E71" s="16" t="n"/>
      <c r="F71" s="17">
        <f>IF(A71="","",COUNTIFS('Relações'!$A$6:$A$505,A71,'Relações'!$E$6:$E$505,"Cross-sell",'Relações'!$M$6:$M$505,"Apta"))</f>
        <v/>
      </c>
      <c r="G71" s="17">
        <f>IF(A71="","",COUNTIFS('Relações'!$A$6:$A$505,A71,'Relações'!$E$6:$E$505,"Substituto",'Relações'!$M$6:$M$505,"Apta"))</f>
        <v/>
      </c>
      <c r="H71" s="18">
        <f>IF(A71="","",IF(D71&lt;&gt;"Ativo","Fora de escopo",IF(F71+G71=0,"Sem recomendação","Coberto")))</f>
        <v/>
      </c>
      <c r="I71" s="17">
        <f>IF(A71="","",COUNTIFS('Relações'!$A$6:$A$505,A71,'Relações'!$M$6:$M$505,"&lt;&gt;Apta",'Relações'!$M$6:$M$505,"&lt;&gt;"))</f>
        <v/>
      </c>
    </row>
    <row r="72">
      <c r="A72" s="15" t="n"/>
      <c r="B72" s="15" t="n"/>
      <c r="C72" s="15" t="n"/>
      <c r="D72" s="16" t="n"/>
      <c r="E72" s="16" t="n"/>
      <c r="F72" s="17">
        <f>IF(A72="","",COUNTIFS('Relações'!$A$6:$A$505,A72,'Relações'!$E$6:$E$505,"Cross-sell",'Relações'!$M$6:$M$505,"Apta"))</f>
        <v/>
      </c>
      <c r="G72" s="17">
        <f>IF(A72="","",COUNTIFS('Relações'!$A$6:$A$505,A72,'Relações'!$E$6:$E$505,"Substituto",'Relações'!$M$6:$M$505,"Apta"))</f>
        <v/>
      </c>
      <c r="H72" s="18">
        <f>IF(A72="","",IF(D72&lt;&gt;"Ativo","Fora de escopo",IF(F72+G72=0,"Sem recomendação","Coberto")))</f>
        <v/>
      </c>
      <c r="I72" s="17">
        <f>IF(A72="","",COUNTIFS('Relações'!$A$6:$A$505,A72,'Relações'!$M$6:$M$505,"&lt;&gt;Apta",'Relações'!$M$6:$M$505,"&lt;&gt;"))</f>
        <v/>
      </c>
    </row>
    <row r="73">
      <c r="A73" s="15" t="n"/>
      <c r="B73" s="15" t="n"/>
      <c r="C73" s="15" t="n"/>
      <c r="D73" s="16" t="n"/>
      <c r="E73" s="16" t="n"/>
      <c r="F73" s="17">
        <f>IF(A73="","",COUNTIFS('Relações'!$A$6:$A$505,A73,'Relações'!$E$6:$E$505,"Cross-sell",'Relações'!$M$6:$M$505,"Apta"))</f>
        <v/>
      </c>
      <c r="G73" s="17">
        <f>IF(A73="","",COUNTIFS('Relações'!$A$6:$A$505,A73,'Relações'!$E$6:$E$505,"Substituto",'Relações'!$M$6:$M$505,"Apta"))</f>
        <v/>
      </c>
      <c r="H73" s="18">
        <f>IF(A73="","",IF(D73&lt;&gt;"Ativo","Fora de escopo",IF(F73+G73=0,"Sem recomendação","Coberto")))</f>
        <v/>
      </c>
      <c r="I73" s="17">
        <f>IF(A73="","",COUNTIFS('Relações'!$A$6:$A$505,A73,'Relações'!$M$6:$M$505,"&lt;&gt;Apta",'Relações'!$M$6:$M$505,"&lt;&gt;"))</f>
        <v/>
      </c>
    </row>
    <row r="74">
      <c r="A74" s="15" t="n"/>
      <c r="B74" s="15" t="n"/>
      <c r="C74" s="15" t="n"/>
      <c r="D74" s="16" t="n"/>
      <c r="E74" s="16" t="n"/>
      <c r="F74" s="17">
        <f>IF(A74="","",COUNTIFS('Relações'!$A$6:$A$505,A74,'Relações'!$E$6:$E$505,"Cross-sell",'Relações'!$M$6:$M$505,"Apta"))</f>
        <v/>
      </c>
      <c r="G74" s="17">
        <f>IF(A74="","",COUNTIFS('Relações'!$A$6:$A$505,A74,'Relações'!$E$6:$E$505,"Substituto",'Relações'!$M$6:$M$505,"Apta"))</f>
        <v/>
      </c>
      <c r="H74" s="18">
        <f>IF(A74="","",IF(D74&lt;&gt;"Ativo","Fora de escopo",IF(F74+G74=0,"Sem recomendação","Coberto")))</f>
        <v/>
      </c>
      <c r="I74" s="17">
        <f>IF(A74="","",COUNTIFS('Relações'!$A$6:$A$505,A74,'Relações'!$M$6:$M$505,"&lt;&gt;Apta",'Relações'!$M$6:$M$505,"&lt;&gt;"))</f>
        <v/>
      </c>
    </row>
    <row r="75">
      <c r="A75" s="15" t="n"/>
      <c r="B75" s="15" t="n"/>
      <c r="C75" s="15" t="n"/>
      <c r="D75" s="16" t="n"/>
      <c r="E75" s="16" t="n"/>
      <c r="F75" s="17">
        <f>IF(A75="","",COUNTIFS('Relações'!$A$6:$A$505,A75,'Relações'!$E$6:$E$505,"Cross-sell",'Relações'!$M$6:$M$505,"Apta"))</f>
        <v/>
      </c>
      <c r="G75" s="17">
        <f>IF(A75="","",COUNTIFS('Relações'!$A$6:$A$505,A75,'Relações'!$E$6:$E$505,"Substituto",'Relações'!$M$6:$M$505,"Apta"))</f>
        <v/>
      </c>
      <c r="H75" s="18">
        <f>IF(A75="","",IF(D75&lt;&gt;"Ativo","Fora de escopo",IF(F75+G75=0,"Sem recomendação","Coberto")))</f>
        <v/>
      </c>
      <c r="I75" s="17">
        <f>IF(A75="","",COUNTIFS('Relações'!$A$6:$A$505,A75,'Relações'!$M$6:$M$505,"&lt;&gt;Apta",'Relações'!$M$6:$M$505,"&lt;&gt;"))</f>
        <v/>
      </c>
    </row>
    <row r="76">
      <c r="A76" s="15" t="n"/>
      <c r="B76" s="15" t="n"/>
      <c r="C76" s="15" t="n"/>
      <c r="D76" s="16" t="n"/>
      <c r="E76" s="16" t="n"/>
      <c r="F76" s="17">
        <f>IF(A76="","",COUNTIFS('Relações'!$A$6:$A$505,A76,'Relações'!$E$6:$E$505,"Cross-sell",'Relações'!$M$6:$M$505,"Apta"))</f>
        <v/>
      </c>
      <c r="G76" s="17">
        <f>IF(A76="","",COUNTIFS('Relações'!$A$6:$A$505,A76,'Relações'!$E$6:$E$505,"Substituto",'Relações'!$M$6:$M$505,"Apta"))</f>
        <v/>
      </c>
      <c r="H76" s="18">
        <f>IF(A76="","",IF(D76&lt;&gt;"Ativo","Fora de escopo",IF(F76+G76=0,"Sem recomendação","Coberto")))</f>
        <v/>
      </c>
      <c r="I76" s="17">
        <f>IF(A76="","",COUNTIFS('Relações'!$A$6:$A$505,A76,'Relações'!$M$6:$M$505,"&lt;&gt;Apta",'Relações'!$M$6:$M$505,"&lt;&gt;"))</f>
        <v/>
      </c>
    </row>
    <row r="77">
      <c r="A77" s="15" t="n"/>
      <c r="B77" s="15" t="n"/>
      <c r="C77" s="15" t="n"/>
      <c r="D77" s="16" t="n"/>
      <c r="E77" s="16" t="n"/>
      <c r="F77" s="17">
        <f>IF(A77="","",COUNTIFS('Relações'!$A$6:$A$505,A77,'Relações'!$E$6:$E$505,"Cross-sell",'Relações'!$M$6:$M$505,"Apta"))</f>
        <v/>
      </c>
      <c r="G77" s="17">
        <f>IF(A77="","",COUNTIFS('Relações'!$A$6:$A$505,A77,'Relações'!$E$6:$E$505,"Substituto",'Relações'!$M$6:$M$505,"Apta"))</f>
        <v/>
      </c>
      <c r="H77" s="18">
        <f>IF(A77="","",IF(D77&lt;&gt;"Ativo","Fora de escopo",IF(F77+G77=0,"Sem recomendação","Coberto")))</f>
        <v/>
      </c>
      <c r="I77" s="17">
        <f>IF(A77="","",COUNTIFS('Relações'!$A$6:$A$505,A77,'Relações'!$M$6:$M$505,"&lt;&gt;Apta",'Relações'!$M$6:$M$505,"&lt;&gt;"))</f>
        <v/>
      </c>
    </row>
    <row r="78">
      <c r="A78" s="15" t="n"/>
      <c r="B78" s="15" t="n"/>
      <c r="C78" s="15" t="n"/>
      <c r="D78" s="16" t="n"/>
      <c r="E78" s="16" t="n"/>
      <c r="F78" s="17">
        <f>IF(A78="","",COUNTIFS('Relações'!$A$6:$A$505,A78,'Relações'!$E$6:$E$505,"Cross-sell",'Relações'!$M$6:$M$505,"Apta"))</f>
        <v/>
      </c>
      <c r="G78" s="17">
        <f>IF(A78="","",COUNTIFS('Relações'!$A$6:$A$505,A78,'Relações'!$E$6:$E$505,"Substituto",'Relações'!$M$6:$M$505,"Apta"))</f>
        <v/>
      </c>
      <c r="H78" s="18">
        <f>IF(A78="","",IF(D78&lt;&gt;"Ativo","Fora de escopo",IF(F78+G78=0,"Sem recomendação","Coberto")))</f>
        <v/>
      </c>
      <c r="I78" s="17">
        <f>IF(A78="","",COUNTIFS('Relações'!$A$6:$A$505,A78,'Relações'!$M$6:$M$505,"&lt;&gt;Apta",'Relações'!$M$6:$M$505,"&lt;&gt;"))</f>
        <v/>
      </c>
    </row>
    <row r="79">
      <c r="A79" s="15" t="n"/>
      <c r="B79" s="15" t="n"/>
      <c r="C79" s="15" t="n"/>
      <c r="D79" s="16" t="n"/>
      <c r="E79" s="16" t="n"/>
      <c r="F79" s="17">
        <f>IF(A79="","",COUNTIFS('Relações'!$A$6:$A$505,A79,'Relações'!$E$6:$E$505,"Cross-sell",'Relações'!$M$6:$M$505,"Apta"))</f>
        <v/>
      </c>
      <c r="G79" s="17">
        <f>IF(A79="","",COUNTIFS('Relações'!$A$6:$A$505,A79,'Relações'!$E$6:$E$505,"Substituto",'Relações'!$M$6:$M$505,"Apta"))</f>
        <v/>
      </c>
      <c r="H79" s="18">
        <f>IF(A79="","",IF(D79&lt;&gt;"Ativo","Fora de escopo",IF(F79+G79=0,"Sem recomendação","Coberto")))</f>
        <v/>
      </c>
      <c r="I79" s="17">
        <f>IF(A79="","",COUNTIFS('Relações'!$A$6:$A$505,A79,'Relações'!$M$6:$M$505,"&lt;&gt;Apta",'Relações'!$M$6:$M$505,"&lt;&gt;"))</f>
        <v/>
      </c>
    </row>
    <row r="80">
      <c r="A80" s="15" t="n"/>
      <c r="B80" s="15" t="n"/>
      <c r="C80" s="15" t="n"/>
      <c r="D80" s="16" t="n"/>
      <c r="E80" s="16" t="n"/>
      <c r="F80" s="17">
        <f>IF(A80="","",COUNTIFS('Relações'!$A$6:$A$505,A80,'Relações'!$E$6:$E$505,"Cross-sell",'Relações'!$M$6:$M$505,"Apta"))</f>
        <v/>
      </c>
      <c r="G80" s="17">
        <f>IF(A80="","",COUNTIFS('Relações'!$A$6:$A$505,A80,'Relações'!$E$6:$E$505,"Substituto",'Relações'!$M$6:$M$505,"Apta"))</f>
        <v/>
      </c>
      <c r="H80" s="18">
        <f>IF(A80="","",IF(D80&lt;&gt;"Ativo","Fora de escopo",IF(F80+G80=0,"Sem recomendação","Coberto")))</f>
        <v/>
      </c>
      <c r="I80" s="17">
        <f>IF(A80="","",COUNTIFS('Relações'!$A$6:$A$505,A80,'Relações'!$M$6:$M$505,"&lt;&gt;Apta",'Relações'!$M$6:$M$505,"&lt;&gt;"))</f>
        <v/>
      </c>
    </row>
    <row r="81">
      <c r="A81" s="15" t="n"/>
      <c r="B81" s="15" t="n"/>
      <c r="C81" s="15" t="n"/>
      <c r="D81" s="16" t="n"/>
      <c r="E81" s="16" t="n"/>
      <c r="F81" s="17">
        <f>IF(A81="","",COUNTIFS('Relações'!$A$6:$A$505,A81,'Relações'!$E$6:$E$505,"Cross-sell",'Relações'!$M$6:$M$505,"Apta"))</f>
        <v/>
      </c>
      <c r="G81" s="17">
        <f>IF(A81="","",COUNTIFS('Relações'!$A$6:$A$505,A81,'Relações'!$E$6:$E$505,"Substituto",'Relações'!$M$6:$M$505,"Apta"))</f>
        <v/>
      </c>
      <c r="H81" s="18">
        <f>IF(A81="","",IF(D81&lt;&gt;"Ativo","Fora de escopo",IF(F81+G81=0,"Sem recomendação","Coberto")))</f>
        <v/>
      </c>
      <c r="I81" s="17">
        <f>IF(A81="","",COUNTIFS('Relações'!$A$6:$A$505,A81,'Relações'!$M$6:$M$505,"&lt;&gt;Apta",'Relações'!$M$6:$M$505,"&lt;&gt;"))</f>
        <v/>
      </c>
    </row>
    <row r="82">
      <c r="A82" s="15" t="n"/>
      <c r="B82" s="15" t="n"/>
      <c r="C82" s="15" t="n"/>
      <c r="D82" s="16" t="n"/>
      <c r="E82" s="16" t="n"/>
      <c r="F82" s="17">
        <f>IF(A82="","",COUNTIFS('Relações'!$A$6:$A$505,A82,'Relações'!$E$6:$E$505,"Cross-sell",'Relações'!$M$6:$M$505,"Apta"))</f>
        <v/>
      </c>
      <c r="G82" s="17">
        <f>IF(A82="","",COUNTIFS('Relações'!$A$6:$A$505,A82,'Relações'!$E$6:$E$505,"Substituto",'Relações'!$M$6:$M$505,"Apta"))</f>
        <v/>
      </c>
      <c r="H82" s="18">
        <f>IF(A82="","",IF(D82&lt;&gt;"Ativo","Fora de escopo",IF(F82+G82=0,"Sem recomendação","Coberto")))</f>
        <v/>
      </c>
      <c r="I82" s="17">
        <f>IF(A82="","",COUNTIFS('Relações'!$A$6:$A$505,A82,'Relações'!$M$6:$M$505,"&lt;&gt;Apta",'Relações'!$M$6:$M$505,"&lt;&gt;"))</f>
        <v/>
      </c>
    </row>
    <row r="83">
      <c r="A83" s="15" t="n"/>
      <c r="B83" s="15" t="n"/>
      <c r="C83" s="15" t="n"/>
      <c r="D83" s="16" t="n"/>
      <c r="E83" s="16" t="n"/>
      <c r="F83" s="17">
        <f>IF(A83="","",COUNTIFS('Relações'!$A$6:$A$505,A83,'Relações'!$E$6:$E$505,"Cross-sell",'Relações'!$M$6:$M$505,"Apta"))</f>
        <v/>
      </c>
      <c r="G83" s="17">
        <f>IF(A83="","",COUNTIFS('Relações'!$A$6:$A$505,A83,'Relações'!$E$6:$E$505,"Substituto",'Relações'!$M$6:$M$505,"Apta"))</f>
        <v/>
      </c>
      <c r="H83" s="18">
        <f>IF(A83="","",IF(D83&lt;&gt;"Ativo","Fora de escopo",IF(F83+G83=0,"Sem recomendação","Coberto")))</f>
        <v/>
      </c>
      <c r="I83" s="17">
        <f>IF(A83="","",COUNTIFS('Relações'!$A$6:$A$505,A83,'Relações'!$M$6:$M$505,"&lt;&gt;Apta",'Relações'!$M$6:$M$505,"&lt;&gt;"))</f>
        <v/>
      </c>
    </row>
    <row r="84">
      <c r="A84" s="15" t="n"/>
      <c r="B84" s="15" t="n"/>
      <c r="C84" s="15" t="n"/>
      <c r="D84" s="16" t="n"/>
      <c r="E84" s="16" t="n"/>
      <c r="F84" s="17">
        <f>IF(A84="","",COUNTIFS('Relações'!$A$6:$A$505,A84,'Relações'!$E$6:$E$505,"Cross-sell",'Relações'!$M$6:$M$505,"Apta"))</f>
        <v/>
      </c>
      <c r="G84" s="17">
        <f>IF(A84="","",COUNTIFS('Relações'!$A$6:$A$505,A84,'Relações'!$E$6:$E$505,"Substituto",'Relações'!$M$6:$M$505,"Apta"))</f>
        <v/>
      </c>
      <c r="H84" s="18">
        <f>IF(A84="","",IF(D84&lt;&gt;"Ativo","Fora de escopo",IF(F84+G84=0,"Sem recomendação","Coberto")))</f>
        <v/>
      </c>
      <c r="I84" s="17">
        <f>IF(A84="","",COUNTIFS('Relações'!$A$6:$A$505,A84,'Relações'!$M$6:$M$505,"&lt;&gt;Apta",'Relações'!$M$6:$M$505,"&lt;&gt;"))</f>
        <v/>
      </c>
    </row>
    <row r="85">
      <c r="A85" s="15" t="n"/>
      <c r="B85" s="15" t="n"/>
      <c r="C85" s="15" t="n"/>
      <c r="D85" s="16" t="n"/>
      <c r="E85" s="16" t="n"/>
      <c r="F85" s="17">
        <f>IF(A85="","",COUNTIFS('Relações'!$A$6:$A$505,A85,'Relações'!$E$6:$E$505,"Cross-sell",'Relações'!$M$6:$M$505,"Apta"))</f>
        <v/>
      </c>
      <c r="G85" s="17">
        <f>IF(A85="","",COUNTIFS('Relações'!$A$6:$A$505,A85,'Relações'!$E$6:$E$505,"Substituto",'Relações'!$M$6:$M$505,"Apta"))</f>
        <v/>
      </c>
      <c r="H85" s="18">
        <f>IF(A85="","",IF(D85&lt;&gt;"Ativo","Fora de escopo",IF(F85+G85=0,"Sem recomendação","Coberto")))</f>
        <v/>
      </c>
      <c r="I85" s="17">
        <f>IF(A85="","",COUNTIFS('Relações'!$A$6:$A$505,A85,'Relações'!$M$6:$M$505,"&lt;&gt;Apta",'Relações'!$M$6:$M$505,"&lt;&gt;"))</f>
        <v/>
      </c>
    </row>
    <row r="86">
      <c r="A86" s="15" t="n"/>
      <c r="B86" s="15" t="n"/>
      <c r="C86" s="15" t="n"/>
      <c r="D86" s="16" t="n"/>
      <c r="E86" s="16" t="n"/>
      <c r="F86" s="17">
        <f>IF(A86="","",COUNTIFS('Relações'!$A$6:$A$505,A86,'Relações'!$E$6:$E$505,"Cross-sell",'Relações'!$M$6:$M$505,"Apta"))</f>
        <v/>
      </c>
      <c r="G86" s="17">
        <f>IF(A86="","",COUNTIFS('Relações'!$A$6:$A$505,A86,'Relações'!$E$6:$E$505,"Substituto",'Relações'!$M$6:$M$505,"Apta"))</f>
        <v/>
      </c>
      <c r="H86" s="18">
        <f>IF(A86="","",IF(D86&lt;&gt;"Ativo","Fora de escopo",IF(F86+G86=0,"Sem recomendação","Coberto")))</f>
        <v/>
      </c>
      <c r="I86" s="17">
        <f>IF(A86="","",COUNTIFS('Relações'!$A$6:$A$505,A86,'Relações'!$M$6:$M$505,"&lt;&gt;Apta",'Relações'!$M$6:$M$505,"&lt;&gt;"))</f>
        <v/>
      </c>
    </row>
    <row r="87">
      <c r="A87" s="15" t="n"/>
      <c r="B87" s="15" t="n"/>
      <c r="C87" s="15" t="n"/>
      <c r="D87" s="16" t="n"/>
      <c r="E87" s="16" t="n"/>
      <c r="F87" s="17">
        <f>IF(A87="","",COUNTIFS('Relações'!$A$6:$A$505,A87,'Relações'!$E$6:$E$505,"Cross-sell",'Relações'!$M$6:$M$505,"Apta"))</f>
        <v/>
      </c>
      <c r="G87" s="17">
        <f>IF(A87="","",COUNTIFS('Relações'!$A$6:$A$505,A87,'Relações'!$E$6:$E$505,"Substituto",'Relações'!$M$6:$M$505,"Apta"))</f>
        <v/>
      </c>
      <c r="H87" s="18">
        <f>IF(A87="","",IF(D87&lt;&gt;"Ativo","Fora de escopo",IF(F87+G87=0,"Sem recomendação","Coberto")))</f>
        <v/>
      </c>
      <c r="I87" s="17">
        <f>IF(A87="","",COUNTIFS('Relações'!$A$6:$A$505,A87,'Relações'!$M$6:$M$505,"&lt;&gt;Apta",'Relações'!$M$6:$M$505,"&lt;&gt;"))</f>
        <v/>
      </c>
    </row>
    <row r="88">
      <c r="A88" s="15" t="n"/>
      <c r="B88" s="15" t="n"/>
      <c r="C88" s="15" t="n"/>
      <c r="D88" s="16" t="n"/>
      <c r="E88" s="16" t="n"/>
      <c r="F88" s="17">
        <f>IF(A88="","",COUNTIFS('Relações'!$A$6:$A$505,A88,'Relações'!$E$6:$E$505,"Cross-sell",'Relações'!$M$6:$M$505,"Apta"))</f>
        <v/>
      </c>
      <c r="G88" s="17">
        <f>IF(A88="","",COUNTIFS('Relações'!$A$6:$A$505,A88,'Relações'!$E$6:$E$505,"Substituto",'Relações'!$M$6:$M$505,"Apta"))</f>
        <v/>
      </c>
      <c r="H88" s="18">
        <f>IF(A88="","",IF(D88&lt;&gt;"Ativo","Fora de escopo",IF(F88+G88=0,"Sem recomendação","Coberto")))</f>
        <v/>
      </c>
      <c r="I88" s="17">
        <f>IF(A88="","",COUNTIFS('Relações'!$A$6:$A$505,A88,'Relações'!$M$6:$M$505,"&lt;&gt;Apta",'Relações'!$M$6:$M$505,"&lt;&gt;"))</f>
        <v/>
      </c>
    </row>
    <row r="89">
      <c r="A89" s="15" t="n"/>
      <c r="B89" s="15" t="n"/>
      <c r="C89" s="15" t="n"/>
      <c r="D89" s="16" t="n"/>
      <c r="E89" s="16" t="n"/>
      <c r="F89" s="17">
        <f>IF(A89="","",COUNTIFS('Relações'!$A$6:$A$505,A89,'Relações'!$E$6:$E$505,"Cross-sell",'Relações'!$M$6:$M$505,"Apta"))</f>
        <v/>
      </c>
      <c r="G89" s="17">
        <f>IF(A89="","",COUNTIFS('Relações'!$A$6:$A$505,A89,'Relações'!$E$6:$E$505,"Substituto",'Relações'!$M$6:$M$505,"Apta"))</f>
        <v/>
      </c>
      <c r="H89" s="18">
        <f>IF(A89="","",IF(D89&lt;&gt;"Ativo","Fora de escopo",IF(F89+G89=0,"Sem recomendação","Coberto")))</f>
        <v/>
      </c>
      <c r="I89" s="17">
        <f>IF(A89="","",COUNTIFS('Relações'!$A$6:$A$505,A89,'Relações'!$M$6:$M$505,"&lt;&gt;Apta",'Relações'!$M$6:$M$505,"&lt;&gt;"))</f>
        <v/>
      </c>
    </row>
    <row r="90">
      <c r="A90" s="15" t="n"/>
      <c r="B90" s="15" t="n"/>
      <c r="C90" s="15" t="n"/>
      <c r="D90" s="16" t="n"/>
      <c r="E90" s="16" t="n"/>
      <c r="F90" s="17">
        <f>IF(A90="","",COUNTIFS('Relações'!$A$6:$A$505,A90,'Relações'!$E$6:$E$505,"Cross-sell",'Relações'!$M$6:$M$505,"Apta"))</f>
        <v/>
      </c>
      <c r="G90" s="17">
        <f>IF(A90="","",COUNTIFS('Relações'!$A$6:$A$505,A90,'Relações'!$E$6:$E$505,"Substituto",'Relações'!$M$6:$M$505,"Apta"))</f>
        <v/>
      </c>
      <c r="H90" s="18">
        <f>IF(A90="","",IF(D90&lt;&gt;"Ativo","Fora de escopo",IF(F90+G90=0,"Sem recomendação","Coberto")))</f>
        <v/>
      </c>
      <c r="I90" s="17">
        <f>IF(A90="","",COUNTIFS('Relações'!$A$6:$A$505,A90,'Relações'!$M$6:$M$505,"&lt;&gt;Apta",'Relações'!$M$6:$M$505,"&lt;&gt;"))</f>
        <v/>
      </c>
    </row>
    <row r="91">
      <c r="A91" s="15" t="n"/>
      <c r="B91" s="15" t="n"/>
      <c r="C91" s="15" t="n"/>
      <c r="D91" s="16" t="n"/>
      <c r="E91" s="16" t="n"/>
      <c r="F91" s="17">
        <f>IF(A91="","",COUNTIFS('Relações'!$A$6:$A$505,A91,'Relações'!$E$6:$E$505,"Cross-sell",'Relações'!$M$6:$M$505,"Apta"))</f>
        <v/>
      </c>
      <c r="G91" s="17">
        <f>IF(A91="","",COUNTIFS('Relações'!$A$6:$A$505,A91,'Relações'!$E$6:$E$505,"Substituto",'Relações'!$M$6:$M$505,"Apta"))</f>
        <v/>
      </c>
      <c r="H91" s="18">
        <f>IF(A91="","",IF(D91&lt;&gt;"Ativo","Fora de escopo",IF(F91+G91=0,"Sem recomendação","Coberto")))</f>
        <v/>
      </c>
      <c r="I91" s="17">
        <f>IF(A91="","",COUNTIFS('Relações'!$A$6:$A$505,A91,'Relações'!$M$6:$M$505,"&lt;&gt;Apta",'Relações'!$M$6:$M$505,"&lt;&gt;"))</f>
        <v/>
      </c>
    </row>
    <row r="92">
      <c r="A92" s="15" t="n"/>
      <c r="B92" s="15" t="n"/>
      <c r="C92" s="15" t="n"/>
      <c r="D92" s="16" t="n"/>
      <c r="E92" s="16" t="n"/>
      <c r="F92" s="17">
        <f>IF(A92="","",COUNTIFS('Relações'!$A$6:$A$505,A92,'Relações'!$E$6:$E$505,"Cross-sell",'Relações'!$M$6:$M$505,"Apta"))</f>
        <v/>
      </c>
      <c r="G92" s="17">
        <f>IF(A92="","",COUNTIFS('Relações'!$A$6:$A$505,A92,'Relações'!$E$6:$E$505,"Substituto",'Relações'!$M$6:$M$505,"Apta"))</f>
        <v/>
      </c>
      <c r="H92" s="18">
        <f>IF(A92="","",IF(D92&lt;&gt;"Ativo","Fora de escopo",IF(F92+G92=0,"Sem recomendação","Coberto")))</f>
        <v/>
      </c>
      <c r="I92" s="17">
        <f>IF(A92="","",COUNTIFS('Relações'!$A$6:$A$505,A92,'Relações'!$M$6:$M$505,"&lt;&gt;Apta",'Relações'!$M$6:$M$505,"&lt;&gt;"))</f>
        <v/>
      </c>
    </row>
    <row r="93">
      <c r="A93" s="15" t="n"/>
      <c r="B93" s="15" t="n"/>
      <c r="C93" s="15" t="n"/>
      <c r="D93" s="16" t="n"/>
      <c r="E93" s="16" t="n"/>
      <c r="F93" s="17">
        <f>IF(A93="","",COUNTIFS('Relações'!$A$6:$A$505,A93,'Relações'!$E$6:$E$505,"Cross-sell",'Relações'!$M$6:$M$505,"Apta"))</f>
        <v/>
      </c>
      <c r="G93" s="17">
        <f>IF(A93="","",COUNTIFS('Relações'!$A$6:$A$505,A93,'Relações'!$E$6:$E$505,"Substituto",'Relações'!$M$6:$M$505,"Apta"))</f>
        <v/>
      </c>
      <c r="H93" s="18">
        <f>IF(A93="","",IF(D93&lt;&gt;"Ativo","Fora de escopo",IF(F93+G93=0,"Sem recomendação","Coberto")))</f>
        <v/>
      </c>
      <c r="I93" s="17">
        <f>IF(A93="","",COUNTIFS('Relações'!$A$6:$A$505,A93,'Relações'!$M$6:$M$505,"&lt;&gt;Apta",'Relações'!$M$6:$M$505,"&lt;&gt;"))</f>
        <v/>
      </c>
    </row>
    <row r="94">
      <c r="A94" s="15" t="n"/>
      <c r="B94" s="15" t="n"/>
      <c r="C94" s="15" t="n"/>
      <c r="D94" s="16" t="n"/>
      <c r="E94" s="16" t="n"/>
      <c r="F94" s="17">
        <f>IF(A94="","",COUNTIFS('Relações'!$A$6:$A$505,A94,'Relações'!$E$6:$E$505,"Cross-sell",'Relações'!$M$6:$M$505,"Apta"))</f>
        <v/>
      </c>
      <c r="G94" s="17">
        <f>IF(A94="","",COUNTIFS('Relações'!$A$6:$A$505,A94,'Relações'!$E$6:$E$505,"Substituto",'Relações'!$M$6:$M$505,"Apta"))</f>
        <v/>
      </c>
      <c r="H94" s="18">
        <f>IF(A94="","",IF(D94&lt;&gt;"Ativo","Fora de escopo",IF(F94+G94=0,"Sem recomendação","Coberto")))</f>
        <v/>
      </c>
      <c r="I94" s="17">
        <f>IF(A94="","",COUNTIFS('Relações'!$A$6:$A$505,A94,'Relações'!$M$6:$M$505,"&lt;&gt;Apta",'Relações'!$M$6:$M$505,"&lt;&gt;"))</f>
        <v/>
      </c>
    </row>
    <row r="95">
      <c r="A95" s="15" t="n"/>
      <c r="B95" s="15" t="n"/>
      <c r="C95" s="15" t="n"/>
      <c r="D95" s="16" t="n"/>
      <c r="E95" s="16" t="n"/>
      <c r="F95" s="17">
        <f>IF(A95="","",COUNTIFS('Relações'!$A$6:$A$505,A95,'Relações'!$E$6:$E$505,"Cross-sell",'Relações'!$M$6:$M$505,"Apta"))</f>
        <v/>
      </c>
      <c r="G95" s="17">
        <f>IF(A95="","",COUNTIFS('Relações'!$A$6:$A$505,A95,'Relações'!$E$6:$E$505,"Substituto",'Relações'!$M$6:$M$505,"Apta"))</f>
        <v/>
      </c>
      <c r="H95" s="18">
        <f>IF(A95="","",IF(D95&lt;&gt;"Ativo","Fora de escopo",IF(F95+G95=0,"Sem recomendação","Coberto")))</f>
        <v/>
      </c>
      <c r="I95" s="17">
        <f>IF(A95="","",COUNTIFS('Relações'!$A$6:$A$505,A95,'Relações'!$M$6:$M$505,"&lt;&gt;Apta",'Relações'!$M$6:$M$505,"&lt;&gt;"))</f>
        <v/>
      </c>
    </row>
    <row r="96">
      <c r="A96" s="15" t="n"/>
      <c r="B96" s="15" t="n"/>
      <c r="C96" s="15" t="n"/>
      <c r="D96" s="16" t="n"/>
      <c r="E96" s="16" t="n"/>
      <c r="F96" s="17">
        <f>IF(A96="","",COUNTIFS('Relações'!$A$6:$A$505,A96,'Relações'!$E$6:$E$505,"Cross-sell",'Relações'!$M$6:$M$505,"Apta"))</f>
        <v/>
      </c>
      <c r="G96" s="17">
        <f>IF(A96="","",COUNTIFS('Relações'!$A$6:$A$505,A96,'Relações'!$E$6:$E$505,"Substituto",'Relações'!$M$6:$M$505,"Apta"))</f>
        <v/>
      </c>
      <c r="H96" s="18">
        <f>IF(A96="","",IF(D96&lt;&gt;"Ativo","Fora de escopo",IF(F96+G96=0,"Sem recomendação","Coberto")))</f>
        <v/>
      </c>
      <c r="I96" s="17">
        <f>IF(A96="","",COUNTIFS('Relações'!$A$6:$A$505,A96,'Relações'!$M$6:$M$505,"&lt;&gt;Apta",'Relações'!$M$6:$M$505,"&lt;&gt;"))</f>
        <v/>
      </c>
    </row>
    <row r="97">
      <c r="A97" s="15" t="n"/>
      <c r="B97" s="15" t="n"/>
      <c r="C97" s="15" t="n"/>
      <c r="D97" s="16" t="n"/>
      <c r="E97" s="16" t="n"/>
      <c r="F97" s="17">
        <f>IF(A97="","",COUNTIFS('Relações'!$A$6:$A$505,A97,'Relações'!$E$6:$E$505,"Cross-sell",'Relações'!$M$6:$M$505,"Apta"))</f>
        <v/>
      </c>
      <c r="G97" s="17">
        <f>IF(A97="","",COUNTIFS('Relações'!$A$6:$A$505,A97,'Relações'!$E$6:$E$505,"Substituto",'Relações'!$M$6:$M$505,"Apta"))</f>
        <v/>
      </c>
      <c r="H97" s="18">
        <f>IF(A97="","",IF(D97&lt;&gt;"Ativo","Fora de escopo",IF(F97+G97=0,"Sem recomendação","Coberto")))</f>
        <v/>
      </c>
      <c r="I97" s="17">
        <f>IF(A97="","",COUNTIFS('Relações'!$A$6:$A$505,A97,'Relações'!$M$6:$M$505,"&lt;&gt;Apta",'Relações'!$M$6:$M$505,"&lt;&gt;"))</f>
        <v/>
      </c>
    </row>
    <row r="98">
      <c r="A98" s="15" t="n"/>
      <c r="B98" s="15" t="n"/>
      <c r="C98" s="15" t="n"/>
      <c r="D98" s="16" t="n"/>
      <c r="E98" s="16" t="n"/>
      <c r="F98" s="17">
        <f>IF(A98="","",COUNTIFS('Relações'!$A$6:$A$505,A98,'Relações'!$E$6:$E$505,"Cross-sell",'Relações'!$M$6:$M$505,"Apta"))</f>
        <v/>
      </c>
      <c r="G98" s="17">
        <f>IF(A98="","",COUNTIFS('Relações'!$A$6:$A$505,A98,'Relações'!$E$6:$E$505,"Substituto",'Relações'!$M$6:$M$505,"Apta"))</f>
        <v/>
      </c>
      <c r="H98" s="18">
        <f>IF(A98="","",IF(D98&lt;&gt;"Ativo","Fora de escopo",IF(F98+G98=0,"Sem recomendação","Coberto")))</f>
        <v/>
      </c>
      <c r="I98" s="17">
        <f>IF(A98="","",COUNTIFS('Relações'!$A$6:$A$505,A98,'Relações'!$M$6:$M$505,"&lt;&gt;Apta",'Relações'!$M$6:$M$505,"&lt;&gt;"))</f>
        <v/>
      </c>
    </row>
    <row r="99">
      <c r="A99" s="15" t="n"/>
      <c r="B99" s="15" t="n"/>
      <c r="C99" s="15" t="n"/>
      <c r="D99" s="16" t="n"/>
      <c r="E99" s="16" t="n"/>
      <c r="F99" s="17">
        <f>IF(A99="","",COUNTIFS('Relações'!$A$6:$A$505,A99,'Relações'!$E$6:$E$505,"Cross-sell",'Relações'!$M$6:$M$505,"Apta"))</f>
        <v/>
      </c>
      <c r="G99" s="17">
        <f>IF(A99="","",COUNTIFS('Relações'!$A$6:$A$505,A99,'Relações'!$E$6:$E$505,"Substituto",'Relações'!$M$6:$M$505,"Apta"))</f>
        <v/>
      </c>
      <c r="H99" s="18">
        <f>IF(A99="","",IF(D99&lt;&gt;"Ativo","Fora de escopo",IF(F99+G99=0,"Sem recomendação","Coberto")))</f>
        <v/>
      </c>
      <c r="I99" s="17">
        <f>IF(A99="","",COUNTIFS('Relações'!$A$6:$A$505,A99,'Relações'!$M$6:$M$505,"&lt;&gt;Apta",'Relações'!$M$6:$M$505,"&lt;&gt;"))</f>
        <v/>
      </c>
    </row>
    <row r="100">
      <c r="A100" s="15" t="n"/>
      <c r="B100" s="15" t="n"/>
      <c r="C100" s="15" t="n"/>
      <c r="D100" s="16" t="n"/>
      <c r="E100" s="16" t="n"/>
      <c r="F100" s="17">
        <f>IF(A100="","",COUNTIFS('Relações'!$A$6:$A$505,A100,'Relações'!$E$6:$E$505,"Cross-sell",'Relações'!$M$6:$M$505,"Apta"))</f>
        <v/>
      </c>
      <c r="G100" s="17">
        <f>IF(A100="","",COUNTIFS('Relações'!$A$6:$A$505,A100,'Relações'!$E$6:$E$505,"Substituto",'Relações'!$M$6:$M$505,"Apta"))</f>
        <v/>
      </c>
      <c r="H100" s="18">
        <f>IF(A100="","",IF(D100&lt;&gt;"Ativo","Fora de escopo",IF(F100+G100=0,"Sem recomendação","Coberto")))</f>
        <v/>
      </c>
      <c r="I100" s="17">
        <f>IF(A100="","",COUNTIFS('Relações'!$A$6:$A$505,A100,'Relações'!$M$6:$M$505,"&lt;&gt;Apta",'Relações'!$M$6:$M$505,"&lt;&gt;"))</f>
        <v/>
      </c>
    </row>
    <row r="101">
      <c r="A101" s="15" t="n"/>
      <c r="B101" s="15" t="n"/>
      <c r="C101" s="15" t="n"/>
      <c r="D101" s="16" t="n"/>
      <c r="E101" s="16" t="n"/>
      <c r="F101" s="17">
        <f>IF(A101="","",COUNTIFS('Relações'!$A$6:$A$505,A101,'Relações'!$E$6:$E$505,"Cross-sell",'Relações'!$M$6:$M$505,"Apta"))</f>
        <v/>
      </c>
      <c r="G101" s="17">
        <f>IF(A101="","",COUNTIFS('Relações'!$A$6:$A$505,A101,'Relações'!$E$6:$E$505,"Substituto",'Relações'!$M$6:$M$505,"Apta"))</f>
        <v/>
      </c>
      <c r="H101" s="18">
        <f>IF(A101="","",IF(D101&lt;&gt;"Ativo","Fora de escopo",IF(F101+G101=0,"Sem recomendação","Coberto")))</f>
        <v/>
      </c>
      <c r="I101" s="17">
        <f>IF(A101="","",COUNTIFS('Relações'!$A$6:$A$505,A101,'Relações'!$M$6:$M$505,"&lt;&gt;Apta",'Relações'!$M$6:$M$505,"&lt;&gt;"))</f>
        <v/>
      </c>
    </row>
    <row r="102">
      <c r="A102" s="15" t="n"/>
      <c r="B102" s="15" t="n"/>
      <c r="C102" s="15" t="n"/>
      <c r="D102" s="16" t="n"/>
      <c r="E102" s="16" t="n"/>
      <c r="F102" s="17">
        <f>IF(A102="","",COUNTIFS('Relações'!$A$6:$A$505,A102,'Relações'!$E$6:$E$505,"Cross-sell",'Relações'!$M$6:$M$505,"Apta"))</f>
        <v/>
      </c>
      <c r="G102" s="17">
        <f>IF(A102="","",COUNTIFS('Relações'!$A$6:$A$505,A102,'Relações'!$E$6:$E$505,"Substituto",'Relações'!$M$6:$M$505,"Apta"))</f>
        <v/>
      </c>
      <c r="H102" s="18">
        <f>IF(A102="","",IF(D102&lt;&gt;"Ativo","Fora de escopo",IF(F102+G102=0,"Sem recomendação","Coberto")))</f>
        <v/>
      </c>
      <c r="I102" s="17">
        <f>IF(A102="","",COUNTIFS('Relações'!$A$6:$A$505,A102,'Relações'!$M$6:$M$505,"&lt;&gt;Apta",'Relações'!$M$6:$M$505,"&lt;&gt;"))</f>
        <v/>
      </c>
    </row>
    <row r="103">
      <c r="A103" s="15" t="n"/>
      <c r="B103" s="15" t="n"/>
      <c r="C103" s="15" t="n"/>
      <c r="D103" s="16" t="n"/>
      <c r="E103" s="16" t="n"/>
      <c r="F103" s="17">
        <f>IF(A103="","",COUNTIFS('Relações'!$A$6:$A$505,A103,'Relações'!$E$6:$E$505,"Cross-sell",'Relações'!$M$6:$M$505,"Apta"))</f>
        <v/>
      </c>
      <c r="G103" s="17">
        <f>IF(A103="","",COUNTIFS('Relações'!$A$6:$A$505,A103,'Relações'!$E$6:$E$505,"Substituto",'Relações'!$M$6:$M$505,"Apta"))</f>
        <v/>
      </c>
      <c r="H103" s="18">
        <f>IF(A103="","",IF(D103&lt;&gt;"Ativo","Fora de escopo",IF(F103+G103=0,"Sem recomendação","Coberto")))</f>
        <v/>
      </c>
      <c r="I103" s="17">
        <f>IF(A103="","",COUNTIFS('Relações'!$A$6:$A$505,A103,'Relações'!$M$6:$M$505,"&lt;&gt;Apta",'Relações'!$M$6:$M$505,"&lt;&gt;"))</f>
        <v/>
      </c>
    </row>
    <row r="104">
      <c r="A104" s="15" t="n"/>
      <c r="B104" s="15" t="n"/>
      <c r="C104" s="15" t="n"/>
      <c r="D104" s="16" t="n"/>
      <c r="E104" s="16" t="n"/>
      <c r="F104" s="17">
        <f>IF(A104="","",COUNTIFS('Relações'!$A$6:$A$505,A104,'Relações'!$E$6:$E$505,"Cross-sell",'Relações'!$M$6:$M$505,"Apta"))</f>
        <v/>
      </c>
      <c r="G104" s="17">
        <f>IF(A104="","",COUNTIFS('Relações'!$A$6:$A$505,A104,'Relações'!$E$6:$E$505,"Substituto",'Relações'!$M$6:$M$505,"Apta"))</f>
        <v/>
      </c>
      <c r="H104" s="18">
        <f>IF(A104="","",IF(D104&lt;&gt;"Ativo","Fora de escopo",IF(F104+G104=0,"Sem recomendação","Coberto")))</f>
        <v/>
      </c>
      <c r="I104" s="17">
        <f>IF(A104="","",COUNTIFS('Relações'!$A$6:$A$505,A104,'Relações'!$M$6:$M$505,"&lt;&gt;Apta",'Relações'!$M$6:$M$505,"&lt;&gt;"))</f>
        <v/>
      </c>
    </row>
    <row r="105">
      <c r="A105" s="15" t="n"/>
      <c r="B105" s="15" t="n"/>
      <c r="C105" s="15" t="n"/>
      <c r="D105" s="16" t="n"/>
      <c r="E105" s="16" t="n"/>
      <c r="F105" s="17">
        <f>IF(A105="","",COUNTIFS('Relações'!$A$6:$A$505,A105,'Relações'!$E$6:$E$505,"Cross-sell",'Relações'!$M$6:$M$505,"Apta"))</f>
        <v/>
      </c>
      <c r="G105" s="17">
        <f>IF(A105="","",COUNTIFS('Relações'!$A$6:$A$505,A105,'Relações'!$E$6:$E$505,"Substituto",'Relações'!$M$6:$M$505,"Apta"))</f>
        <v/>
      </c>
      <c r="H105" s="18">
        <f>IF(A105="","",IF(D105&lt;&gt;"Ativo","Fora de escopo",IF(F105+G105=0,"Sem recomendação","Coberto")))</f>
        <v/>
      </c>
      <c r="I105" s="17">
        <f>IF(A105="","",COUNTIFS('Relações'!$A$6:$A$505,A105,'Relações'!$M$6:$M$505,"&lt;&gt;Apta",'Relações'!$M$6:$M$505,"&lt;&gt;"))</f>
        <v/>
      </c>
    </row>
    <row r="106">
      <c r="A106" s="15" t="n"/>
      <c r="B106" s="15" t="n"/>
      <c r="C106" s="15" t="n"/>
      <c r="D106" s="16" t="n"/>
      <c r="E106" s="16" t="n"/>
      <c r="F106" s="17">
        <f>IF(A106="","",COUNTIFS('Relações'!$A$6:$A$505,A106,'Relações'!$E$6:$E$505,"Cross-sell",'Relações'!$M$6:$M$505,"Apta"))</f>
        <v/>
      </c>
      <c r="G106" s="17">
        <f>IF(A106="","",COUNTIFS('Relações'!$A$6:$A$505,A106,'Relações'!$E$6:$E$505,"Substituto",'Relações'!$M$6:$M$505,"Apta"))</f>
        <v/>
      </c>
      <c r="H106" s="18">
        <f>IF(A106="","",IF(D106&lt;&gt;"Ativo","Fora de escopo",IF(F106+G106=0,"Sem recomendação","Coberto")))</f>
        <v/>
      </c>
      <c r="I106" s="17">
        <f>IF(A106="","",COUNTIFS('Relações'!$A$6:$A$505,A106,'Relações'!$M$6:$M$505,"&lt;&gt;Apta",'Relações'!$M$6:$M$505,"&lt;&gt;"))</f>
        <v/>
      </c>
    </row>
    <row r="107">
      <c r="A107" s="15" t="n"/>
      <c r="B107" s="15" t="n"/>
      <c r="C107" s="15" t="n"/>
      <c r="D107" s="16" t="n"/>
      <c r="E107" s="16" t="n"/>
      <c r="F107" s="17">
        <f>IF(A107="","",COUNTIFS('Relações'!$A$6:$A$505,A107,'Relações'!$E$6:$E$505,"Cross-sell",'Relações'!$M$6:$M$505,"Apta"))</f>
        <v/>
      </c>
      <c r="G107" s="17">
        <f>IF(A107="","",COUNTIFS('Relações'!$A$6:$A$505,A107,'Relações'!$E$6:$E$505,"Substituto",'Relações'!$M$6:$M$505,"Apta"))</f>
        <v/>
      </c>
      <c r="H107" s="18">
        <f>IF(A107="","",IF(D107&lt;&gt;"Ativo","Fora de escopo",IF(F107+G107=0,"Sem recomendação","Coberto")))</f>
        <v/>
      </c>
      <c r="I107" s="17">
        <f>IF(A107="","",COUNTIFS('Relações'!$A$6:$A$505,A107,'Relações'!$M$6:$M$505,"&lt;&gt;Apta",'Relações'!$M$6:$M$505,"&lt;&gt;"))</f>
        <v/>
      </c>
    </row>
    <row r="108">
      <c r="A108" s="15" t="n"/>
      <c r="B108" s="15" t="n"/>
      <c r="C108" s="15" t="n"/>
      <c r="D108" s="16" t="n"/>
      <c r="E108" s="16" t="n"/>
      <c r="F108" s="17">
        <f>IF(A108="","",COUNTIFS('Relações'!$A$6:$A$505,A108,'Relações'!$E$6:$E$505,"Cross-sell",'Relações'!$M$6:$M$505,"Apta"))</f>
        <v/>
      </c>
      <c r="G108" s="17">
        <f>IF(A108="","",COUNTIFS('Relações'!$A$6:$A$505,A108,'Relações'!$E$6:$E$505,"Substituto",'Relações'!$M$6:$M$505,"Apta"))</f>
        <v/>
      </c>
      <c r="H108" s="18">
        <f>IF(A108="","",IF(D108&lt;&gt;"Ativo","Fora de escopo",IF(F108+G108=0,"Sem recomendação","Coberto")))</f>
        <v/>
      </c>
      <c r="I108" s="17">
        <f>IF(A108="","",COUNTIFS('Relações'!$A$6:$A$505,A108,'Relações'!$M$6:$M$505,"&lt;&gt;Apta",'Relações'!$M$6:$M$505,"&lt;&gt;"))</f>
        <v/>
      </c>
    </row>
    <row r="109">
      <c r="A109" s="15" t="n"/>
      <c r="B109" s="15" t="n"/>
      <c r="C109" s="15" t="n"/>
      <c r="D109" s="16" t="n"/>
      <c r="E109" s="16" t="n"/>
      <c r="F109" s="17">
        <f>IF(A109="","",COUNTIFS('Relações'!$A$6:$A$505,A109,'Relações'!$E$6:$E$505,"Cross-sell",'Relações'!$M$6:$M$505,"Apta"))</f>
        <v/>
      </c>
      <c r="G109" s="17">
        <f>IF(A109="","",COUNTIFS('Relações'!$A$6:$A$505,A109,'Relações'!$E$6:$E$505,"Substituto",'Relações'!$M$6:$M$505,"Apta"))</f>
        <v/>
      </c>
      <c r="H109" s="18">
        <f>IF(A109="","",IF(D109&lt;&gt;"Ativo","Fora de escopo",IF(F109+G109=0,"Sem recomendação","Coberto")))</f>
        <v/>
      </c>
      <c r="I109" s="17">
        <f>IF(A109="","",COUNTIFS('Relações'!$A$6:$A$505,A109,'Relações'!$M$6:$M$505,"&lt;&gt;Apta",'Relações'!$M$6:$M$505,"&lt;&gt;"))</f>
        <v/>
      </c>
    </row>
    <row r="110">
      <c r="A110" s="15" t="n"/>
      <c r="B110" s="15" t="n"/>
      <c r="C110" s="15" t="n"/>
      <c r="D110" s="16" t="n"/>
      <c r="E110" s="16" t="n"/>
      <c r="F110" s="17">
        <f>IF(A110="","",COUNTIFS('Relações'!$A$6:$A$505,A110,'Relações'!$E$6:$E$505,"Cross-sell",'Relações'!$M$6:$M$505,"Apta"))</f>
        <v/>
      </c>
      <c r="G110" s="17">
        <f>IF(A110="","",COUNTIFS('Relações'!$A$6:$A$505,A110,'Relações'!$E$6:$E$505,"Substituto",'Relações'!$M$6:$M$505,"Apta"))</f>
        <v/>
      </c>
      <c r="H110" s="18">
        <f>IF(A110="","",IF(D110&lt;&gt;"Ativo","Fora de escopo",IF(F110+G110=0,"Sem recomendação","Coberto")))</f>
        <v/>
      </c>
      <c r="I110" s="17">
        <f>IF(A110="","",COUNTIFS('Relações'!$A$6:$A$505,A110,'Relações'!$M$6:$M$505,"&lt;&gt;Apta",'Relações'!$M$6:$M$505,"&lt;&gt;"))</f>
        <v/>
      </c>
    </row>
    <row r="111">
      <c r="A111" s="15" t="n"/>
      <c r="B111" s="15" t="n"/>
      <c r="C111" s="15" t="n"/>
      <c r="D111" s="16" t="n"/>
      <c r="E111" s="16" t="n"/>
      <c r="F111" s="17">
        <f>IF(A111="","",COUNTIFS('Relações'!$A$6:$A$505,A111,'Relações'!$E$6:$E$505,"Cross-sell",'Relações'!$M$6:$M$505,"Apta"))</f>
        <v/>
      </c>
      <c r="G111" s="17">
        <f>IF(A111="","",COUNTIFS('Relações'!$A$6:$A$505,A111,'Relações'!$E$6:$E$505,"Substituto",'Relações'!$M$6:$M$505,"Apta"))</f>
        <v/>
      </c>
      <c r="H111" s="18">
        <f>IF(A111="","",IF(D111&lt;&gt;"Ativo","Fora de escopo",IF(F111+G111=0,"Sem recomendação","Coberto")))</f>
        <v/>
      </c>
      <c r="I111" s="17">
        <f>IF(A111="","",COUNTIFS('Relações'!$A$6:$A$505,A111,'Relações'!$M$6:$M$505,"&lt;&gt;Apta",'Relações'!$M$6:$M$505,"&lt;&gt;"))</f>
        <v/>
      </c>
    </row>
    <row r="112">
      <c r="A112" s="15" t="n"/>
      <c r="B112" s="15" t="n"/>
      <c r="C112" s="15" t="n"/>
      <c r="D112" s="16" t="n"/>
      <c r="E112" s="16" t="n"/>
      <c r="F112" s="17">
        <f>IF(A112="","",COUNTIFS('Relações'!$A$6:$A$505,A112,'Relações'!$E$6:$E$505,"Cross-sell",'Relações'!$M$6:$M$505,"Apta"))</f>
        <v/>
      </c>
      <c r="G112" s="17">
        <f>IF(A112="","",COUNTIFS('Relações'!$A$6:$A$505,A112,'Relações'!$E$6:$E$505,"Substituto",'Relações'!$M$6:$M$505,"Apta"))</f>
        <v/>
      </c>
      <c r="H112" s="18">
        <f>IF(A112="","",IF(D112&lt;&gt;"Ativo","Fora de escopo",IF(F112+G112=0,"Sem recomendação","Coberto")))</f>
        <v/>
      </c>
      <c r="I112" s="17">
        <f>IF(A112="","",COUNTIFS('Relações'!$A$6:$A$505,A112,'Relações'!$M$6:$M$505,"&lt;&gt;Apta",'Relações'!$M$6:$M$505,"&lt;&gt;"))</f>
        <v/>
      </c>
    </row>
    <row r="113">
      <c r="A113" s="15" t="n"/>
      <c r="B113" s="15" t="n"/>
      <c r="C113" s="15" t="n"/>
      <c r="D113" s="16" t="n"/>
      <c r="E113" s="16" t="n"/>
      <c r="F113" s="17">
        <f>IF(A113="","",COUNTIFS('Relações'!$A$6:$A$505,A113,'Relações'!$E$6:$E$505,"Cross-sell",'Relações'!$M$6:$M$505,"Apta"))</f>
        <v/>
      </c>
      <c r="G113" s="17">
        <f>IF(A113="","",COUNTIFS('Relações'!$A$6:$A$505,A113,'Relações'!$E$6:$E$505,"Substituto",'Relações'!$M$6:$M$505,"Apta"))</f>
        <v/>
      </c>
      <c r="H113" s="18">
        <f>IF(A113="","",IF(D113&lt;&gt;"Ativo","Fora de escopo",IF(F113+G113=0,"Sem recomendação","Coberto")))</f>
        <v/>
      </c>
      <c r="I113" s="17">
        <f>IF(A113="","",COUNTIFS('Relações'!$A$6:$A$505,A113,'Relações'!$M$6:$M$505,"&lt;&gt;Apta",'Relações'!$M$6:$M$505,"&lt;&gt;"))</f>
        <v/>
      </c>
    </row>
    <row r="114">
      <c r="A114" s="15" t="n"/>
      <c r="B114" s="15" t="n"/>
      <c r="C114" s="15" t="n"/>
      <c r="D114" s="16" t="n"/>
      <c r="E114" s="16" t="n"/>
      <c r="F114" s="17">
        <f>IF(A114="","",COUNTIFS('Relações'!$A$6:$A$505,A114,'Relações'!$E$6:$E$505,"Cross-sell",'Relações'!$M$6:$M$505,"Apta"))</f>
        <v/>
      </c>
      <c r="G114" s="17">
        <f>IF(A114="","",COUNTIFS('Relações'!$A$6:$A$505,A114,'Relações'!$E$6:$E$505,"Substituto",'Relações'!$M$6:$M$505,"Apta"))</f>
        <v/>
      </c>
      <c r="H114" s="18">
        <f>IF(A114="","",IF(D114&lt;&gt;"Ativo","Fora de escopo",IF(F114+G114=0,"Sem recomendação","Coberto")))</f>
        <v/>
      </c>
      <c r="I114" s="17">
        <f>IF(A114="","",COUNTIFS('Relações'!$A$6:$A$505,A114,'Relações'!$M$6:$M$505,"&lt;&gt;Apta",'Relações'!$M$6:$M$505,"&lt;&gt;"))</f>
        <v/>
      </c>
    </row>
    <row r="115">
      <c r="A115" s="15" t="n"/>
      <c r="B115" s="15" t="n"/>
      <c r="C115" s="15" t="n"/>
      <c r="D115" s="16" t="n"/>
      <c r="E115" s="16" t="n"/>
      <c r="F115" s="17">
        <f>IF(A115="","",COUNTIFS('Relações'!$A$6:$A$505,A115,'Relações'!$E$6:$E$505,"Cross-sell",'Relações'!$M$6:$M$505,"Apta"))</f>
        <v/>
      </c>
      <c r="G115" s="17">
        <f>IF(A115="","",COUNTIFS('Relações'!$A$6:$A$505,A115,'Relações'!$E$6:$E$505,"Substituto",'Relações'!$M$6:$M$505,"Apta"))</f>
        <v/>
      </c>
      <c r="H115" s="18">
        <f>IF(A115="","",IF(D115&lt;&gt;"Ativo","Fora de escopo",IF(F115+G115=0,"Sem recomendação","Coberto")))</f>
        <v/>
      </c>
      <c r="I115" s="17">
        <f>IF(A115="","",COUNTIFS('Relações'!$A$6:$A$505,A115,'Relações'!$M$6:$M$505,"&lt;&gt;Apta",'Relações'!$M$6:$M$505,"&lt;&gt;"))</f>
        <v/>
      </c>
    </row>
    <row r="116">
      <c r="A116" s="15" t="n"/>
      <c r="B116" s="15" t="n"/>
      <c r="C116" s="15" t="n"/>
      <c r="D116" s="16" t="n"/>
      <c r="E116" s="16" t="n"/>
      <c r="F116" s="17">
        <f>IF(A116="","",COUNTIFS('Relações'!$A$6:$A$505,A116,'Relações'!$E$6:$E$505,"Cross-sell",'Relações'!$M$6:$M$505,"Apta"))</f>
        <v/>
      </c>
      <c r="G116" s="17">
        <f>IF(A116="","",COUNTIFS('Relações'!$A$6:$A$505,A116,'Relações'!$E$6:$E$505,"Substituto",'Relações'!$M$6:$M$505,"Apta"))</f>
        <v/>
      </c>
      <c r="H116" s="18">
        <f>IF(A116="","",IF(D116&lt;&gt;"Ativo","Fora de escopo",IF(F116+G116=0,"Sem recomendação","Coberto")))</f>
        <v/>
      </c>
      <c r="I116" s="17">
        <f>IF(A116="","",COUNTIFS('Relações'!$A$6:$A$505,A116,'Relações'!$M$6:$M$505,"&lt;&gt;Apta",'Relações'!$M$6:$M$505,"&lt;&gt;"))</f>
        <v/>
      </c>
    </row>
    <row r="117">
      <c r="A117" s="15" t="n"/>
      <c r="B117" s="15" t="n"/>
      <c r="C117" s="15" t="n"/>
      <c r="D117" s="16" t="n"/>
      <c r="E117" s="16" t="n"/>
      <c r="F117" s="17">
        <f>IF(A117="","",COUNTIFS('Relações'!$A$6:$A$505,A117,'Relações'!$E$6:$E$505,"Cross-sell",'Relações'!$M$6:$M$505,"Apta"))</f>
        <v/>
      </c>
      <c r="G117" s="17">
        <f>IF(A117="","",COUNTIFS('Relações'!$A$6:$A$505,A117,'Relações'!$E$6:$E$505,"Substituto",'Relações'!$M$6:$M$505,"Apta"))</f>
        <v/>
      </c>
      <c r="H117" s="18">
        <f>IF(A117="","",IF(D117&lt;&gt;"Ativo","Fora de escopo",IF(F117+G117=0,"Sem recomendação","Coberto")))</f>
        <v/>
      </c>
      <c r="I117" s="17">
        <f>IF(A117="","",COUNTIFS('Relações'!$A$6:$A$505,A117,'Relações'!$M$6:$M$505,"&lt;&gt;Apta",'Relações'!$M$6:$M$505,"&lt;&gt;"))</f>
        <v/>
      </c>
    </row>
    <row r="118">
      <c r="A118" s="15" t="n"/>
      <c r="B118" s="15" t="n"/>
      <c r="C118" s="15" t="n"/>
      <c r="D118" s="16" t="n"/>
      <c r="E118" s="16" t="n"/>
      <c r="F118" s="17">
        <f>IF(A118="","",COUNTIFS('Relações'!$A$6:$A$505,A118,'Relações'!$E$6:$E$505,"Cross-sell",'Relações'!$M$6:$M$505,"Apta"))</f>
        <v/>
      </c>
      <c r="G118" s="17">
        <f>IF(A118="","",COUNTIFS('Relações'!$A$6:$A$505,A118,'Relações'!$E$6:$E$505,"Substituto",'Relações'!$M$6:$M$505,"Apta"))</f>
        <v/>
      </c>
      <c r="H118" s="18">
        <f>IF(A118="","",IF(D118&lt;&gt;"Ativo","Fora de escopo",IF(F118+G118=0,"Sem recomendação","Coberto")))</f>
        <v/>
      </c>
      <c r="I118" s="17">
        <f>IF(A118="","",COUNTIFS('Relações'!$A$6:$A$505,A118,'Relações'!$M$6:$M$505,"&lt;&gt;Apta",'Relações'!$M$6:$M$505,"&lt;&gt;"))</f>
        <v/>
      </c>
    </row>
    <row r="119">
      <c r="A119" s="15" t="n"/>
      <c r="B119" s="15" t="n"/>
      <c r="C119" s="15" t="n"/>
      <c r="D119" s="16" t="n"/>
      <c r="E119" s="16" t="n"/>
      <c r="F119" s="17">
        <f>IF(A119="","",COUNTIFS('Relações'!$A$6:$A$505,A119,'Relações'!$E$6:$E$505,"Cross-sell",'Relações'!$M$6:$M$505,"Apta"))</f>
        <v/>
      </c>
      <c r="G119" s="17">
        <f>IF(A119="","",COUNTIFS('Relações'!$A$6:$A$505,A119,'Relações'!$E$6:$E$505,"Substituto",'Relações'!$M$6:$M$505,"Apta"))</f>
        <v/>
      </c>
      <c r="H119" s="18">
        <f>IF(A119="","",IF(D119&lt;&gt;"Ativo","Fora de escopo",IF(F119+G119=0,"Sem recomendação","Coberto")))</f>
        <v/>
      </c>
      <c r="I119" s="17">
        <f>IF(A119="","",COUNTIFS('Relações'!$A$6:$A$505,A119,'Relações'!$M$6:$M$505,"&lt;&gt;Apta",'Relações'!$M$6:$M$505,"&lt;&gt;"))</f>
        <v/>
      </c>
    </row>
    <row r="120">
      <c r="A120" s="15" t="n"/>
      <c r="B120" s="15" t="n"/>
      <c r="C120" s="15" t="n"/>
      <c r="D120" s="16" t="n"/>
      <c r="E120" s="16" t="n"/>
      <c r="F120" s="17">
        <f>IF(A120="","",COUNTIFS('Relações'!$A$6:$A$505,A120,'Relações'!$E$6:$E$505,"Cross-sell",'Relações'!$M$6:$M$505,"Apta"))</f>
        <v/>
      </c>
      <c r="G120" s="17">
        <f>IF(A120="","",COUNTIFS('Relações'!$A$6:$A$505,A120,'Relações'!$E$6:$E$505,"Substituto",'Relações'!$M$6:$M$505,"Apta"))</f>
        <v/>
      </c>
      <c r="H120" s="18">
        <f>IF(A120="","",IF(D120&lt;&gt;"Ativo","Fora de escopo",IF(F120+G120=0,"Sem recomendação","Coberto")))</f>
        <v/>
      </c>
      <c r="I120" s="17">
        <f>IF(A120="","",COUNTIFS('Relações'!$A$6:$A$505,A120,'Relações'!$M$6:$M$505,"&lt;&gt;Apta",'Relações'!$M$6:$M$505,"&lt;&gt;"))</f>
        <v/>
      </c>
    </row>
    <row r="121">
      <c r="A121" s="15" t="n"/>
      <c r="B121" s="15" t="n"/>
      <c r="C121" s="15" t="n"/>
      <c r="D121" s="16" t="n"/>
      <c r="E121" s="16" t="n"/>
      <c r="F121" s="17">
        <f>IF(A121="","",COUNTIFS('Relações'!$A$6:$A$505,A121,'Relações'!$E$6:$E$505,"Cross-sell",'Relações'!$M$6:$M$505,"Apta"))</f>
        <v/>
      </c>
      <c r="G121" s="17">
        <f>IF(A121="","",COUNTIFS('Relações'!$A$6:$A$505,A121,'Relações'!$E$6:$E$505,"Substituto",'Relações'!$M$6:$M$505,"Apta"))</f>
        <v/>
      </c>
      <c r="H121" s="18">
        <f>IF(A121="","",IF(D121&lt;&gt;"Ativo","Fora de escopo",IF(F121+G121=0,"Sem recomendação","Coberto")))</f>
        <v/>
      </c>
      <c r="I121" s="17">
        <f>IF(A121="","",COUNTIFS('Relações'!$A$6:$A$505,A121,'Relações'!$M$6:$M$505,"&lt;&gt;Apta",'Relações'!$M$6:$M$505,"&lt;&gt;"))</f>
        <v/>
      </c>
    </row>
    <row r="122">
      <c r="A122" s="15" t="n"/>
      <c r="B122" s="15" t="n"/>
      <c r="C122" s="15" t="n"/>
      <c r="D122" s="16" t="n"/>
      <c r="E122" s="16" t="n"/>
      <c r="F122" s="17">
        <f>IF(A122="","",COUNTIFS('Relações'!$A$6:$A$505,A122,'Relações'!$E$6:$E$505,"Cross-sell",'Relações'!$M$6:$M$505,"Apta"))</f>
        <v/>
      </c>
      <c r="G122" s="17">
        <f>IF(A122="","",COUNTIFS('Relações'!$A$6:$A$505,A122,'Relações'!$E$6:$E$505,"Substituto",'Relações'!$M$6:$M$505,"Apta"))</f>
        <v/>
      </c>
      <c r="H122" s="18">
        <f>IF(A122="","",IF(D122&lt;&gt;"Ativo","Fora de escopo",IF(F122+G122=0,"Sem recomendação","Coberto")))</f>
        <v/>
      </c>
      <c r="I122" s="17">
        <f>IF(A122="","",COUNTIFS('Relações'!$A$6:$A$505,A122,'Relações'!$M$6:$M$505,"&lt;&gt;Apta",'Relações'!$M$6:$M$505,"&lt;&gt;"))</f>
        <v/>
      </c>
    </row>
    <row r="123">
      <c r="A123" s="15" t="n"/>
      <c r="B123" s="15" t="n"/>
      <c r="C123" s="15" t="n"/>
      <c r="D123" s="16" t="n"/>
      <c r="E123" s="16" t="n"/>
      <c r="F123" s="17">
        <f>IF(A123="","",COUNTIFS('Relações'!$A$6:$A$505,A123,'Relações'!$E$6:$E$505,"Cross-sell",'Relações'!$M$6:$M$505,"Apta"))</f>
        <v/>
      </c>
      <c r="G123" s="17">
        <f>IF(A123="","",COUNTIFS('Relações'!$A$6:$A$505,A123,'Relações'!$E$6:$E$505,"Substituto",'Relações'!$M$6:$M$505,"Apta"))</f>
        <v/>
      </c>
      <c r="H123" s="18">
        <f>IF(A123="","",IF(D123&lt;&gt;"Ativo","Fora de escopo",IF(F123+G123=0,"Sem recomendação","Coberto")))</f>
        <v/>
      </c>
      <c r="I123" s="17">
        <f>IF(A123="","",COUNTIFS('Relações'!$A$6:$A$505,A123,'Relações'!$M$6:$M$505,"&lt;&gt;Apta",'Relações'!$M$6:$M$505,"&lt;&gt;"))</f>
        <v/>
      </c>
    </row>
    <row r="124">
      <c r="A124" s="15" t="n"/>
      <c r="B124" s="15" t="n"/>
      <c r="C124" s="15" t="n"/>
      <c r="D124" s="16" t="n"/>
      <c r="E124" s="16" t="n"/>
      <c r="F124" s="17">
        <f>IF(A124="","",COUNTIFS('Relações'!$A$6:$A$505,A124,'Relações'!$E$6:$E$505,"Cross-sell",'Relações'!$M$6:$M$505,"Apta"))</f>
        <v/>
      </c>
      <c r="G124" s="17">
        <f>IF(A124="","",COUNTIFS('Relações'!$A$6:$A$505,A124,'Relações'!$E$6:$E$505,"Substituto",'Relações'!$M$6:$M$505,"Apta"))</f>
        <v/>
      </c>
      <c r="H124" s="18">
        <f>IF(A124="","",IF(D124&lt;&gt;"Ativo","Fora de escopo",IF(F124+G124=0,"Sem recomendação","Coberto")))</f>
        <v/>
      </c>
      <c r="I124" s="17">
        <f>IF(A124="","",COUNTIFS('Relações'!$A$6:$A$505,A124,'Relações'!$M$6:$M$505,"&lt;&gt;Apta",'Relações'!$M$6:$M$505,"&lt;&gt;"))</f>
        <v/>
      </c>
    </row>
    <row r="125">
      <c r="A125" s="15" t="n"/>
      <c r="B125" s="15" t="n"/>
      <c r="C125" s="15" t="n"/>
      <c r="D125" s="16" t="n"/>
      <c r="E125" s="16" t="n"/>
      <c r="F125" s="17">
        <f>IF(A125="","",COUNTIFS('Relações'!$A$6:$A$505,A125,'Relações'!$E$6:$E$505,"Cross-sell",'Relações'!$M$6:$M$505,"Apta"))</f>
        <v/>
      </c>
      <c r="G125" s="17">
        <f>IF(A125="","",COUNTIFS('Relações'!$A$6:$A$505,A125,'Relações'!$E$6:$E$505,"Substituto",'Relações'!$M$6:$M$505,"Apta"))</f>
        <v/>
      </c>
      <c r="H125" s="18">
        <f>IF(A125="","",IF(D125&lt;&gt;"Ativo","Fora de escopo",IF(F125+G125=0,"Sem recomendação","Coberto")))</f>
        <v/>
      </c>
      <c r="I125" s="17">
        <f>IF(A125="","",COUNTIFS('Relações'!$A$6:$A$505,A125,'Relações'!$M$6:$M$505,"&lt;&gt;Apta",'Relações'!$M$6:$M$505,"&lt;&gt;"))</f>
        <v/>
      </c>
    </row>
    <row r="126">
      <c r="A126" s="15" t="n"/>
      <c r="B126" s="15" t="n"/>
      <c r="C126" s="15" t="n"/>
      <c r="D126" s="16" t="n"/>
      <c r="E126" s="16" t="n"/>
      <c r="F126" s="17">
        <f>IF(A126="","",COUNTIFS('Relações'!$A$6:$A$505,A126,'Relações'!$E$6:$E$505,"Cross-sell",'Relações'!$M$6:$M$505,"Apta"))</f>
        <v/>
      </c>
      <c r="G126" s="17">
        <f>IF(A126="","",COUNTIFS('Relações'!$A$6:$A$505,A126,'Relações'!$E$6:$E$505,"Substituto",'Relações'!$M$6:$M$505,"Apta"))</f>
        <v/>
      </c>
      <c r="H126" s="18">
        <f>IF(A126="","",IF(D126&lt;&gt;"Ativo","Fora de escopo",IF(F126+G126=0,"Sem recomendação","Coberto")))</f>
        <v/>
      </c>
      <c r="I126" s="17">
        <f>IF(A126="","",COUNTIFS('Relações'!$A$6:$A$505,A126,'Relações'!$M$6:$M$505,"&lt;&gt;Apta",'Relações'!$M$6:$M$505,"&lt;&gt;"))</f>
        <v/>
      </c>
    </row>
    <row r="127">
      <c r="A127" s="15" t="n"/>
      <c r="B127" s="15" t="n"/>
      <c r="C127" s="15" t="n"/>
      <c r="D127" s="16" t="n"/>
      <c r="E127" s="16" t="n"/>
      <c r="F127" s="17">
        <f>IF(A127="","",COUNTIFS('Relações'!$A$6:$A$505,A127,'Relações'!$E$6:$E$505,"Cross-sell",'Relações'!$M$6:$M$505,"Apta"))</f>
        <v/>
      </c>
      <c r="G127" s="17">
        <f>IF(A127="","",COUNTIFS('Relações'!$A$6:$A$505,A127,'Relações'!$E$6:$E$505,"Substituto",'Relações'!$M$6:$M$505,"Apta"))</f>
        <v/>
      </c>
      <c r="H127" s="18">
        <f>IF(A127="","",IF(D127&lt;&gt;"Ativo","Fora de escopo",IF(F127+G127=0,"Sem recomendação","Coberto")))</f>
        <v/>
      </c>
      <c r="I127" s="17">
        <f>IF(A127="","",COUNTIFS('Relações'!$A$6:$A$505,A127,'Relações'!$M$6:$M$505,"&lt;&gt;Apta",'Relações'!$M$6:$M$505,"&lt;&gt;"))</f>
        <v/>
      </c>
    </row>
    <row r="128">
      <c r="A128" s="15" t="n"/>
      <c r="B128" s="15" t="n"/>
      <c r="C128" s="15" t="n"/>
      <c r="D128" s="16" t="n"/>
      <c r="E128" s="16" t="n"/>
      <c r="F128" s="17">
        <f>IF(A128="","",COUNTIFS('Relações'!$A$6:$A$505,A128,'Relações'!$E$6:$E$505,"Cross-sell",'Relações'!$M$6:$M$505,"Apta"))</f>
        <v/>
      </c>
      <c r="G128" s="17">
        <f>IF(A128="","",COUNTIFS('Relações'!$A$6:$A$505,A128,'Relações'!$E$6:$E$505,"Substituto",'Relações'!$M$6:$M$505,"Apta"))</f>
        <v/>
      </c>
      <c r="H128" s="18">
        <f>IF(A128="","",IF(D128&lt;&gt;"Ativo","Fora de escopo",IF(F128+G128=0,"Sem recomendação","Coberto")))</f>
        <v/>
      </c>
      <c r="I128" s="17">
        <f>IF(A128="","",COUNTIFS('Relações'!$A$6:$A$505,A128,'Relações'!$M$6:$M$505,"&lt;&gt;Apta",'Relações'!$M$6:$M$505,"&lt;&gt;"))</f>
        <v/>
      </c>
    </row>
    <row r="129">
      <c r="A129" s="15" t="n"/>
      <c r="B129" s="15" t="n"/>
      <c r="C129" s="15" t="n"/>
      <c r="D129" s="16" t="n"/>
      <c r="E129" s="16" t="n"/>
      <c r="F129" s="17">
        <f>IF(A129="","",COUNTIFS('Relações'!$A$6:$A$505,A129,'Relações'!$E$6:$E$505,"Cross-sell",'Relações'!$M$6:$M$505,"Apta"))</f>
        <v/>
      </c>
      <c r="G129" s="17">
        <f>IF(A129="","",COUNTIFS('Relações'!$A$6:$A$505,A129,'Relações'!$E$6:$E$505,"Substituto",'Relações'!$M$6:$M$505,"Apta"))</f>
        <v/>
      </c>
      <c r="H129" s="18">
        <f>IF(A129="","",IF(D129&lt;&gt;"Ativo","Fora de escopo",IF(F129+G129=0,"Sem recomendação","Coberto")))</f>
        <v/>
      </c>
      <c r="I129" s="17">
        <f>IF(A129="","",COUNTIFS('Relações'!$A$6:$A$505,A129,'Relações'!$M$6:$M$505,"&lt;&gt;Apta",'Relações'!$M$6:$M$505,"&lt;&gt;"))</f>
        <v/>
      </c>
    </row>
    <row r="130">
      <c r="A130" s="15" t="n"/>
      <c r="B130" s="15" t="n"/>
      <c r="C130" s="15" t="n"/>
      <c r="D130" s="16" t="n"/>
      <c r="E130" s="16" t="n"/>
      <c r="F130" s="17">
        <f>IF(A130="","",COUNTIFS('Relações'!$A$6:$A$505,A130,'Relações'!$E$6:$E$505,"Cross-sell",'Relações'!$M$6:$M$505,"Apta"))</f>
        <v/>
      </c>
      <c r="G130" s="17">
        <f>IF(A130="","",COUNTIFS('Relações'!$A$6:$A$505,A130,'Relações'!$E$6:$E$505,"Substituto",'Relações'!$M$6:$M$505,"Apta"))</f>
        <v/>
      </c>
      <c r="H130" s="18">
        <f>IF(A130="","",IF(D130&lt;&gt;"Ativo","Fora de escopo",IF(F130+G130=0,"Sem recomendação","Coberto")))</f>
        <v/>
      </c>
      <c r="I130" s="17">
        <f>IF(A130="","",COUNTIFS('Relações'!$A$6:$A$505,A130,'Relações'!$M$6:$M$505,"&lt;&gt;Apta",'Relações'!$M$6:$M$505,"&lt;&gt;"))</f>
        <v/>
      </c>
    </row>
    <row r="131">
      <c r="A131" s="15" t="n"/>
      <c r="B131" s="15" t="n"/>
      <c r="C131" s="15" t="n"/>
      <c r="D131" s="16" t="n"/>
      <c r="E131" s="16" t="n"/>
      <c r="F131" s="17">
        <f>IF(A131="","",COUNTIFS('Relações'!$A$6:$A$505,A131,'Relações'!$E$6:$E$505,"Cross-sell",'Relações'!$M$6:$M$505,"Apta"))</f>
        <v/>
      </c>
      <c r="G131" s="17">
        <f>IF(A131="","",COUNTIFS('Relações'!$A$6:$A$505,A131,'Relações'!$E$6:$E$505,"Substituto",'Relações'!$M$6:$M$505,"Apta"))</f>
        <v/>
      </c>
      <c r="H131" s="18">
        <f>IF(A131="","",IF(D131&lt;&gt;"Ativo","Fora de escopo",IF(F131+G131=0,"Sem recomendação","Coberto")))</f>
        <v/>
      </c>
      <c r="I131" s="17">
        <f>IF(A131="","",COUNTIFS('Relações'!$A$6:$A$505,A131,'Relações'!$M$6:$M$505,"&lt;&gt;Apta",'Relações'!$M$6:$M$505,"&lt;&gt;"))</f>
        <v/>
      </c>
    </row>
    <row r="132">
      <c r="A132" s="15" t="n"/>
      <c r="B132" s="15" t="n"/>
      <c r="C132" s="15" t="n"/>
      <c r="D132" s="16" t="n"/>
      <c r="E132" s="16" t="n"/>
      <c r="F132" s="17">
        <f>IF(A132="","",COUNTIFS('Relações'!$A$6:$A$505,A132,'Relações'!$E$6:$E$505,"Cross-sell",'Relações'!$M$6:$M$505,"Apta"))</f>
        <v/>
      </c>
      <c r="G132" s="17">
        <f>IF(A132="","",COUNTIFS('Relações'!$A$6:$A$505,A132,'Relações'!$E$6:$E$505,"Substituto",'Relações'!$M$6:$M$505,"Apta"))</f>
        <v/>
      </c>
      <c r="H132" s="18">
        <f>IF(A132="","",IF(D132&lt;&gt;"Ativo","Fora de escopo",IF(F132+G132=0,"Sem recomendação","Coberto")))</f>
        <v/>
      </c>
      <c r="I132" s="17">
        <f>IF(A132="","",COUNTIFS('Relações'!$A$6:$A$505,A132,'Relações'!$M$6:$M$505,"&lt;&gt;Apta",'Relações'!$M$6:$M$505,"&lt;&gt;"))</f>
        <v/>
      </c>
    </row>
    <row r="133">
      <c r="A133" s="15" t="n"/>
      <c r="B133" s="15" t="n"/>
      <c r="C133" s="15" t="n"/>
      <c r="D133" s="16" t="n"/>
      <c r="E133" s="16" t="n"/>
      <c r="F133" s="17">
        <f>IF(A133="","",COUNTIFS('Relações'!$A$6:$A$505,A133,'Relações'!$E$6:$E$505,"Cross-sell",'Relações'!$M$6:$M$505,"Apta"))</f>
        <v/>
      </c>
      <c r="G133" s="17">
        <f>IF(A133="","",COUNTIFS('Relações'!$A$6:$A$505,A133,'Relações'!$E$6:$E$505,"Substituto",'Relações'!$M$6:$M$505,"Apta"))</f>
        <v/>
      </c>
      <c r="H133" s="18">
        <f>IF(A133="","",IF(D133&lt;&gt;"Ativo","Fora de escopo",IF(F133+G133=0,"Sem recomendação","Coberto")))</f>
        <v/>
      </c>
      <c r="I133" s="17">
        <f>IF(A133="","",COUNTIFS('Relações'!$A$6:$A$505,A133,'Relações'!$M$6:$M$505,"&lt;&gt;Apta",'Relações'!$M$6:$M$505,"&lt;&gt;"))</f>
        <v/>
      </c>
    </row>
    <row r="134">
      <c r="A134" s="15" t="n"/>
      <c r="B134" s="15" t="n"/>
      <c r="C134" s="15" t="n"/>
      <c r="D134" s="16" t="n"/>
      <c r="E134" s="16" t="n"/>
      <c r="F134" s="17">
        <f>IF(A134="","",COUNTIFS('Relações'!$A$6:$A$505,A134,'Relações'!$E$6:$E$505,"Cross-sell",'Relações'!$M$6:$M$505,"Apta"))</f>
        <v/>
      </c>
      <c r="G134" s="17">
        <f>IF(A134="","",COUNTIFS('Relações'!$A$6:$A$505,A134,'Relações'!$E$6:$E$505,"Substituto",'Relações'!$M$6:$M$505,"Apta"))</f>
        <v/>
      </c>
      <c r="H134" s="18">
        <f>IF(A134="","",IF(D134&lt;&gt;"Ativo","Fora de escopo",IF(F134+G134=0,"Sem recomendação","Coberto")))</f>
        <v/>
      </c>
      <c r="I134" s="17">
        <f>IF(A134="","",COUNTIFS('Relações'!$A$6:$A$505,A134,'Relações'!$M$6:$M$505,"&lt;&gt;Apta",'Relações'!$M$6:$M$505,"&lt;&gt;"))</f>
        <v/>
      </c>
    </row>
    <row r="135">
      <c r="A135" s="15" t="n"/>
      <c r="B135" s="15" t="n"/>
      <c r="C135" s="15" t="n"/>
      <c r="D135" s="16" t="n"/>
      <c r="E135" s="16" t="n"/>
      <c r="F135" s="17">
        <f>IF(A135="","",COUNTIFS('Relações'!$A$6:$A$505,A135,'Relações'!$E$6:$E$505,"Cross-sell",'Relações'!$M$6:$M$505,"Apta"))</f>
        <v/>
      </c>
      <c r="G135" s="17">
        <f>IF(A135="","",COUNTIFS('Relações'!$A$6:$A$505,A135,'Relações'!$E$6:$E$505,"Substituto",'Relações'!$M$6:$M$505,"Apta"))</f>
        <v/>
      </c>
      <c r="H135" s="18">
        <f>IF(A135="","",IF(D135&lt;&gt;"Ativo","Fora de escopo",IF(F135+G135=0,"Sem recomendação","Coberto")))</f>
        <v/>
      </c>
      <c r="I135" s="17">
        <f>IF(A135="","",COUNTIFS('Relações'!$A$6:$A$505,A135,'Relações'!$M$6:$M$505,"&lt;&gt;Apta",'Relações'!$M$6:$M$505,"&lt;&gt;"))</f>
        <v/>
      </c>
    </row>
    <row r="136">
      <c r="A136" s="15" t="n"/>
      <c r="B136" s="15" t="n"/>
      <c r="C136" s="15" t="n"/>
      <c r="D136" s="16" t="n"/>
      <c r="E136" s="16" t="n"/>
      <c r="F136" s="17">
        <f>IF(A136="","",COUNTIFS('Relações'!$A$6:$A$505,A136,'Relações'!$E$6:$E$505,"Cross-sell",'Relações'!$M$6:$M$505,"Apta"))</f>
        <v/>
      </c>
      <c r="G136" s="17">
        <f>IF(A136="","",COUNTIFS('Relações'!$A$6:$A$505,A136,'Relações'!$E$6:$E$505,"Substituto",'Relações'!$M$6:$M$505,"Apta"))</f>
        <v/>
      </c>
      <c r="H136" s="18">
        <f>IF(A136="","",IF(D136&lt;&gt;"Ativo","Fora de escopo",IF(F136+G136=0,"Sem recomendação","Coberto")))</f>
        <v/>
      </c>
      <c r="I136" s="17">
        <f>IF(A136="","",COUNTIFS('Relações'!$A$6:$A$505,A136,'Relações'!$M$6:$M$505,"&lt;&gt;Apta",'Relações'!$M$6:$M$505,"&lt;&gt;"))</f>
        <v/>
      </c>
    </row>
    <row r="137">
      <c r="A137" s="15" t="n"/>
      <c r="B137" s="15" t="n"/>
      <c r="C137" s="15" t="n"/>
      <c r="D137" s="16" t="n"/>
      <c r="E137" s="16" t="n"/>
      <c r="F137" s="17">
        <f>IF(A137="","",COUNTIFS('Relações'!$A$6:$A$505,A137,'Relações'!$E$6:$E$505,"Cross-sell",'Relações'!$M$6:$M$505,"Apta"))</f>
        <v/>
      </c>
      <c r="G137" s="17">
        <f>IF(A137="","",COUNTIFS('Relações'!$A$6:$A$505,A137,'Relações'!$E$6:$E$505,"Substituto",'Relações'!$M$6:$M$505,"Apta"))</f>
        <v/>
      </c>
      <c r="H137" s="18">
        <f>IF(A137="","",IF(D137&lt;&gt;"Ativo","Fora de escopo",IF(F137+G137=0,"Sem recomendação","Coberto")))</f>
        <v/>
      </c>
      <c r="I137" s="17">
        <f>IF(A137="","",COUNTIFS('Relações'!$A$6:$A$505,A137,'Relações'!$M$6:$M$505,"&lt;&gt;Apta",'Relações'!$M$6:$M$505,"&lt;&gt;"))</f>
        <v/>
      </c>
    </row>
    <row r="138">
      <c r="A138" s="15" t="n"/>
      <c r="B138" s="15" t="n"/>
      <c r="C138" s="15" t="n"/>
      <c r="D138" s="16" t="n"/>
      <c r="E138" s="16" t="n"/>
      <c r="F138" s="17">
        <f>IF(A138="","",COUNTIFS('Relações'!$A$6:$A$505,A138,'Relações'!$E$6:$E$505,"Cross-sell",'Relações'!$M$6:$M$505,"Apta"))</f>
        <v/>
      </c>
      <c r="G138" s="17">
        <f>IF(A138="","",COUNTIFS('Relações'!$A$6:$A$505,A138,'Relações'!$E$6:$E$505,"Substituto",'Relações'!$M$6:$M$505,"Apta"))</f>
        <v/>
      </c>
      <c r="H138" s="18">
        <f>IF(A138="","",IF(D138&lt;&gt;"Ativo","Fora de escopo",IF(F138+G138=0,"Sem recomendação","Coberto")))</f>
        <v/>
      </c>
      <c r="I138" s="17">
        <f>IF(A138="","",COUNTIFS('Relações'!$A$6:$A$505,A138,'Relações'!$M$6:$M$505,"&lt;&gt;Apta",'Relações'!$M$6:$M$505,"&lt;&gt;"))</f>
        <v/>
      </c>
    </row>
    <row r="139">
      <c r="A139" s="15" t="n"/>
      <c r="B139" s="15" t="n"/>
      <c r="C139" s="15" t="n"/>
      <c r="D139" s="16" t="n"/>
      <c r="E139" s="16" t="n"/>
      <c r="F139" s="17">
        <f>IF(A139="","",COUNTIFS('Relações'!$A$6:$A$505,A139,'Relações'!$E$6:$E$505,"Cross-sell",'Relações'!$M$6:$M$505,"Apta"))</f>
        <v/>
      </c>
      <c r="G139" s="17">
        <f>IF(A139="","",COUNTIFS('Relações'!$A$6:$A$505,A139,'Relações'!$E$6:$E$505,"Substituto",'Relações'!$M$6:$M$505,"Apta"))</f>
        <v/>
      </c>
      <c r="H139" s="18">
        <f>IF(A139="","",IF(D139&lt;&gt;"Ativo","Fora de escopo",IF(F139+G139=0,"Sem recomendação","Coberto")))</f>
        <v/>
      </c>
      <c r="I139" s="17">
        <f>IF(A139="","",COUNTIFS('Relações'!$A$6:$A$505,A139,'Relações'!$M$6:$M$505,"&lt;&gt;Apta",'Relações'!$M$6:$M$505,"&lt;&gt;"))</f>
        <v/>
      </c>
    </row>
    <row r="140">
      <c r="A140" s="15" t="n"/>
      <c r="B140" s="15" t="n"/>
      <c r="C140" s="15" t="n"/>
      <c r="D140" s="16" t="n"/>
      <c r="E140" s="16" t="n"/>
      <c r="F140" s="17">
        <f>IF(A140="","",COUNTIFS('Relações'!$A$6:$A$505,A140,'Relações'!$E$6:$E$505,"Cross-sell",'Relações'!$M$6:$M$505,"Apta"))</f>
        <v/>
      </c>
      <c r="G140" s="17">
        <f>IF(A140="","",COUNTIFS('Relações'!$A$6:$A$505,A140,'Relações'!$E$6:$E$505,"Substituto",'Relações'!$M$6:$M$505,"Apta"))</f>
        <v/>
      </c>
      <c r="H140" s="18">
        <f>IF(A140="","",IF(D140&lt;&gt;"Ativo","Fora de escopo",IF(F140+G140=0,"Sem recomendação","Coberto")))</f>
        <v/>
      </c>
      <c r="I140" s="17">
        <f>IF(A140="","",COUNTIFS('Relações'!$A$6:$A$505,A140,'Relações'!$M$6:$M$505,"&lt;&gt;Apta",'Relações'!$M$6:$M$505,"&lt;&gt;"))</f>
        <v/>
      </c>
    </row>
    <row r="141">
      <c r="A141" s="15" t="n"/>
      <c r="B141" s="15" t="n"/>
      <c r="C141" s="15" t="n"/>
      <c r="D141" s="16" t="n"/>
      <c r="E141" s="16" t="n"/>
      <c r="F141" s="17">
        <f>IF(A141="","",COUNTIFS('Relações'!$A$6:$A$505,A141,'Relações'!$E$6:$E$505,"Cross-sell",'Relações'!$M$6:$M$505,"Apta"))</f>
        <v/>
      </c>
      <c r="G141" s="17">
        <f>IF(A141="","",COUNTIFS('Relações'!$A$6:$A$505,A141,'Relações'!$E$6:$E$505,"Substituto",'Relações'!$M$6:$M$505,"Apta"))</f>
        <v/>
      </c>
      <c r="H141" s="18">
        <f>IF(A141="","",IF(D141&lt;&gt;"Ativo","Fora de escopo",IF(F141+G141=0,"Sem recomendação","Coberto")))</f>
        <v/>
      </c>
      <c r="I141" s="17">
        <f>IF(A141="","",COUNTIFS('Relações'!$A$6:$A$505,A141,'Relações'!$M$6:$M$505,"&lt;&gt;Apta",'Relações'!$M$6:$M$505,"&lt;&gt;"))</f>
        <v/>
      </c>
    </row>
    <row r="142">
      <c r="A142" s="15" t="n"/>
      <c r="B142" s="15" t="n"/>
      <c r="C142" s="15" t="n"/>
      <c r="D142" s="16" t="n"/>
      <c r="E142" s="16" t="n"/>
      <c r="F142" s="17">
        <f>IF(A142="","",COUNTIFS('Relações'!$A$6:$A$505,A142,'Relações'!$E$6:$E$505,"Cross-sell",'Relações'!$M$6:$M$505,"Apta"))</f>
        <v/>
      </c>
      <c r="G142" s="17">
        <f>IF(A142="","",COUNTIFS('Relações'!$A$6:$A$505,A142,'Relações'!$E$6:$E$505,"Substituto",'Relações'!$M$6:$M$505,"Apta"))</f>
        <v/>
      </c>
      <c r="H142" s="18">
        <f>IF(A142="","",IF(D142&lt;&gt;"Ativo","Fora de escopo",IF(F142+G142=0,"Sem recomendação","Coberto")))</f>
        <v/>
      </c>
      <c r="I142" s="17">
        <f>IF(A142="","",COUNTIFS('Relações'!$A$6:$A$505,A142,'Relações'!$M$6:$M$505,"&lt;&gt;Apta",'Relações'!$M$6:$M$505,"&lt;&gt;"))</f>
        <v/>
      </c>
    </row>
    <row r="143">
      <c r="A143" s="15" t="n"/>
      <c r="B143" s="15" t="n"/>
      <c r="C143" s="15" t="n"/>
      <c r="D143" s="16" t="n"/>
      <c r="E143" s="16" t="n"/>
      <c r="F143" s="17">
        <f>IF(A143="","",COUNTIFS('Relações'!$A$6:$A$505,A143,'Relações'!$E$6:$E$505,"Cross-sell",'Relações'!$M$6:$M$505,"Apta"))</f>
        <v/>
      </c>
      <c r="G143" s="17">
        <f>IF(A143="","",COUNTIFS('Relações'!$A$6:$A$505,A143,'Relações'!$E$6:$E$505,"Substituto",'Relações'!$M$6:$M$505,"Apta"))</f>
        <v/>
      </c>
      <c r="H143" s="18">
        <f>IF(A143="","",IF(D143&lt;&gt;"Ativo","Fora de escopo",IF(F143+G143=0,"Sem recomendação","Coberto")))</f>
        <v/>
      </c>
      <c r="I143" s="17">
        <f>IF(A143="","",COUNTIFS('Relações'!$A$6:$A$505,A143,'Relações'!$M$6:$M$505,"&lt;&gt;Apta",'Relações'!$M$6:$M$505,"&lt;&gt;"))</f>
        <v/>
      </c>
    </row>
    <row r="144">
      <c r="A144" s="15" t="n"/>
      <c r="B144" s="15" t="n"/>
      <c r="C144" s="15" t="n"/>
      <c r="D144" s="16" t="n"/>
      <c r="E144" s="16" t="n"/>
      <c r="F144" s="17">
        <f>IF(A144="","",COUNTIFS('Relações'!$A$6:$A$505,A144,'Relações'!$E$6:$E$505,"Cross-sell",'Relações'!$M$6:$M$505,"Apta"))</f>
        <v/>
      </c>
      <c r="G144" s="17">
        <f>IF(A144="","",COUNTIFS('Relações'!$A$6:$A$505,A144,'Relações'!$E$6:$E$505,"Substituto",'Relações'!$M$6:$M$505,"Apta"))</f>
        <v/>
      </c>
      <c r="H144" s="18">
        <f>IF(A144="","",IF(D144&lt;&gt;"Ativo","Fora de escopo",IF(F144+G144=0,"Sem recomendação","Coberto")))</f>
        <v/>
      </c>
      <c r="I144" s="17">
        <f>IF(A144="","",COUNTIFS('Relações'!$A$6:$A$505,A144,'Relações'!$M$6:$M$505,"&lt;&gt;Apta",'Relações'!$M$6:$M$505,"&lt;&gt;"))</f>
        <v/>
      </c>
    </row>
    <row r="145">
      <c r="A145" s="15" t="n"/>
      <c r="B145" s="15" t="n"/>
      <c r="C145" s="15" t="n"/>
      <c r="D145" s="16" t="n"/>
      <c r="E145" s="16" t="n"/>
      <c r="F145" s="17">
        <f>IF(A145="","",COUNTIFS('Relações'!$A$6:$A$505,A145,'Relações'!$E$6:$E$505,"Cross-sell",'Relações'!$M$6:$M$505,"Apta"))</f>
        <v/>
      </c>
      <c r="G145" s="17">
        <f>IF(A145="","",COUNTIFS('Relações'!$A$6:$A$505,A145,'Relações'!$E$6:$E$505,"Substituto",'Relações'!$M$6:$M$505,"Apta"))</f>
        <v/>
      </c>
      <c r="H145" s="18">
        <f>IF(A145="","",IF(D145&lt;&gt;"Ativo","Fora de escopo",IF(F145+G145=0,"Sem recomendação","Coberto")))</f>
        <v/>
      </c>
      <c r="I145" s="17">
        <f>IF(A145="","",COUNTIFS('Relações'!$A$6:$A$505,A145,'Relações'!$M$6:$M$505,"&lt;&gt;Apta",'Relações'!$M$6:$M$505,"&lt;&gt;"))</f>
        <v/>
      </c>
    </row>
    <row r="146">
      <c r="A146" s="15" t="n"/>
      <c r="B146" s="15" t="n"/>
      <c r="C146" s="15" t="n"/>
      <c r="D146" s="16" t="n"/>
      <c r="E146" s="16" t="n"/>
      <c r="F146" s="17">
        <f>IF(A146="","",COUNTIFS('Relações'!$A$6:$A$505,A146,'Relações'!$E$6:$E$505,"Cross-sell",'Relações'!$M$6:$M$505,"Apta"))</f>
        <v/>
      </c>
      <c r="G146" s="17">
        <f>IF(A146="","",COUNTIFS('Relações'!$A$6:$A$505,A146,'Relações'!$E$6:$E$505,"Substituto",'Relações'!$M$6:$M$505,"Apta"))</f>
        <v/>
      </c>
      <c r="H146" s="18">
        <f>IF(A146="","",IF(D146&lt;&gt;"Ativo","Fora de escopo",IF(F146+G146=0,"Sem recomendação","Coberto")))</f>
        <v/>
      </c>
      <c r="I146" s="17">
        <f>IF(A146="","",COUNTIFS('Relações'!$A$6:$A$505,A146,'Relações'!$M$6:$M$505,"&lt;&gt;Apta",'Relações'!$M$6:$M$505,"&lt;&gt;"))</f>
        <v/>
      </c>
    </row>
    <row r="147">
      <c r="A147" s="15" t="n"/>
      <c r="B147" s="15" t="n"/>
      <c r="C147" s="15" t="n"/>
      <c r="D147" s="16" t="n"/>
      <c r="E147" s="16" t="n"/>
      <c r="F147" s="17">
        <f>IF(A147="","",COUNTIFS('Relações'!$A$6:$A$505,A147,'Relações'!$E$6:$E$505,"Cross-sell",'Relações'!$M$6:$M$505,"Apta"))</f>
        <v/>
      </c>
      <c r="G147" s="17">
        <f>IF(A147="","",COUNTIFS('Relações'!$A$6:$A$505,A147,'Relações'!$E$6:$E$505,"Substituto",'Relações'!$M$6:$M$505,"Apta"))</f>
        <v/>
      </c>
      <c r="H147" s="18">
        <f>IF(A147="","",IF(D147&lt;&gt;"Ativo","Fora de escopo",IF(F147+G147=0,"Sem recomendação","Coberto")))</f>
        <v/>
      </c>
      <c r="I147" s="17">
        <f>IF(A147="","",COUNTIFS('Relações'!$A$6:$A$505,A147,'Relações'!$M$6:$M$505,"&lt;&gt;Apta",'Relações'!$M$6:$M$505,"&lt;&gt;"))</f>
        <v/>
      </c>
    </row>
    <row r="148">
      <c r="A148" s="15" t="n"/>
      <c r="B148" s="15" t="n"/>
      <c r="C148" s="15" t="n"/>
      <c r="D148" s="16" t="n"/>
      <c r="E148" s="16" t="n"/>
      <c r="F148" s="17">
        <f>IF(A148="","",COUNTIFS('Relações'!$A$6:$A$505,A148,'Relações'!$E$6:$E$505,"Cross-sell",'Relações'!$M$6:$M$505,"Apta"))</f>
        <v/>
      </c>
      <c r="G148" s="17">
        <f>IF(A148="","",COUNTIFS('Relações'!$A$6:$A$505,A148,'Relações'!$E$6:$E$505,"Substituto",'Relações'!$M$6:$M$505,"Apta"))</f>
        <v/>
      </c>
      <c r="H148" s="18">
        <f>IF(A148="","",IF(D148&lt;&gt;"Ativo","Fora de escopo",IF(F148+G148=0,"Sem recomendação","Coberto")))</f>
        <v/>
      </c>
      <c r="I148" s="17">
        <f>IF(A148="","",COUNTIFS('Relações'!$A$6:$A$505,A148,'Relações'!$M$6:$M$505,"&lt;&gt;Apta",'Relações'!$M$6:$M$505,"&lt;&gt;"))</f>
        <v/>
      </c>
    </row>
    <row r="149">
      <c r="A149" s="15" t="n"/>
      <c r="B149" s="15" t="n"/>
      <c r="C149" s="15" t="n"/>
      <c r="D149" s="16" t="n"/>
      <c r="E149" s="16" t="n"/>
      <c r="F149" s="17">
        <f>IF(A149="","",COUNTIFS('Relações'!$A$6:$A$505,A149,'Relações'!$E$6:$E$505,"Cross-sell",'Relações'!$M$6:$M$505,"Apta"))</f>
        <v/>
      </c>
      <c r="G149" s="17">
        <f>IF(A149="","",COUNTIFS('Relações'!$A$6:$A$505,A149,'Relações'!$E$6:$E$505,"Substituto",'Relações'!$M$6:$M$505,"Apta"))</f>
        <v/>
      </c>
      <c r="H149" s="18">
        <f>IF(A149="","",IF(D149&lt;&gt;"Ativo","Fora de escopo",IF(F149+G149=0,"Sem recomendação","Coberto")))</f>
        <v/>
      </c>
      <c r="I149" s="17">
        <f>IF(A149="","",COUNTIFS('Relações'!$A$6:$A$505,A149,'Relações'!$M$6:$M$505,"&lt;&gt;Apta",'Relações'!$M$6:$M$505,"&lt;&gt;"))</f>
        <v/>
      </c>
    </row>
    <row r="150">
      <c r="A150" s="15" t="n"/>
      <c r="B150" s="15" t="n"/>
      <c r="C150" s="15" t="n"/>
      <c r="D150" s="16" t="n"/>
      <c r="E150" s="16" t="n"/>
      <c r="F150" s="17">
        <f>IF(A150="","",COUNTIFS('Relações'!$A$6:$A$505,A150,'Relações'!$E$6:$E$505,"Cross-sell",'Relações'!$M$6:$M$505,"Apta"))</f>
        <v/>
      </c>
      <c r="G150" s="17">
        <f>IF(A150="","",COUNTIFS('Relações'!$A$6:$A$505,A150,'Relações'!$E$6:$E$505,"Substituto",'Relações'!$M$6:$M$505,"Apta"))</f>
        <v/>
      </c>
      <c r="H150" s="18">
        <f>IF(A150="","",IF(D150&lt;&gt;"Ativo","Fora de escopo",IF(F150+G150=0,"Sem recomendação","Coberto")))</f>
        <v/>
      </c>
      <c r="I150" s="17">
        <f>IF(A150="","",COUNTIFS('Relações'!$A$6:$A$505,A150,'Relações'!$M$6:$M$505,"&lt;&gt;Apta",'Relações'!$M$6:$M$505,"&lt;&gt;"))</f>
        <v/>
      </c>
    </row>
    <row r="151">
      <c r="A151" s="15" t="n"/>
      <c r="B151" s="15" t="n"/>
      <c r="C151" s="15" t="n"/>
      <c r="D151" s="16" t="n"/>
      <c r="E151" s="16" t="n"/>
      <c r="F151" s="17">
        <f>IF(A151="","",COUNTIFS('Relações'!$A$6:$A$505,A151,'Relações'!$E$6:$E$505,"Cross-sell",'Relações'!$M$6:$M$505,"Apta"))</f>
        <v/>
      </c>
      <c r="G151" s="17">
        <f>IF(A151="","",COUNTIFS('Relações'!$A$6:$A$505,A151,'Relações'!$E$6:$E$505,"Substituto",'Relações'!$M$6:$M$505,"Apta"))</f>
        <v/>
      </c>
      <c r="H151" s="18">
        <f>IF(A151="","",IF(D151&lt;&gt;"Ativo","Fora de escopo",IF(F151+G151=0,"Sem recomendação","Coberto")))</f>
        <v/>
      </c>
      <c r="I151" s="17">
        <f>IF(A151="","",COUNTIFS('Relações'!$A$6:$A$505,A151,'Relações'!$M$6:$M$505,"&lt;&gt;Apta",'Relações'!$M$6:$M$505,"&lt;&gt;"))</f>
        <v/>
      </c>
    </row>
    <row r="152">
      <c r="A152" s="15" t="n"/>
      <c r="B152" s="15" t="n"/>
      <c r="C152" s="15" t="n"/>
      <c r="D152" s="16" t="n"/>
      <c r="E152" s="16" t="n"/>
      <c r="F152" s="17">
        <f>IF(A152="","",COUNTIFS('Relações'!$A$6:$A$505,A152,'Relações'!$E$6:$E$505,"Cross-sell",'Relações'!$M$6:$M$505,"Apta"))</f>
        <v/>
      </c>
      <c r="G152" s="17">
        <f>IF(A152="","",COUNTIFS('Relações'!$A$6:$A$505,A152,'Relações'!$E$6:$E$505,"Substituto",'Relações'!$M$6:$M$505,"Apta"))</f>
        <v/>
      </c>
      <c r="H152" s="18">
        <f>IF(A152="","",IF(D152&lt;&gt;"Ativo","Fora de escopo",IF(F152+G152=0,"Sem recomendação","Coberto")))</f>
        <v/>
      </c>
      <c r="I152" s="17">
        <f>IF(A152="","",COUNTIFS('Relações'!$A$6:$A$505,A152,'Relações'!$M$6:$M$505,"&lt;&gt;Apta",'Relações'!$M$6:$M$505,"&lt;&gt;"))</f>
        <v/>
      </c>
    </row>
    <row r="153">
      <c r="A153" s="15" t="n"/>
      <c r="B153" s="15" t="n"/>
      <c r="C153" s="15" t="n"/>
      <c r="D153" s="16" t="n"/>
      <c r="E153" s="16" t="n"/>
      <c r="F153" s="17">
        <f>IF(A153="","",COUNTIFS('Relações'!$A$6:$A$505,A153,'Relações'!$E$6:$E$505,"Cross-sell",'Relações'!$M$6:$M$505,"Apta"))</f>
        <v/>
      </c>
      <c r="G153" s="17">
        <f>IF(A153="","",COUNTIFS('Relações'!$A$6:$A$505,A153,'Relações'!$E$6:$E$505,"Substituto",'Relações'!$M$6:$M$505,"Apta"))</f>
        <v/>
      </c>
      <c r="H153" s="18">
        <f>IF(A153="","",IF(D153&lt;&gt;"Ativo","Fora de escopo",IF(F153+G153=0,"Sem recomendação","Coberto")))</f>
        <v/>
      </c>
      <c r="I153" s="17">
        <f>IF(A153="","",COUNTIFS('Relações'!$A$6:$A$505,A153,'Relações'!$M$6:$M$505,"&lt;&gt;Apta",'Relações'!$M$6:$M$505,"&lt;&gt;"))</f>
        <v/>
      </c>
    </row>
    <row r="154">
      <c r="A154" s="15" t="n"/>
      <c r="B154" s="15" t="n"/>
      <c r="C154" s="15" t="n"/>
      <c r="D154" s="16" t="n"/>
      <c r="E154" s="16" t="n"/>
      <c r="F154" s="17">
        <f>IF(A154="","",COUNTIFS('Relações'!$A$6:$A$505,A154,'Relações'!$E$6:$E$505,"Cross-sell",'Relações'!$M$6:$M$505,"Apta"))</f>
        <v/>
      </c>
      <c r="G154" s="17">
        <f>IF(A154="","",COUNTIFS('Relações'!$A$6:$A$505,A154,'Relações'!$E$6:$E$505,"Substituto",'Relações'!$M$6:$M$505,"Apta"))</f>
        <v/>
      </c>
      <c r="H154" s="18">
        <f>IF(A154="","",IF(D154&lt;&gt;"Ativo","Fora de escopo",IF(F154+G154=0,"Sem recomendação","Coberto")))</f>
        <v/>
      </c>
      <c r="I154" s="17">
        <f>IF(A154="","",COUNTIFS('Relações'!$A$6:$A$505,A154,'Relações'!$M$6:$M$505,"&lt;&gt;Apta",'Relações'!$M$6:$M$505,"&lt;&gt;"))</f>
        <v/>
      </c>
    </row>
    <row r="155">
      <c r="A155" s="15" t="n"/>
      <c r="B155" s="15" t="n"/>
      <c r="C155" s="15" t="n"/>
      <c r="D155" s="16" t="n"/>
      <c r="E155" s="16" t="n"/>
      <c r="F155" s="17">
        <f>IF(A155="","",COUNTIFS('Relações'!$A$6:$A$505,A155,'Relações'!$E$6:$E$505,"Cross-sell",'Relações'!$M$6:$M$505,"Apta"))</f>
        <v/>
      </c>
      <c r="G155" s="17">
        <f>IF(A155="","",COUNTIFS('Relações'!$A$6:$A$505,A155,'Relações'!$E$6:$E$505,"Substituto",'Relações'!$M$6:$M$505,"Apta"))</f>
        <v/>
      </c>
      <c r="H155" s="18">
        <f>IF(A155="","",IF(D155&lt;&gt;"Ativo","Fora de escopo",IF(F155+G155=0,"Sem recomendação","Coberto")))</f>
        <v/>
      </c>
      <c r="I155" s="17">
        <f>IF(A155="","",COUNTIFS('Relações'!$A$6:$A$505,A155,'Relações'!$M$6:$M$505,"&lt;&gt;Apta",'Relações'!$M$6:$M$505,"&lt;&gt;"))</f>
        <v/>
      </c>
    </row>
    <row r="156">
      <c r="A156" s="15" t="n"/>
      <c r="B156" s="15" t="n"/>
      <c r="C156" s="15" t="n"/>
      <c r="D156" s="16" t="n"/>
      <c r="E156" s="16" t="n"/>
      <c r="F156" s="17">
        <f>IF(A156="","",COUNTIFS('Relações'!$A$6:$A$505,A156,'Relações'!$E$6:$E$505,"Cross-sell",'Relações'!$M$6:$M$505,"Apta"))</f>
        <v/>
      </c>
      <c r="G156" s="17">
        <f>IF(A156="","",COUNTIFS('Relações'!$A$6:$A$505,A156,'Relações'!$E$6:$E$505,"Substituto",'Relações'!$M$6:$M$505,"Apta"))</f>
        <v/>
      </c>
      <c r="H156" s="18">
        <f>IF(A156="","",IF(D156&lt;&gt;"Ativo","Fora de escopo",IF(F156+G156=0,"Sem recomendação","Coberto")))</f>
        <v/>
      </c>
      <c r="I156" s="17">
        <f>IF(A156="","",COUNTIFS('Relações'!$A$6:$A$505,A156,'Relações'!$M$6:$M$505,"&lt;&gt;Apta",'Relações'!$M$6:$M$505,"&lt;&gt;"))</f>
        <v/>
      </c>
    </row>
    <row r="157">
      <c r="A157" s="15" t="n"/>
      <c r="B157" s="15" t="n"/>
      <c r="C157" s="15" t="n"/>
      <c r="D157" s="16" t="n"/>
      <c r="E157" s="16" t="n"/>
      <c r="F157" s="17">
        <f>IF(A157="","",COUNTIFS('Relações'!$A$6:$A$505,A157,'Relações'!$E$6:$E$505,"Cross-sell",'Relações'!$M$6:$M$505,"Apta"))</f>
        <v/>
      </c>
      <c r="G157" s="17">
        <f>IF(A157="","",COUNTIFS('Relações'!$A$6:$A$505,A157,'Relações'!$E$6:$E$505,"Substituto",'Relações'!$M$6:$M$505,"Apta"))</f>
        <v/>
      </c>
      <c r="H157" s="18">
        <f>IF(A157="","",IF(D157&lt;&gt;"Ativo","Fora de escopo",IF(F157+G157=0,"Sem recomendação","Coberto")))</f>
        <v/>
      </c>
      <c r="I157" s="17">
        <f>IF(A157="","",COUNTIFS('Relações'!$A$6:$A$505,A157,'Relações'!$M$6:$M$505,"&lt;&gt;Apta",'Relações'!$M$6:$M$505,"&lt;&gt;"))</f>
        <v/>
      </c>
    </row>
    <row r="158">
      <c r="A158" s="15" t="n"/>
      <c r="B158" s="15" t="n"/>
      <c r="C158" s="15" t="n"/>
      <c r="D158" s="16" t="n"/>
      <c r="E158" s="16" t="n"/>
      <c r="F158" s="17">
        <f>IF(A158="","",COUNTIFS('Relações'!$A$6:$A$505,A158,'Relações'!$E$6:$E$505,"Cross-sell",'Relações'!$M$6:$M$505,"Apta"))</f>
        <v/>
      </c>
      <c r="G158" s="17">
        <f>IF(A158="","",COUNTIFS('Relações'!$A$6:$A$505,A158,'Relações'!$E$6:$E$505,"Substituto",'Relações'!$M$6:$M$505,"Apta"))</f>
        <v/>
      </c>
      <c r="H158" s="18">
        <f>IF(A158="","",IF(D158&lt;&gt;"Ativo","Fora de escopo",IF(F158+G158=0,"Sem recomendação","Coberto")))</f>
        <v/>
      </c>
      <c r="I158" s="17">
        <f>IF(A158="","",COUNTIFS('Relações'!$A$6:$A$505,A158,'Relações'!$M$6:$M$505,"&lt;&gt;Apta",'Relações'!$M$6:$M$505,"&lt;&gt;"))</f>
        <v/>
      </c>
    </row>
    <row r="159">
      <c r="A159" s="15" t="n"/>
      <c r="B159" s="15" t="n"/>
      <c r="C159" s="15" t="n"/>
      <c r="D159" s="16" t="n"/>
      <c r="E159" s="16" t="n"/>
      <c r="F159" s="17">
        <f>IF(A159="","",COUNTIFS('Relações'!$A$6:$A$505,A159,'Relações'!$E$6:$E$505,"Cross-sell",'Relações'!$M$6:$M$505,"Apta"))</f>
        <v/>
      </c>
      <c r="G159" s="17">
        <f>IF(A159="","",COUNTIFS('Relações'!$A$6:$A$505,A159,'Relações'!$E$6:$E$505,"Substituto",'Relações'!$M$6:$M$505,"Apta"))</f>
        <v/>
      </c>
      <c r="H159" s="18">
        <f>IF(A159="","",IF(D159&lt;&gt;"Ativo","Fora de escopo",IF(F159+G159=0,"Sem recomendação","Coberto")))</f>
        <v/>
      </c>
      <c r="I159" s="17">
        <f>IF(A159="","",COUNTIFS('Relações'!$A$6:$A$505,A159,'Relações'!$M$6:$M$505,"&lt;&gt;Apta",'Relações'!$M$6:$M$505,"&lt;&gt;"))</f>
        <v/>
      </c>
    </row>
    <row r="160">
      <c r="A160" s="15" t="n"/>
      <c r="B160" s="15" t="n"/>
      <c r="C160" s="15" t="n"/>
      <c r="D160" s="16" t="n"/>
      <c r="E160" s="16" t="n"/>
      <c r="F160" s="17">
        <f>IF(A160="","",COUNTIFS('Relações'!$A$6:$A$505,A160,'Relações'!$E$6:$E$505,"Cross-sell",'Relações'!$M$6:$M$505,"Apta"))</f>
        <v/>
      </c>
      <c r="G160" s="17">
        <f>IF(A160="","",COUNTIFS('Relações'!$A$6:$A$505,A160,'Relações'!$E$6:$E$505,"Substituto",'Relações'!$M$6:$M$505,"Apta"))</f>
        <v/>
      </c>
      <c r="H160" s="18">
        <f>IF(A160="","",IF(D160&lt;&gt;"Ativo","Fora de escopo",IF(F160+G160=0,"Sem recomendação","Coberto")))</f>
        <v/>
      </c>
      <c r="I160" s="17">
        <f>IF(A160="","",COUNTIFS('Relações'!$A$6:$A$505,A160,'Relações'!$M$6:$M$505,"&lt;&gt;Apta",'Relações'!$M$6:$M$505,"&lt;&gt;"))</f>
        <v/>
      </c>
    </row>
    <row r="161">
      <c r="A161" s="15" t="n"/>
      <c r="B161" s="15" t="n"/>
      <c r="C161" s="15" t="n"/>
      <c r="D161" s="16" t="n"/>
      <c r="E161" s="16" t="n"/>
      <c r="F161" s="17">
        <f>IF(A161="","",COUNTIFS('Relações'!$A$6:$A$505,A161,'Relações'!$E$6:$E$505,"Cross-sell",'Relações'!$M$6:$M$505,"Apta"))</f>
        <v/>
      </c>
      <c r="G161" s="17">
        <f>IF(A161="","",COUNTIFS('Relações'!$A$6:$A$505,A161,'Relações'!$E$6:$E$505,"Substituto",'Relações'!$M$6:$M$505,"Apta"))</f>
        <v/>
      </c>
      <c r="H161" s="18">
        <f>IF(A161="","",IF(D161&lt;&gt;"Ativo","Fora de escopo",IF(F161+G161=0,"Sem recomendação","Coberto")))</f>
        <v/>
      </c>
      <c r="I161" s="17">
        <f>IF(A161="","",COUNTIFS('Relações'!$A$6:$A$505,A161,'Relações'!$M$6:$M$505,"&lt;&gt;Apta",'Relações'!$M$6:$M$505,"&lt;&gt;"))</f>
        <v/>
      </c>
    </row>
    <row r="162">
      <c r="A162" s="15" t="n"/>
      <c r="B162" s="15" t="n"/>
      <c r="C162" s="15" t="n"/>
      <c r="D162" s="16" t="n"/>
      <c r="E162" s="16" t="n"/>
      <c r="F162" s="17">
        <f>IF(A162="","",COUNTIFS('Relações'!$A$6:$A$505,A162,'Relações'!$E$6:$E$505,"Cross-sell",'Relações'!$M$6:$M$505,"Apta"))</f>
        <v/>
      </c>
      <c r="G162" s="17">
        <f>IF(A162="","",COUNTIFS('Relações'!$A$6:$A$505,A162,'Relações'!$E$6:$E$505,"Substituto",'Relações'!$M$6:$M$505,"Apta"))</f>
        <v/>
      </c>
      <c r="H162" s="18">
        <f>IF(A162="","",IF(D162&lt;&gt;"Ativo","Fora de escopo",IF(F162+G162=0,"Sem recomendação","Coberto")))</f>
        <v/>
      </c>
      <c r="I162" s="17">
        <f>IF(A162="","",COUNTIFS('Relações'!$A$6:$A$505,A162,'Relações'!$M$6:$M$505,"&lt;&gt;Apta",'Relações'!$M$6:$M$505,"&lt;&gt;"))</f>
        <v/>
      </c>
    </row>
    <row r="163">
      <c r="A163" s="15" t="n"/>
      <c r="B163" s="15" t="n"/>
      <c r="C163" s="15" t="n"/>
      <c r="D163" s="16" t="n"/>
      <c r="E163" s="16" t="n"/>
      <c r="F163" s="17">
        <f>IF(A163="","",COUNTIFS('Relações'!$A$6:$A$505,A163,'Relações'!$E$6:$E$505,"Cross-sell",'Relações'!$M$6:$M$505,"Apta"))</f>
        <v/>
      </c>
      <c r="G163" s="17">
        <f>IF(A163="","",COUNTIFS('Relações'!$A$6:$A$505,A163,'Relações'!$E$6:$E$505,"Substituto",'Relações'!$M$6:$M$505,"Apta"))</f>
        <v/>
      </c>
      <c r="H163" s="18">
        <f>IF(A163="","",IF(D163&lt;&gt;"Ativo","Fora de escopo",IF(F163+G163=0,"Sem recomendação","Coberto")))</f>
        <v/>
      </c>
      <c r="I163" s="17">
        <f>IF(A163="","",COUNTIFS('Relações'!$A$6:$A$505,A163,'Relações'!$M$6:$M$505,"&lt;&gt;Apta",'Relações'!$M$6:$M$505,"&lt;&gt;"))</f>
        <v/>
      </c>
    </row>
    <row r="164">
      <c r="A164" s="15" t="n"/>
      <c r="B164" s="15" t="n"/>
      <c r="C164" s="15" t="n"/>
      <c r="D164" s="16" t="n"/>
      <c r="E164" s="16" t="n"/>
      <c r="F164" s="17">
        <f>IF(A164="","",COUNTIFS('Relações'!$A$6:$A$505,A164,'Relações'!$E$6:$E$505,"Cross-sell",'Relações'!$M$6:$M$505,"Apta"))</f>
        <v/>
      </c>
      <c r="G164" s="17">
        <f>IF(A164="","",COUNTIFS('Relações'!$A$6:$A$505,A164,'Relações'!$E$6:$E$505,"Substituto",'Relações'!$M$6:$M$505,"Apta"))</f>
        <v/>
      </c>
      <c r="H164" s="18">
        <f>IF(A164="","",IF(D164&lt;&gt;"Ativo","Fora de escopo",IF(F164+G164=0,"Sem recomendação","Coberto")))</f>
        <v/>
      </c>
      <c r="I164" s="17">
        <f>IF(A164="","",COUNTIFS('Relações'!$A$6:$A$505,A164,'Relações'!$M$6:$M$505,"&lt;&gt;Apta",'Relações'!$M$6:$M$505,"&lt;&gt;"))</f>
        <v/>
      </c>
    </row>
    <row r="165">
      <c r="A165" s="15" t="n"/>
      <c r="B165" s="15" t="n"/>
      <c r="C165" s="15" t="n"/>
      <c r="D165" s="16" t="n"/>
      <c r="E165" s="16" t="n"/>
      <c r="F165" s="17">
        <f>IF(A165="","",COUNTIFS('Relações'!$A$6:$A$505,A165,'Relações'!$E$6:$E$505,"Cross-sell",'Relações'!$M$6:$M$505,"Apta"))</f>
        <v/>
      </c>
      <c r="G165" s="17">
        <f>IF(A165="","",COUNTIFS('Relações'!$A$6:$A$505,A165,'Relações'!$E$6:$E$505,"Substituto",'Relações'!$M$6:$M$505,"Apta"))</f>
        <v/>
      </c>
      <c r="H165" s="18">
        <f>IF(A165="","",IF(D165&lt;&gt;"Ativo","Fora de escopo",IF(F165+G165=0,"Sem recomendação","Coberto")))</f>
        <v/>
      </c>
      <c r="I165" s="17">
        <f>IF(A165="","",COUNTIFS('Relações'!$A$6:$A$505,A165,'Relações'!$M$6:$M$505,"&lt;&gt;Apta",'Relações'!$M$6:$M$505,"&lt;&gt;"))</f>
        <v/>
      </c>
    </row>
    <row r="166">
      <c r="A166" s="15" t="n"/>
      <c r="B166" s="15" t="n"/>
      <c r="C166" s="15" t="n"/>
      <c r="D166" s="16" t="n"/>
      <c r="E166" s="16" t="n"/>
      <c r="F166" s="17">
        <f>IF(A166="","",COUNTIFS('Relações'!$A$6:$A$505,A166,'Relações'!$E$6:$E$505,"Cross-sell",'Relações'!$M$6:$M$505,"Apta"))</f>
        <v/>
      </c>
      <c r="G166" s="17">
        <f>IF(A166="","",COUNTIFS('Relações'!$A$6:$A$505,A166,'Relações'!$E$6:$E$505,"Substituto",'Relações'!$M$6:$M$505,"Apta"))</f>
        <v/>
      </c>
      <c r="H166" s="18">
        <f>IF(A166="","",IF(D166&lt;&gt;"Ativo","Fora de escopo",IF(F166+G166=0,"Sem recomendação","Coberto")))</f>
        <v/>
      </c>
      <c r="I166" s="17">
        <f>IF(A166="","",COUNTIFS('Relações'!$A$6:$A$505,A166,'Relações'!$M$6:$M$505,"&lt;&gt;Apta",'Relações'!$M$6:$M$505,"&lt;&gt;"))</f>
        <v/>
      </c>
    </row>
    <row r="167">
      <c r="A167" s="15" t="n"/>
      <c r="B167" s="15" t="n"/>
      <c r="C167" s="15" t="n"/>
      <c r="D167" s="16" t="n"/>
      <c r="E167" s="16" t="n"/>
      <c r="F167" s="17">
        <f>IF(A167="","",COUNTIFS('Relações'!$A$6:$A$505,A167,'Relações'!$E$6:$E$505,"Cross-sell",'Relações'!$M$6:$M$505,"Apta"))</f>
        <v/>
      </c>
      <c r="G167" s="17">
        <f>IF(A167="","",COUNTIFS('Relações'!$A$6:$A$505,A167,'Relações'!$E$6:$E$505,"Substituto",'Relações'!$M$6:$M$505,"Apta"))</f>
        <v/>
      </c>
      <c r="H167" s="18">
        <f>IF(A167="","",IF(D167&lt;&gt;"Ativo","Fora de escopo",IF(F167+G167=0,"Sem recomendação","Coberto")))</f>
        <v/>
      </c>
      <c r="I167" s="17">
        <f>IF(A167="","",COUNTIFS('Relações'!$A$6:$A$505,A167,'Relações'!$M$6:$M$505,"&lt;&gt;Apta",'Relações'!$M$6:$M$505,"&lt;&gt;"))</f>
        <v/>
      </c>
    </row>
    <row r="168">
      <c r="A168" s="15" t="n"/>
      <c r="B168" s="15" t="n"/>
      <c r="C168" s="15" t="n"/>
      <c r="D168" s="16" t="n"/>
      <c r="E168" s="16" t="n"/>
      <c r="F168" s="17">
        <f>IF(A168="","",COUNTIFS('Relações'!$A$6:$A$505,A168,'Relações'!$E$6:$E$505,"Cross-sell",'Relações'!$M$6:$M$505,"Apta"))</f>
        <v/>
      </c>
      <c r="G168" s="17">
        <f>IF(A168="","",COUNTIFS('Relações'!$A$6:$A$505,A168,'Relações'!$E$6:$E$505,"Substituto",'Relações'!$M$6:$M$505,"Apta"))</f>
        <v/>
      </c>
      <c r="H168" s="18">
        <f>IF(A168="","",IF(D168&lt;&gt;"Ativo","Fora de escopo",IF(F168+G168=0,"Sem recomendação","Coberto")))</f>
        <v/>
      </c>
      <c r="I168" s="17">
        <f>IF(A168="","",COUNTIFS('Relações'!$A$6:$A$505,A168,'Relações'!$M$6:$M$505,"&lt;&gt;Apta",'Relações'!$M$6:$M$505,"&lt;&gt;"))</f>
        <v/>
      </c>
    </row>
    <row r="169">
      <c r="A169" s="15" t="n"/>
      <c r="B169" s="15" t="n"/>
      <c r="C169" s="15" t="n"/>
      <c r="D169" s="16" t="n"/>
      <c r="E169" s="16" t="n"/>
      <c r="F169" s="17">
        <f>IF(A169="","",COUNTIFS('Relações'!$A$6:$A$505,A169,'Relações'!$E$6:$E$505,"Cross-sell",'Relações'!$M$6:$M$505,"Apta"))</f>
        <v/>
      </c>
      <c r="G169" s="17">
        <f>IF(A169="","",COUNTIFS('Relações'!$A$6:$A$505,A169,'Relações'!$E$6:$E$505,"Substituto",'Relações'!$M$6:$M$505,"Apta"))</f>
        <v/>
      </c>
      <c r="H169" s="18">
        <f>IF(A169="","",IF(D169&lt;&gt;"Ativo","Fora de escopo",IF(F169+G169=0,"Sem recomendação","Coberto")))</f>
        <v/>
      </c>
      <c r="I169" s="17">
        <f>IF(A169="","",COUNTIFS('Relações'!$A$6:$A$505,A169,'Relações'!$M$6:$M$505,"&lt;&gt;Apta",'Relações'!$M$6:$M$505,"&lt;&gt;"))</f>
        <v/>
      </c>
    </row>
    <row r="170">
      <c r="A170" s="15" t="n"/>
      <c r="B170" s="15" t="n"/>
      <c r="C170" s="15" t="n"/>
      <c r="D170" s="16" t="n"/>
      <c r="E170" s="16" t="n"/>
      <c r="F170" s="17">
        <f>IF(A170="","",COUNTIFS('Relações'!$A$6:$A$505,A170,'Relações'!$E$6:$E$505,"Cross-sell",'Relações'!$M$6:$M$505,"Apta"))</f>
        <v/>
      </c>
      <c r="G170" s="17">
        <f>IF(A170="","",COUNTIFS('Relações'!$A$6:$A$505,A170,'Relações'!$E$6:$E$505,"Substituto",'Relações'!$M$6:$M$505,"Apta"))</f>
        <v/>
      </c>
      <c r="H170" s="18">
        <f>IF(A170="","",IF(D170&lt;&gt;"Ativo","Fora de escopo",IF(F170+G170=0,"Sem recomendação","Coberto")))</f>
        <v/>
      </c>
      <c r="I170" s="17">
        <f>IF(A170="","",COUNTIFS('Relações'!$A$6:$A$505,A170,'Relações'!$M$6:$M$505,"&lt;&gt;Apta",'Relações'!$M$6:$M$505,"&lt;&gt;"))</f>
        <v/>
      </c>
    </row>
    <row r="171">
      <c r="A171" s="15" t="n"/>
      <c r="B171" s="15" t="n"/>
      <c r="C171" s="15" t="n"/>
      <c r="D171" s="16" t="n"/>
      <c r="E171" s="16" t="n"/>
      <c r="F171" s="17">
        <f>IF(A171="","",COUNTIFS('Relações'!$A$6:$A$505,A171,'Relações'!$E$6:$E$505,"Cross-sell",'Relações'!$M$6:$M$505,"Apta"))</f>
        <v/>
      </c>
      <c r="G171" s="17">
        <f>IF(A171="","",COUNTIFS('Relações'!$A$6:$A$505,A171,'Relações'!$E$6:$E$505,"Substituto",'Relações'!$M$6:$M$505,"Apta"))</f>
        <v/>
      </c>
      <c r="H171" s="18">
        <f>IF(A171="","",IF(D171&lt;&gt;"Ativo","Fora de escopo",IF(F171+G171=0,"Sem recomendação","Coberto")))</f>
        <v/>
      </c>
      <c r="I171" s="17">
        <f>IF(A171="","",COUNTIFS('Relações'!$A$6:$A$505,A171,'Relações'!$M$6:$M$505,"&lt;&gt;Apta",'Relações'!$M$6:$M$505,"&lt;&gt;"))</f>
        <v/>
      </c>
    </row>
    <row r="172">
      <c r="A172" s="15" t="n"/>
      <c r="B172" s="15" t="n"/>
      <c r="C172" s="15" t="n"/>
      <c r="D172" s="16" t="n"/>
      <c r="E172" s="16" t="n"/>
      <c r="F172" s="17">
        <f>IF(A172="","",COUNTIFS('Relações'!$A$6:$A$505,A172,'Relações'!$E$6:$E$505,"Cross-sell",'Relações'!$M$6:$M$505,"Apta"))</f>
        <v/>
      </c>
      <c r="G172" s="17">
        <f>IF(A172="","",COUNTIFS('Relações'!$A$6:$A$505,A172,'Relações'!$E$6:$E$505,"Substituto",'Relações'!$M$6:$M$505,"Apta"))</f>
        <v/>
      </c>
      <c r="H172" s="18">
        <f>IF(A172="","",IF(D172&lt;&gt;"Ativo","Fora de escopo",IF(F172+G172=0,"Sem recomendação","Coberto")))</f>
        <v/>
      </c>
      <c r="I172" s="17">
        <f>IF(A172="","",COUNTIFS('Relações'!$A$6:$A$505,A172,'Relações'!$M$6:$M$505,"&lt;&gt;Apta",'Relações'!$M$6:$M$505,"&lt;&gt;"))</f>
        <v/>
      </c>
    </row>
    <row r="173">
      <c r="A173" s="15" t="n"/>
      <c r="B173" s="15" t="n"/>
      <c r="C173" s="15" t="n"/>
      <c r="D173" s="16" t="n"/>
      <c r="E173" s="16" t="n"/>
      <c r="F173" s="17">
        <f>IF(A173="","",COUNTIFS('Relações'!$A$6:$A$505,A173,'Relações'!$E$6:$E$505,"Cross-sell",'Relações'!$M$6:$M$505,"Apta"))</f>
        <v/>
      </c>
      <c r="G173" s="17">
        <f>IF(A173="","",COUNTIFS('Relações'!$A$6:$A$505,A173,'Relações'!$E$6:$E$505,"Substituto",'Relações'!$M$6:$M$505,"Apta"))</f>
        <v/>
      </c>
      <c r="H173" s="18">
        <f>IF(A173="","",IF(D173&lt;&gt;"Ativo","Fora de escopo",IF(F173+G173=0,"Sem recomendação","Coberto")))</f>
        <v/>
      </c>
      <c r="I173" s="17">
        <f>IF(A173="","",COUNTIFS('Relações'!$A$6:$A$505,A173,'Relações'!$M$6:$M$505,"&lt;&gt;Apta",'Relações'!$M$6:$M$505,"&lt;&gt;"))</f>
        <v/>
      </c>
    </row>
    <row r="174">
      <c r="A174" s="15" t="n"/>
      <c r="B174" s="15" t="n"/>
      <c r="C174" s="15" t="n"/>
      <c r="D174" s="16" t="n"/>
      <c r="E174" s="16" t="n"/>
      <c r="F174" s="17">
        <f>IF(A174="","",COUNTIFS('Relações'!$A$6:$A$505,A174,'Relações'!$E$6:$E$505,"Cross-sell",'Relações'!$M$6:$M$505,"Apta"))</f>
        <v/>
      </c>
      <c r="G174" s="17">
        <f>IF(A174="","",COUNTIFS('Relações'!$A$6:$A$505,A174,'Relações'!$E$6:$E$505,"Substituto",'Relações'!$M$6:$M$505,"Apta"))</f>
        <v/>
      </c>
      <c r="H174" s="18">
        <f>IF(A174="","",IF(D174&lt;&gt;"Ativo","Fora de escopo",IF(F174+G174=0,"Sem recomendação","Coberto")))</f>
        <v/>
      </c>
      <c r="I174" s="17">
        <f>IF(A174="","",COUNTIFS('Relações'!$A$6:$A$505,A174,'Relações'!$M$6:$M$505,"&lt;&gt;Apta",'Relações'!$M$6:$M$505,"&lt;&gt;"))</f>
        <v/>
      </c>
    </row>
    <row r="175">
      <c r="A175" s="15" t="n"/>
      <c r="B175" s="15" t="n"/>
      <c r="C175" s="15" t="n"/>
      <c r="D175" s="16" t="n"/>
      <c r="E175" s="16" t="n"/>
      <c r="F175" s="17">
        <f>IF(A175="","",COUNTIFS('Relações'!$A$6:$A$505,A175,'Relações'!$E$6:$E$505,"Cross-sell",'Relações'!$M$6:$M$505,"Apta"))</f>
        <v/>
      </c>
      <c r="G175" s="17">
        <f>IF(A175="","",COUNTIFS('Relações'!$A$6:$A$505,A175,'Relações'!$E$6:$E$505,"Substituto",'Relações'!$M$6:$M$505,"Apta"))</f>
        <v/>
      </c>
      <c r="H175" s="18">
        <f>IF(A175="","",IF(D175&lt;&gt;"Ativo","Fora de escopo",IF(F175+G175=0,"Sem recomendação","Coberto")))</f>
        <v/>
      </c>
      <c r="I175" s="17">
        <f>IF(A175="","",COUNTIFS('Relações'!$A$6:$A$505,A175,'Relações'!$M$6:$M$505,"&lt;&gt;Apta",'Relações'!$M$6:$M$505,"&lt;&gt;"))</f>
        <v/>
      </c>
    </row>
    <row r="176">
      <c r="A176" s="15" t="n"/>
      <c r="B176" s="15" t="n"/>
      <c r="C176" s="15" t="n"/>
      <c r="D176" s="16" t="n"/>
      <c r="E176" s="16" t="n"/>
      <c r="F176" s="17">
        <f>IF(A176="","",COUNTIFS('Relações'!$A$6:$A$505,A176,'Relações'!$E$6:$E$505,"Cross-sell",'Relações'!$M$6:$M$505,"Apta"))</f>
        <v/>
      </c>
      <c r="G176" s="17">
        <f>IF(A176="","",COUNTIFS('Relações'!$A$6:$A$505,A176,'Relações'!$E$6:$E$505,"Substituto",'Relações'!$M$6:$M$505,"Apta"))</f>
        <v/>
      </c>
      <c r="H176" s="18">
        <f>IF(A176="","",IF(D176&lt;&gt;"Ativo","Fora de escopo",IF(F176+G176=0,"Sem recomendação","Coberto")))</f>
        <v/>
      </c>
      <c r="I176" s="17">
        <f>IF(A176="","",COUNTIFS('Relações'!$A$6:$A$505,A176,'Relações'!$M$6:$M$505,"&lt;&gt;Apta",'Relações'!$M$6:$M$505,"&lt;&gt;"))</f>
        <v/>
      </c>
    </row>
    <row r="177">
      <c r="A177" s="15" t="n"/>
      <c r="B177" s="15" t="n"/>
      <c r="C177" s="15" t="n"/>
      <c r="D177" s="16" t="n"/>
      <c r="E177" s="16" t="n"/>
      <c r="F177" s="17">
        <f>IF(A177="","",COUNTIFS('Relações'!$A$6:$A$505,A177,'Relações'!$E$6:$E$505,"Cross-sell",'Relações'!$M$6:$M$505,"Apta"))</f>
        <v/>
      </c>
      <c r="G177" s="17">
        <f>IF(A177="","",COUNTIFS('Relações'!$A$6:$A$505,A177,'Relações'!$E$6:$E$505,"Substituto",'Relações'!$M$6:$M$505,"Apta"))</f>
        <v/>
      </c>
      <c r="H177" s="18">
        <f>IF(A177="","",IF(D177&lt;&gt;"Ativo","Fora de escopo",IF(F177+G177=0,"Sem recomendação","Coberto")))</f>
        <v/>
      </c>
      <c r="I177" s="17">
        <f>IF(A177="","",COUNTIFS('Relações'!$A$6:$A$505,A177,'Relações'!$M$6:$M$505,"&lt;&gt;Apta",'Relações'!$M$6:$M$505,"&lt;&gt;"))</f>
        <v/>
      </c>
    </row>
    <row r="178">
      <c r="A178" s="15" t="n"/>
      <c r="B178" s="15" t="n"/>
      <c r="C178" s="15" t="n"/>
      <c r="D178" s="16" t="n"/>
      <c r="E178" s="16" t="n"/>
      <c r="F178" s="17">
        <f>IF(A178="","",COUNTIFS('Relações'!$A$6:$A$505,A178,'Relações'!$E$6:$E$505,"Cross-sell",'Relações'!$M$6:$M$505,"Apta"))</f>
        <v/>
      </c>
      <c r="G178" s="17">
        <f>IF(A178="","",COUNTIFS('Relações'!$A$6:$A$505,A178,'Relações'!$E$6:$E$505,"Substituto",'Relações'!$M$6:$M$505,"Apta"))</f>
        <v/>
      </c>
      <c r="H178" s="18">
        <f>IF(A178="","",IF(D178&lt;&gt;"Ativo","Fora de escopo",IF(F178+G178=0,"Sem recomendação","Coberto")))</f>
        <v/>
      </c>
      <c r="I178" s="17">
        <f>IF(A178="","",COUNTIFS('Relações'!$A$6:$A$505,A178,'Relações'!$M$6:$M$505,"&lt;&gt;Apta",'Relações'!$M$6:$M$505,"&lt;&gt;"))</f>
        <v/>
      </c>
    </row>
    <row r="179">
      <c r="A179" s="15" t="n"/>
      <c r="B179" s="15" t="n"/>
      <c r="C179" s="15" t="n"/>
      <c r="D179" s="16" t="n"/>
      <c r="E179" s="16" t="n"/>
      <c r="F179" s="17">
        <f>IF(A179="","",COUNTIFS('Relações'!$A$6:$A$505,A179,'Relações'!$E$6:$E$505,"Cross-sell",'Relações'!$M$6:$M$505,"Apta"))</f>
        <v/>
      </c>
      <c r="G179" s="17">
        <f>IF(A179="","",COUNTIFS('Relações'!$A$6:$A$505,A179,'Relações'!$E$6:$E$505,"Substituto",'Relações'!$M$6:$M$505,"Apta"))</f>
        <v/>
      </c>
      <c r="H179" s="18">
        <f>IF(A179="","",IF(D179&lt;&gt;"Ativo","Fora de escopo",IF(F179+G179=0,"Sem recomendação","Coberto")))</f>
        <v/>
      </c>
      <c r="I179" s="17">
        <f>IF(A179="","",COUNTIFS('Relações'!$A$6:$A$505,A179,'Relações'!$M$6:$M$505,"&lt;&gt;Apta",'Relações'!$M$6:$M$505,"&lt;&gt;"))</f>
        <v/>
      </c>
    </row>
    <row r="180">
      <c r="A180" s="15" t="n"/>
      <c r="B180" s="15" t="n"/>
      <c r="C180" s="15" t="n"/>
      <c r="D180" s="16" t="n"/>
      <c r="E180" s="16" t="n"/>
      <c r="F180" s="17">
        <f>IF(A180="","",COUNTIFS('Relações'!$A$6:$A$505,A180,'Relações'!$E$6:$E$505,"Cross-sell",'Relações'!$M$6:$M$505,"Apta"))</f>
        <v/>
      </c>
      <c r="G180" s="17">
        <f>IF(A180="","",COUNTIFS('Relações'!$A$6:$A$505,A180,'Relações'!$E$6:$E$505,"Substituto",'Relações'!$M$6:$M$505,"Apta"))</f>
        <v/>
      </c>
      <c r="H180" s="18">
        <f>IF(A180="","",IF(D180&lt;&gt;"Ativo","Fora de escopo",IF(F180+G180=0,"Sem recomendação","Coberto")))</f>
        <v/>
      </c>
      <c r="I180" s="17">
        <f>IF(A180="","",COUNTIFS('Relações'!$A$6:$A$505,A180,'Relações'!$M$6:$M$505,"&lt;&gt;Apta",'Relações'!$M$6:$M$505,"&lt;&gt;"))</f>
        <v/>
      </c>
    </row>
    <row r="181">
      <c r="A181" s="15" t="n"/>
      <c r="B181" s="15" t="n"/>
      <c r="C181" s="15" t="n"/>
      <c r="D181" s="16" t="n"/>
      <c r="E181" s="16" t="n"/>
      <c r="F181" s="17">
        <f>IF(A181="","",COUNTIFS('Relações'!$A$6:$A$505,A181,'Relações'!$E$6:$E$505,"Cross-sell",'Relações'!$M$6:$M$505,"Apta"))</f>
        <v/>
      </c>
      <c r="G181" s="17">
        <f>IF(A181="","",COUNTIFS('Relações'!$A$6:$A$505,A181,'Relações'!$E$6:$E$505,"Substituto",'Relações'!$M$6:$M$505,"Apta"))</f>
        <v/>
      </c>
      <c r="H181" s="18">
        <f>IF(A181="","",IF(D181&lt;&gt;"Ativo","Fora de escopo",IF(F181+G181=0,"Sem recomendação","Coberto")))</f>
        <v/>
      </c>
      <c r="I181" s="17">
        <f>IF(A181="","",COUNTIFS('Relações'!$A$6:$A$505,A181,'Relações'!$M$6:$M$505,"&lt;&gt;Apta",'Relações'!$M$6:$M$505,"&lt;&gt;"))</f>
        <v/>
      </c>
    </row>
    <row r="182">
      <c r="A182" s="15" t="n"/>
      <c r="B182" s="15" t="n"/>
      <c r="C182" s="15" t="n"/>
      <c r="D182" s="16" t="n"/>
      <c r="E182" s="16" t="n"/>
      <c r="F182" s="17">
        <f>IF(A182="","",COUNTIFS('Relações'!$A$6:$A$505,A182,'Relações'!$E$6:$E$505,"Cross-sell",'Relações'!$M$6:$M$505,"Apta"))</f>
        <v/>
      </c>
      <c r="G182" s="17">
        <f>IF(A182="","",COUNTIFS('Relações'!$A$6:$A$505,A182,'Relações'!$E$6:$E$505,"Substituto",'Relações'!$M$6:$M$505,"Apta"))</f>
        <v/>
      </c>
      <c r="H182" s="18">
        <f>IF(A182="","",IF(D182&lt;&gt;"Ativo","Fora de escopo",IF(F182+G182=0,"Sem recomendação","Coberto")))</f>
        <v/>
      </c>
      <c r="I182" s="17">
        <f>IF(A182="","",COUNTIFS('Relações'!$A$6:$A$505,A182,'Relações'!$M$6:$M$505,"&lt;&gt;Apta",'Relações'!$M$6:$M$505,"&lt;&gt;"))</f>
        <v/>
      </c>
    </row>
    <row r="183">
      <c r="A183" s="15" t="n"/>
      <c r="B183" s="15" t="n"/>
      <c r="C183" s="15" t="n"/>
      <c r="D183" s="16" t="n"/>
      <c r="E183" s="16" t="n"/>
      <c r="F183" s="17">
        <f>IF(A183="","",COUNTIFS('Relações'!$A$6:$A$505,A183,'Relações'!$E$6:$E$505,"Cross-sell",'Relações'!$M$6:$M$505,"Apta"))</f>
        <v/>
      </c>
      <c r="G183" s="17">
        <f>IF(A183="","",COUNTIFS('Relações'!$A$6:$A$505,A183,'Relações'!$E$6:$E$505,"Substituto",'Relações'!$M$6:$M$505,"Apta"))</f>
        <v/>
      </c>
      <c r="H183" s="18">
        <f>IF(A183="","",IF(D183&lt;&gt;"Ativo","Fora de escopo",IF(F183+G183=0,"Sem recomendação","Coberto")))</f>
        <v/>
      </c>
      <c r="I183" s="17">
        <f>IF(A183="","",COUNTIFS('Relações'!$A$6:$A$505,A183,'Relações'!$M$6:$M$505,"&lt;&gt;Apta",'Relações'!$M$6:$M$505,"&lt;&gt;"))</f>
        <v/>
      </c>
    </row>
    <row r="184">
      <c r="A184" s="15" t="n"/>
      <c r="B184" s="15" t="n"/>
      <c r="C184" s="15" t="n"/>
      <c r="D184" s="16" t="n"/>
      <c r="E184" s="16" t="n"/>
      <c r="F184" s="17">
        <f>IF(A184="","",COUNTIFS('Relações'!$A$6:$A$505,A184,'Relações'!$E$6:$E$505,"Cross-sell",'Relações'!$M$6:$M$505,"Apta"))</f>
        <v/>
      </c>
      <c r="G184" s="17">
        <f>IF(A184="","",COUNTIFS('Relações'!$A$6:$A$505,A184,'Relações'!$E$6:$E$505,"Substituto",'Relações'!$M$6:$M$505,"Apta"))</f>
        <v/>
      </c>
      <c r="H184" s="18">
        <f>IF(A184="","",IF(D184&lt;&gt;"Ativo","Fora de escopo",IF(F184+G184=0,"Sem recomendação","Coberto")))</f>
        <v/>
      </c>
      <c r="I184" s="17">
        <f>IF(A184="","",COUNTIFS('Relações'!$A$6:$A$505,A184,'Relações'!$M$6:$M$505,"&lt;&gt;Apta",'Relações'!$M$6:$M$505,"&lt;&gt;"))</f>
        <v/>
      </c>
    </row>
    <row r="185">
      <c r="A185" s="15" t="n"/>
      <c r="B185" s="15" t="n"/>
      <c r="C185" s="15" t="n"/>
      <c r="D185" s="16" t="n"/>
      <c r="E185" s="16" t="n"/>
      <c r="F185" s="17">
        <f>IF(A185="","",COUNTIFS('Relações'!$A$6:$A$505,A185,'Relações'!$E$6:$E$505,"Cross-sell",'Relações'!$M$6:$M$505,"Apta"))</f>
        <v/>
      </c>
      <c r="G185" s="17">
        <f>IF(A185="","",COUNTIFS('Relações'!$A$6:$A$505,A185,'Relações'!$E$6:$E$505,"Substituto",'Relações'!$M$6:$M$505,"Apta"))</f>
        <v/>
      </c>
      <c r="H185" s="18">
        <f>IF(A185="","",IF(D185&lt;&gt;"Ativo","Fora de escopo",IF(F185+G185=0,"Sem recomendação","Coberto")))</f>
        <v/>
      </c>
      <c r="I185" s="17">
        <f>IF(A185="","",COUNTIFS('Relações'!$A$6:$A$505,A185,'Relações'!$M$6:$M$505,"&lt;&gt;Apta",'Relações'!$M$6:$M$505,"&lt;&gt;"))</f>
        <v/>
      </c>
    </row>
    <row r="186">
      <c r="A186" s="15" t="n"/>
      <c r="B186" s="15" t="n"/>
      <c r="C186" s="15" t="n"/>
      <c r="D186" s="16" t="n"/>
      <c r="E186" s="16" t="n"/>
      <c r="F186" s="17">
        <f>IF(A186="","",COUNTIFS('Relações'!$A$6:$A$505,A186,'Relações'!$E$6:$E$505,"Cross-sell",'Relações'!$M$6:$M$505,"Apta"))</f>
        <v/>
      </c>
      <c r="G186" s="17">
        <f>IF(A186="","",COUNTIFS('Relações'!$A$6:$A$505,A186,'Relações'!$E$6:$E$505,"Substituto",'Relações'!$M$6:$M$505,"Apta"))</f>
        <v/>
      </c>
      <c r="H186" s="18">
        <f>IF(A186="","",IF(D186&lt;&gt;"Ativo","Fora de escopo",IF(F186+G186=0,"Sem recomendação","Coberto")))</f>
        <v/>
      </c>
      <c r="I186" s="17">
        <f>IF(A186="","",COUNTIFS('Relações'!$A$6:$A$505,A186,'Relações'!$M$6:$M$505,"&lt;&gt;Apta",'Relações'!$M$6:$M$505,"&lt;&gt;"))</f>
        <v/>
      </c>
    </row>
    <row r="187">
      <c r="A187" s="15" t="n"/>
      <c r="B187" s="15" t="n"/>
      <c r="C187" s="15" t="n"/>
      <c r="D187" s="16" t="n"/>
      <c r="E187" s="16" t="n"/>
      <c r="F187" s="17">
        <f>IF(A187="","",COUNTIFS('Relações'!$A$6:$A$505,A187,'Relações'!$E$6:$E$505,"Cross-sell",'Relações'!$M$6:$M$505,"Apta"))</f>
        <v/>
      </c>
      <c r="G187" s="17">
        <f>IF(A187="","",COUNTIFS('Relações'!$A$6:$A$505,A187,'Relações'!$E$6:$E$505,"Substituto",'Relações'!$M$6:$M$505,"Apta"))</f>
        <v/>
      </c>
      <c r="H187" s="18">
        <f>IF(A187="","",IF(D187&lt;&gt;"Ativo","Fora de escopo",IF(F187+G187=0,"Sem recomendação","Coberto")))</f>
        <v/>
      </c>
      <c r="I187" s="17">
        <f>IF(A187="","",COUNTIFS('Relações'!$A$6:$A$505,A187,'Relações'!$M$6:$M$505,"&lt;&gt;Apta",'Relações'!$M$6:$M$505,"&lt;&gt;"))</f>
        <v/>
      </c>
    </row>
    <row r="188">
      <c r="A188" s="15" t="n"/>
      <c r="B188" s="15" t="n"/>
      <c r="C188" s="15" t="n"/>
      <c r="D188" s="16" t="n"/>
      <c r="E188" s="16" t="n"/>
      <c r="F188" s="17">
        <f>IF(A188="","",COUNTIFS('Relações'!$A$6:$A$505,A188,'Relações'!$E$6:$E$505,"Cross-sell",'Relações'!$M$6:$M$505,"Apta"))</f>
        <v/>
      </c>
      <c r="G188" s="17">
        <f>IF(A188="","",COUNTIFS('Relações'!$A$6:$A$505,A188,'Relações'!$E$6:$E$505,"Substituto",'Relações'!$M$6:$M$505,"Apta"))</f>
        <v/>
      </c>
      <c r="H188" s="18">
        <f>IF(A188="","",IF(D188&lt;&gt;"Ativo","Fora de escopo",IF(F188+G188=0,"Sem recomendação","Coberto")))</f>
        <v/>
      </c>
      <c r="I188" s="17">
        <f>IF(A188="","",COUNTIFS('Relações'!$A$6:$A$505,A188,'Relações'!$M$6:$M$505,"&lt;&gt;Apta",'Relações'!$M$6:$M$505,"&lt;&gt;"))</f>
        <v/>
      </c>
    </row>
    <row r="189">
      <c r="A189" s="15" t="n"/>
      <c r="B189" s="15" t="n"/>
      <c r="C189" s="15" t="n"/>
      <c r="D189" s="16" t="n"/>
      <c r="E189" s="16" t="n"/>
      <c r="F189" s="17">
        <f>IF(A189="","",COUNTIFS('Relações'!$A$6:$A$505,A189,'Relações'!$E$6:$E$505,"Cross-sell",'Relações'!$M$6:$M$505,"Apta"))</f>
        <v/>
      </c>
      <c r="G189" s="17">
        <f>IF(A189="","",COUNTIFS('Relações'!$A$6:$A$505,A189,'Relações'!$E$6:$E$505,"Substituto",'Relações'!$M$6:$M$505,"Apta"))</f>
        <v/>
      </c>
      <c r="H189" s="18">
        <f>IF(A189="","",IF(D189&lt;&gt;"Ativo","Fora de escopo",IF(F189+G189=0,"Sem recomendação","Coberto")))</f>
        <v/>
      </c>
      <c r="I189" s="17">
        <f>IF(A189="","",COUNTIFS('Relações'!$A$6:$A$505,A189,'Relações'!$M$6:$M$505,"&lt;&gt;Apta",'Relações'!$M$6:$M$505,"&lt;&gt;"))</f>
        <v/>
      </c>
    </row>
    <row r="190">
      <c r="A190" s="15" t="n"/>
      <c r="B190" s="15" t="n"/>
      <c r="C190" s="15" t="n"/>
      <c r="D190" s="16" t="n"/>
      <c r="E190" s="16" t="n"/>
      <c r="F190" s="17">
        <f>IF(A190="","",COUNTIFS('Relações'!$A$6:$A$505,A190,'Relações'!$E$6:$E$505,"Cross-sell",'Relações'!$M$6:$M$505,"Apta"))</f>
        <v/>
      </c>
      <c r="G190" s="17">
        <f>IF(A190="","",COUNTIFS('Relações'!$A$6:$A$505,A190,'Relações'!$E$6:$E$505,"Substituto",'Relações'!$M$6:$M$505,"Apta"))</f>
        <v/>
      </c>
      <c r="H190" s="18">
        <f>IF(A190="","",IF(D190&lt;&gt;"Ativo","Fora de escopo",IF(F190+G190=0,"Sem recomendação","Coberto")))</f>
        <v/>
      </c>
      <c r="I190" s="17">
        <f>IF(A190="","",COUNTIFS('Relações'!$A$6:$A$505,A190,'Relações'!$M$6:$M$505,"&lt;&gt;Apta",'Relações'!$M$6:$M$505,"&lt;&gt;"))</f>
        <v/>
      </c>
    </row>
    <row r="191">
      <c r="A191" s="15" t="n"/>
      <c r="B191" s="15" t="n"/>
      <c r="C191" s="15" t="n"/>
      <c r="D191" s="16" t="n"/>
      <c r="E191" s="16" t="n"/>
      <c r="F191" s="17">
        <f>IF(A191="","",COUNTIFS('Relações'!$A$6:$A$505,A191,'Relações'!$E$6:$E$505,"Cross-sell",'Relações'!$M$6:$M$505,"Apta"))</f>
        <v/>
      </c>
      <c r="G191" s="17">
        <f>IF(A191="","",COUNTIFS('Relações'!$A$6:$A$505,A191,'Relações'!$E$6:$E$505,"Substituto",'Relações'!$M$6:$M$505,"Apta"))</f>
        <v/>
      </c>
      <c r="H191" s="18">
        <f>IF(A191="","",IF(D191&lt;&gt;"Ativo","Fora de escopo",IF(F191+G191=0,"Sem recomendação","Coberto")))</f>
        <v/>
      </c>
      <c r="I191" s="17">
        <f>IF(A191="","",COUNTIFS('Relações'!$A$6:$A$505,A191,'Relações'!$M$6:$M$505,"&lt;&gt;Apta",'Relações'!$M$6:$M$505,"&lt;&gt;"))</f>
        <v/>
      </c>
    </row>
    <row r="192">
      <c r="A192" s="15" t="n"/>
      <c r="B192" s="15" t="n"/>
      <c r="C192" s="15" t="n"/>
      <c r="D192" s="16" t="n"/>
      <c r="E192" s="16" t="n"/>
      <c r="F192" s="17">
        <f>IF(A192="","",COUNTIFS('Relações'!$A$6:$A$505,A192,'Relações'!$E$6:$E$505,"Cross-sell",'Relações'!$M$6:$M$505,"Apta"))</f>
        <v/>
      </c>
      <c r="G192" s="17">
        <f>IF(A192="","",COUNTIFS('Relações'!$A$6:$A$505,A192,'Relações'!$E$6:$E$505,"Substituto",'Relações'!$M$6:$M$505,"Apta"))</f>
        <v/>
      </c>
      <c r="H192" s="18">
        <f>IF(A192="","",IF(D192&lt;&gt;"Ativo","Fora de escopo",IF(F192+G192=0,"Sem recomendação","Coberto")))</f>
        <v/>
      </c>
      <c r="I192" s="17">
        <f>IF(A192="","",COUNTIFS('Relações'!$A$6:$A$505,A192,'Relações'!$M$6:$M$505,"&lt;&gt;Apta",'Relações'!$M$6:$M$505,"&lt;&gt;"))</f>
        <v/>
      </c>
    </row>
    <row r="193">
      <c r="A193" s="15" t="n"/>
      <c r="B193" s="15" t="n"/>
      <c r="C193" s="15" t="n"/>
      <c r="D193" s="16" t="n"/>
      <c r="E193" s="16" t="n"/>
      <c r="F193" s="17">
        <f>IF(A193="","",COUNTIFS('Relações'!$A$6:$A$505,A193,'Relações'!$E$6:$E$505,"Cross-sell",'Relações'!$M$6:$M$505,"Apta"))</f>
        <v/>
      </c>
      <c r="G193" s="17">
        <f>IF(A193="","",COUNTIFS('Relações'!$A$6:$A$505,A193,'Relações'!$E$6:$E$505,"Substituto",'Relações'!$M$6:$M$505,"Apta"))</f>
        <v/>
      </c>
      <c r="H193" s="18">
        <f>IF(A193="","",IF(D193&lt;&gt;"Ativo","Fora de escopo",IF(F193+G193=0,"Sem recomendação","Coberto")))</f>
        <v/>
      </c>
      <c r="I193" s="17">
        <f>IF(A193="","",COUNTIFS('Relações'!$A$6:$A$505,A193,'Relações'!$M$6:$M$505,"&lt;&gt;Apta",'Relações'!$M$6:$M$505,"&lt;&gt;"))</f>
        <v/>
      </c>
    </row>
    <row r="194">
      <c r="A194" s="15" t="n"/>
      <c r="B194" s="15" t="n"/>
      <c r="C194" s="15" t="n"/>
      <c r="D194" s="16" t="n"/>
      <c r="E194" s="16" t="n"/>
      <c r="F194" s="17">
        <f>IF(A194="","",COUNTIFS('Relações'!$A$6:$A$505,A194,'Relações'!$E$6:$E$505,"Cross-sell",'Relações'!$M$6:$M$505,"Apta"))</f>
        <v/>
      </c>
      <c r="G194" s="17">
        <f>IF(A194="","",COUNTIFS('Relações'!$A$6:$A$505,A194,'Relações'!$E$6:$E$505,"Substituto",'Relações'!$M$6:$M$505,"Apta"))</f>
        <v/>
      </c>
      <c r="H194" s="18">
        <f>IF(A194="","",IF(D194&lt;&gt;"Ativo","Fora de escopo",IF(F194+G194=0,"Sem recomendação","Coberto")))</f>
        <v/>
      </c>
      <c r="I194" s="17">
        <f>IF(A194="","",COUNTIFS('Relações'!$A$6:$A$505,A194,'Relações'!$M$6:$M$505,"&lt;&gt;Apta",'Relações'!$M$6:$M$505,"&lt;&gt;"))</f>
        <v/>
      </c>
    </row>
    <row r="195">
      <c r="A195" s="15" t="n"/>
      <c r="B195" s="15" t="n"/>
      <c r="C195" s="15" t="n"/>
      <c r="D195" s="16" t="n"/>
      <c r="E195" s="16" t="n"/>
      <c r="F195" s="17">
        <f>IF(A195="","",COUNTIFS('Relações'!$A$6:$A$505,A195,'Relações'!$E$6:$E$505,"Cross-sell",'Relações'!$M$6:$M$505,"Apta"))</f>
        <v/>
      </c>
      <c r="G195" s="17">
        <f>IF(A195="","",COUNTIFS('Relações'!$A$6:$A$505,A195,'Relações'!$E$6:$E$505,"Substituto",'Relações'!$M$6:$M$505,"Apta"))</f>
        <v/>
      </c>
      <c r="H195" s="18">
        <f>IF(A195="","",IF(D195&lt;&gt;"Ativo","Fora de escopo",IF(F195+G195=0,"Sem recomendação","Coberto")))</f>
        <v/>
      </c>
      <c r="I195" s="17">
        <f>IF(A195="","",COUNTIFS('Relações'!$A$6:$A$505,A195,'Relações'!$M$6:$M$505,"&lt;&gt;Apta",'Relações'!$M$6:$M$505,"&lt;&gt;"))</f>
        <v/>
      </c>
    </row>
    <row r="196">
      <c r="A196" s="15" t="n"/>
      <c r="B196" s="15" t="n"/>
      <c r="C196" s="15" t="n"/>
      <c r="D196" s="16" t="n"/>
      <c r="E196" s="16" t="n"/>
      <c r="F196" s="17">
        <f>IF(A196="","",COUNTIFS('Relações'!$A$6:$A$505,A196,'Relações'!$E$6:$E$505,"Cross-sell",'Relações'!$M$6:$M$505,"Apta"))</f>
        <v/>
      </c>
      <c r="G196" s="17">
        <f>IF(A196="","",COUNTIFS('Relações'!$A$6:$A$505,A196,'Relações'!$E$6:$E$505,"Substituto",'Relações'!$M$6:$M$505,"Apta"))</f>
        <v/>
      </c>
      <c r="H196" s="18">
        <f>IF(A196="","",IF(D196&lt;&gt;"Ativo","Fora de escopo",IF(F196+G196=0,"Sem recomendação","Coberto")))</f>
        <v/>
      </c>
      <c r="I196" s="17">
        <f>IF(A196="","",COUNTIFS('Relações'!$A$6:$A$505,A196,'Relações'!$M$6:$M$505,"&lt;&gt;Apta",'Relações'!$M$6:$M$505,"&lt;&gt;"))</f>
        <v/>
      </c>
    </row>
    <row r="197">
      <c r="A197" s="15" t="n"/>
      <c r="B197" s="15" t="n"/>
      <c r="C197" s="15" t="n"/>
      <c r="D197" s="16" t="n"/>
      <c r="E197" s="16" t="n"/>
      <c r="F197" s="17">
        <f>IF(A197="","",COUNTIFS('Relações'!$A$6:$A$505,A197,'Relações'!$E$6:$E$505,"Cross-sell",'Relações'!$M$6:$M$505,"Apta"))</f>
        <v/>
      </c>
      <c r="G197" s="17">
        <f>IF(A197="","",COUNTIFS('Relações'!$A$6:$A$505,A197,'Relações'!$E$6:$E$505,"Substituto",'Relações'!$M$6:$M$505,"Apta"))</f>
        <v/>
      </c>
      <c r="H197" s="18">
        <f>IF(A197="","",IF(D197&lt;&gt;"Ativo","Fora de escopo",IF(F197+G197=0,"Sem recomendação","Coberto")))</f>
        <v/>
      </c>
      <c r="I197" s="17">
        <f>IF(A197="","",COUNTIFS('Relações'!$A$6:$A$505,A197,'Relações'!$M$6:$M$505,"&lt;&gt;Apta",'Relações'!$M$6:$M$505,"&lt;&gt;"))</f>
        <v/>
      </c>
    </row>
    <row r="198">
      <c r="A198" s="15" t="n"/>
      <c r="B198" s="15" t="n"/>
      <c r="C198" s="15" t="n"/>
      <c r="D198" s="16" t="n"/>
      <c r="E198" s="16" t="n"/>
      <c r="F198" s="17">
        <f>IF(A198="","",COUNTIFS('Relações'!$A$6:$A$505,A198,'Relações'!$E$6:$E$505,"Cross-sell",'Relações'!$M$6:$M$505,"Apta"))</f>
        <v/>
      </c>
      <c r="G198" s="17">
        <f>IF(A198="","",COUNTIFS('Relações'!$A$6:$A$505,A198,'Relações'!$E$6:$E$505,"Substituto",'Relações'!$M$6:$M$505,"Apta"))</f>
        <v/>
      </c>
      <c r="H198" s="18">
        <f>IF(A198="","",IF(D198&lt;&gt;"Ativo","Fora de escopo",IF(F198+G198=0,"Sem recomendação","Coberto")))</f>
        <v/>
      </c>
      <c r="I198" s="17">
        <f>IF(A198="","",COUNTIFS('Relações'!$A$6:$A$505,A198,'Relações'!$M$6:$M$505,"&lt;&gt;Apta",'Relações'!$M$6:$M$505,"&lt;&gt;"))</f>
        <v/>
      </c>
    </row>
    <row r="199">
      <c r="A199" s="15" t="n"/>
      <c r="B199" s="15" t="n"/>
      <c r="C199" s="15" t="n"/>
      <c r="D199" s="16" t="n"/>
      <c r="E199" s="16" t="n"/>
      <c r="F199" s="17">
        <f>IF(A199="","",COUNTIFS('Relações'!$A$6:$A$505,A199,'Relações'!$E$6:$E$505,"Cross-sell",'Relações'!$M$6:$M$505,"Apta"))</f>
        <v/>
      </c>
      <c r="G199" s="17">
        <f>IF(A199="","",COUNTIFS('Relações'!$A$6:$A$505,A199,'Relações'!$E$6:$E$505,"Substituto",'Relações'!$M$6:$M$505,"Apta"))</f>
        <v/>
      </c>
      <c r="H199" s="18">
        <f>IF(A199="","",IF(D199&lt;&gt;"Ativo","Fora de escopo",IF(F199+G199=0,"Sem recomendação","Coberto")))</f>
        <v/>
      </c>
      <c r="I199" s="17">
        <f>IF(A199="","",COUNTIFS('Relações'!$A$6:$A$505,A199,'Relações'!$M$6:$M$505,"&lt;&gt;Apta",'Relações'!$M$6:$M$505,"&lt;&gt;"))</f>
        <v/>
      </c>
    </row>
    <row r="200">
      <c r="A200" s="15" t="n"/>
      <c r="B200" s="15" t="n"/>
      <c r="C200" s="15" t="n"/>
      <c r="D200" s="16" t="n"/>
      <c r="E200" s="16" t="n"/>
      <c r="F200" s="17">
        <f>IF(A200="","",COUNTIFS('Relações'!$A$6:$A$505,A200,'Relações'!$E$6:$E$505,"Cross-sell",'Relações'!$M$6:$M$505,"Apta"))</f>
        <v/>
      </c>
      <c r="G200" s="17">
        <f>IF(A200="","",COUNTIFS('Relações'!$A$6:$A$505,A200,'Relações'!$E$6:$E$505,"Substituto",'Relações'!$M$6:$M$505,"Apta"))</f>
        <v/>
      </c>
      <c r="H200" s="18">
        <f>IF(A200="","",IF(D200&lt;&gt;"Ativo","Fora de escopo",IF(F200+G200=0,"Sem recomendação","Coberto")))</f>
        <v/>
      </c>
      <c r="I200" s="17">
        <f>IF(A200="","",COUNTIFS('Relações'!$A$6:$A$505,A200,'Relações'!$M$6:$M$505,"&lt;&gt;Apta",'Relações'!$M$6:$M$505,"&lt;&gt;"))</f>
        <v/>
      </c>
    </row>
    <row r="201">
      <c r="A201" s="15" t="n"/>
      <c r="B201" s="15" t="n"/>
      <c r="C201" s="15" t="n"/>
      <c r="D201" s="16" t="n"/>
      <c r="E201" s="16" t="n"/>
      <c r="F201" s="17">
        <f>IF(A201="","",COUNTIFS('Relações'!$A$6:$A$505,A201,'Relações'!$E$6:$E$505,"Cross-sell",'Relações'!$M$6:$M$505,"Apta"))</f>
        <v/>
      </c>
      <c r="G201" s="17">
        <f>IF(A201="","",COUNTIFS('Relações'!$A$6:$A$505,A201,'Relações'!$E$6:$E$505,"Substituto",'Relações'!$M$6:$M$505,"Apta"))</f>
        <v/>
      </c>
      <c r="H201" s="18">
        <f>IF(A201="","",IF(D201&lt;&gt;"Ativo","Fora de escopo",IF(F201+G201=0,"Sem recomendação","Coberto")))</f>
        <v/>
      </c>
      <c r="I201" s="17">
        <f>IF(A201="","",COUNTIFS('Relações'!$A$6:$A$505,A201,'Relações'!$M$6:$M$505,"&lt;&gt;Apta",'Relações'!$M$6:$M$505,"&lt;&gt;"))</f>
        <v/>
      </c>
    </row>
    <row r="202">
      <c r="A202" s="15" t="n"/>
      <c r="B202" s="15" t="n"/>
      <c r="C202" s="15" t="n"/>
      <c r="D202" s="16" t="n"/>
      <c r="E202" s="16" t="n"/>
      <c r="F202" s="17">
        <f>IF(A202="","",COUNTIFS('Relações'!$A$6:$A$505,A202,'Relações'!$E$6:$E$505,"Cross-sell",'Relações'!$M$6:$M$505,"Apta"))</f>
        <v/>
      </c>
      <c r="G202" s="17">
        <f>IF(A202="","",COUNTIFS('Relações'!$A$6:$A$505,A202,'Relações'!$E$6:$E$505,"Substituto",'Relações'!$M$6:$M$505,"Apta"))</f>
        <v/>
      </c>
      <c r="H202" s="18">
        <f>IF(A202="","",IF(D202&lt;&gt;"Ativo","Fora de escopo",IF(F202+G202=0,"Sem recomendação","Coberto")))</f>
        <v/>
      </c>
      <c r="I202" s="17">
        <f>IF(A202="","",COUNTIFS('Relações'!$A$6:$A$505,A202,'Relações'!$M$6:$M$505,"&lt;&gt;Apta",'Relações'!$M$6:$M$505,"&lt;&gt;"))</f>
        <v/>
      </c>
    </row>
    <row r="203">
      <c r="A203" s="15" t="n"/>
      <c r="B203" s="15" t="n"/>
      <c r="C203" s="15" t="n"/>
      <c r="D203" s="16" t="n"/>
      <c r="E203" s="16" t="n"/>
      <c r="F203" s="17">
        <f>IF(A203="","",COUNTIFS('Relações'!$A$6:$A$505,A203,'Relações'!$E$6:$E$505,"Cross-sell",'Relações'!$M$6:$M$505,"Apta"))</f>
        <v/>
      </c>
      <c r="G203" s="17">
        <f>IF(A203="","",COUNTIFS('Relações'!$A$6:$A$505,A203,'Relações'!$E$6:$E$505,"Substituto",'Relações'!$M$6:$M$505,"Apta"))</f>
        <v/>
      </c>
      <c r="H203" s="18">
        <f>IF(A203="","",IF(D203&lt;&gt;"Ativo","Fora de escopo",IF(F203+G203=0,"Sem recomendação","Coberto")))</f>
        <v/>
      </c>
      <c r="I203" s="17">
        <f>IF(A203="","",COUNTIFS('Relações'!$A$6:$A$505,A203,'Relações'!$M$6:$M$505,"&lt;&gt;Apta",'Relações'!$M$6:$M$505,"&lt;&gt;"))</f>
        <v/>
      </c>
    </row>
    <row r="204">
      <c r="A204" s="15" t="n"/>
      <c r="B204" s="15" t="n"/>
      <c r="C204" s="15" t="n"/>
      <c r="D204" s="16" t="n"/>
      <c r="E204" s="16" t="n"/>
      <c r="F204" s="17">
        <f>IF(A204="","",COUNTIFS('Relações'!$A$6:$A$505,A204,'Relações'!$E$6:$E$505,"Cross-sell",'Relações'!$M$6:$M$505,"Apta"))</f>
        <v/>
      </c>
      <c r="G204" s="17">
        <f>IF(A204="","",COUNTIFS('Relações'!$A$6:$A$505,A204,'Relações'!$E$6:$E$505,"Substituto",'Relações'!$M$6:$M$505,"Apta"))</f>
        <v/>
      </c>
      <c r="H204" s="18">
        <f>IF(A204="","",IF(D204&lt;&gt;"Ativo","Fora de escopo",IF(F204+G204=0,"Sem recomendação","Coberto")))</f>
        <v/>
      </c>
      <c r="I204" s="17">
        <f>IF(A204="","",COUNTIFS('Relações'!$A$6:$A$505,A204,'Relações'!$M$6:$M$505,"&lt;&gt;Apta",'Relações'!$M$6:$M$505,"&lt;&gt;"))</f>
        <v/>
      </c>
    </row>
    <row r="205">
      <c r="A205" s="15" t="n"/>
      <c r="B205" s="15" t="n"/>
      <c r="C205" s="15" t="n"/>
      <c r="D205" s="16" t="n"/>
      <c r="E205" s="16" t="n"/>
      <c r="F205" s="17">
        <f>IF(A205="","",COUNTIFS('Relações'!$A$6:$A$505,A205,'Relações'!$E$6:$E$505,"Cross-sell",'Relações'!$M$6:$M$505,"Apta"))</f>
        <v/>
      </c>
      <c r="G205" s="17">
        <f>IF(A205="","",COUNTIFS('Relações'!$A$6:$A$505,A205,'Relações'!$E$6:$E$505,"Substituto",'Relações'!$M$6:$M$505,"Apta"))</f>
        <v/>
      </c>
      <c r="H205" s="18">
        <f>IF(A205="","",IF(D205&lt;&gt;"Ativo","Fora de escopo",IF(F205+G205=0,"Sem recomendação","Coberto")))</f>
        <v/>
      </c>
      <c r="I205" s="17">
        <f>IF(A205="","",COUNTIFS('Relações'!$A$6:$A$505,A205,'Relações'!$M$6:$M$505,"&lt;&gt;Apta",'Relações'!$M$6:$M$505,"&lt;&gt;"))</f>
        <v/>
      </c>
    </row>
  </sheetData>
  <autoFilter ref="A5:I205"/>
  <mergeCells count="1">
    <mergeCell ref="A1:I1"/>
  </mergeCells>
  <conditionalFormatting sqref="A6:I205">
    <cfRule type="expression" priority="1" dxfId="0">
      <formula>AND($A6&lt;&gt;"",COUNTIF($A$6:$A$205,$A6)&gt;1)</formula>
    </cfRule>
    <cfRule type="expression" priority="2" dxfId="1">
      <formula>AND($A6&lt;&gt;"",OR($B6="",$C6="",$D6="",$E6=""))</formula>
    </cfRule>
  </conditionalFormatting>
  <conditionalFormatting sqref="H6:H205">
    <cfRule type="expression" priority="3" dxfId="3">
      <formula>$H6="Coberto"</formula>
    </cfRule>
    <cfRule type="expression" priority="4" dxfId="7">
      <formula>$H6="Sem recomendação"</formula>
    </cfRule>
    <cfRule type="expression" priority="5" dxfId="8">
      <formula>$H6="Fora de escopo"</formula>
    </cfRule>
  </conditionalFormatting>
  <conditionalFormatting sqref="E6:E205">
    <cfRule type="expression" priority="6" dxfId="2">
      <formula>$E6="Não"</formula>
    </cfRule>
  </conditionalFormatting>
  <dataValidations count="5">
    <dataValidation sqref="A6:A205" showDropDown="0" showInputMessage="0" showErrorMessage="1" allowBlank="0" errorTitle="SKU inválido" error="Use até 30 caracteres e não repita um SKU já cadastrado." type="custom" errorStyle="stop">
      <formula1>OR(A6="",AND(LEN(A6)&lt;=30,COUNTIF($A$6:$A$205,A6)=1))</formula1>
    </dataValidation>
    <dataValidation sqref="B6:B205" showDropDown="0" showInputMessage="0" showErrorMessage="1" allowBlank="0" errorTitle="Produto inválido" error="Use até 80 caracteres." type="textLength" errorStyle="stop" operator="lessThanOrEqual">
      <formula1>80</formula1>
    </dataValidation>
    <dataValidation sqref="C6:C205" showDropDown="0" showInputMessage="0" showErrorMessage="1" allowBlank="0" errorTitle="Categoria inválida" error="Selecione uma categoria da lista." type="list" errorStyle="stop">
      <formula1>INDIRECT("'Instruções'!$H$4:$H$10")</formula1>
    </dataValidation>
    <dataValidation sqref="D6:D205" showDropDown="0" showInputMessage="0" showErrorMessage="1" allowBlank="0" errorTitle="Status inválido" error="Selecione Ativo ou Inativo." type="list" errorStyle="stop">
      <formula1>INDIRECT("'Instruções'!$F$8:$F$9")</formula1>
    </dataValidation>
    <dataValidation sqref="E6:E205" showDropDown="0" showInputMessage="0" showErrorMessage="1" allowBlank="0" errorTitle="Valor inválido" error="Selecione Sim ou Não." type="list" errorStyle="stop">
      <formula1>INDIRECT("'Instruções'!$F$4:$F$5")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65D32"/>
    <outlinePr summaryBelow="1" summaryRight="1"/>
    <pageSetUpPr fitToPage="1"/>
  </sheetPr>
  <dimension ref="A1:O50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30" customWidth="1" min="2" max="2"/>
    <col width="18" customWidth="1" min="3" max="3"/>
    <col width="30" customWidth="1" min="4" max="4"/>
    <col width="17" customWidth="1" min="5" max="5"/>
    <col width="18" customWidth="1" min="6" max="6"/>
    <col width="24" customWidth="1" min="7" max="7"/>
    <col width="11" customWidth="1" min="8" max="8"/>
    <col width="27" customWidth="1" min="9" max="9"/>
    <col width="16" customWidth="1" min="10" max="10"/>
    <col width="42" customWidth="1" min="11" max="11"/>
    <col width="31" customWidth="1" min="12" max="12"/>
    <col width="36" customWidth="1" min="13" max="13"/>
    <col width="15" customWidth="1" min="14" max="14"/>
    <col hidden="1" width="28" customWidth="1" min="15" max="15"/>
  </cols>
  <sheetData>
    <row r="1" ht="30" customHeight="1">
      <c r="A1" s="1" t="inlineStr">
        <is>
          <t>Relações direcionais de recomendação</t>
        </is>
      </c>
    </row>
    <row r="2">
      <c r="A2" s="19" t="inlineStr">
        <is>
          <t>Registre cross-sell e substitutos. A relação inversa deve ser cadastrada separadamente.</t>
        </is>
      </c>
    </row>
    <row r="3">
      <c r="A3" s="13" t="inlineStr">
        <is>
          <t>Prioridade 5 é a maior. A margem refere-se somente ao SKU recomendado.</t>
        </is>
      </c>
    </row>
    <row r="4"/>
    <row r="5" ht="32" customHeight="1">
      <c r="A5" s="14" t="inlineStr">
        <is>
          <t>SKU-base</t>
        </is>
      </c>
      <c r="B5" s="14" t="inlineStr">
        <is>
          <t>Produto-base</t>
        </is>
      </c>
      <c r="C5" s="14" t="inlineStr">
        <is>
          <t>SKU recomendado</t>
        </is>
      </c>
      <c r="D5" s="14" t="inlineStr">
        <is>
          <t>Produto recomendado</t>
        </is>
      </c>
      <c r="E5" s="14" t="inlineStr">
        <is>
          <t>Tipo de relação</t>
        </is>
      </c>
      <c r="F5" s="14" t="inlineStr">
        <is>
          <t>Compatibilidade</t>
        </is>
      </c>
      <c r="G5" s="14" t="inlineStr">
        <is>
          <t>Margem estimada do recomendado (R$)</t>
        </is>
      </c>
      <c r="H5" s="14" t="inlineStr">
        <is>
          <t>Prioridade</t>
        </is>
      </c>
      <c r="I5" s="14" t="inlineStr">
        <is>
          <t>Regra de exposição</t>
        </is>
      </c>
      <c r="J5" s="14" t="inlineStr">
        <is>
          <t>Relação ativa?</t>
        </is>
      </c>
      <c r="K5" s="14" t="inlineStr">
        <is>
          <t>Observação</t>
        </is>
      </c>
      <c r="L5" s="14" t="inlineStr">
        <is>
          <t>Validação do par</t>
        </is>
      </c>
      <c r="M5" s="14" t="inlineStr">
        <is>
          <t>Situação para exposição</t>
        </is>
      </c>
      <c r="N5" s="14" t="inlineStr">
        <is>
          <t>Ordem sugerida</t>
        </is>
      </c>
      <c r="O5" s="14" t="inlineStr">
        <is>
          <t>Chave de saída</t>
        </is>
      </c>
    </row>
    <row r="6">
      <c r="A6" s="16" t="inlineStr">
        <is>
          <t>PRD-1001</t>
        </is>
      </c>
      <c r="B6" s="20">
        <f>IF(A6="","",IFERROR(INDEX(Produtos!$B$6:$B$205,MATCH(A6,Produtos!$A$6:$A$205,0)),"SKU não cadastrado"))</f>
        <v/>
      </c>
      <c r="C6" s="16" t="inlineStr">
        <is>
          <t>PRD-1002</t>
        </is>
      </c>
      <c r="D6" s="20">
        <f>IF(C6="","",IFERROR(INDEX(Produtos!$B$6:$B$205,MATCH(C6,Produtos!$A$6:$A$205,0)),"SKU não cadastrado"))</f>
        <v/>
      </c>
      <c r="E6" s="16" t="inlineStr">
        <is>
          <t>Cross-sell</t>
        </is>
      </c>
      <c r="F6" s="16" t="inlineStr">
        <is>
          <t>Compatível</t>
        </is>
      </c>
      <c r="G6" s="38" t="n">
        <v>12.5</v>
      </c>
      <c r="H6" s="22" t="n">
        <v>5</v>
      </c>
      <c r="I6" s="23" t="inlineStr">
        <is>
          <t>Se SKU-base disponível</t>
        </is>
      </c>
      <c r="J6" s="16" t="inlineStr">
        <is>
          <t>Sim</t>
        </is>
      </c>
      <c r="K6" s="23" t="inlineStr">
        <is>
          <t>Lâmpada complementar com soquete E27.</t>
        </is>
      </c>
      <c r="L6" s="20">
        <f>IF(COUNTA(A6,C6,E6,F6,G6,H6,I6,J6)=0,"",IF(A6="","Falta SKU-base",IF(C6="","Falta SKU recomendado",IF(E6="","Falta tipo",IF(F6="","Falta compatibilidade",IF(G6="","Falta margem",IF(H6="","Falta prioridade",IF(I6="","Falta regra",IF(J6="","Falta situação ativa",IF(A6=C6,"Conflito: SKU igual",IF(COUNTIF(Produtos!$A$6:$A$205,A6)=0,"Conflito: base não cadastrada",IF(COUNTIF(Produtos!$A$6:$A$205,C6)=0,"Conflito: recomendado não cadastrado",IF(COUNTIFS($A$6:A6,A6,$C$6:C6,C6,$E$6:E6,E6)&gt;1,"Conflito: relação duplicada","OK")))))))))))))</f>
        <v/>
      </c>
      <c r="M6" s="20">
        <f>IF(L6="","",IF(L6&lt;&gt;"OK","Bloqueada: "&amp;L6,IF(J6&lt;&gt;"Sim","Inativa",IF(IFERROR(INDEX(Produtos!$D$6:$D$205,MATCH(A6,Produtos!$A$6:$A$205,0)),"")&lt;&gt;"Ativo","Bloqueada: base inativa",IF(IFERROR(INDEX(Produtos!$D$6:$D$205,MATCH(C6,Produtos!$A$6:$A$205,0)),"")&lt;&gt;"Ativo","Bloqueada: recomendado inativo",IF(F6="Incompatível","Bloqueada: incompatível",IF(F6="Não avaliada","Revisar: compatibilidade",IF(AND(F6="Condicional",'Instruções'!$B$15="Não"),"Revisar: condição não liberada",IF(IFERROR(INDEX(Produtos!$E$6:$E$205,MATCH(C6,Produtos!$A$6:$A$205,0)),"")&lt;&gt;"Sim","Aguardar: recomendado indisponível",IF(AND(I6="Se SKU-base indisponível",IFERROR(INDEX(Produtos!$E$6:$E$205,MATCH(A6,Produtos!$A$6:$A$205,0)),"")="Sim"),"Aguardar: base disponível",IF(AND(I6="Se SKU-base disponível",IFERROR(INDEX(Produtos!$E$6:$E$205,MATCH(A6,Produtos!$A$6:$A$205,0)),"")&lt;&gt;"Sim"),"Aguardar: base indisponível",IF(G6&lt;'Instruções'!$B$14,"Revisar: margem abaixo do mínimo","Apta"))))))))))))</f>
        <v/>
      </c>
      <c r="N6" s="17">
        <f>IF(M6&lt;&gt;"Apta","",1+COUNTIFS($A$6:$A$505,A6,$E$6:$E$505,E6,$M$6:$M$505,"Apta",$H$6:$H$505,"&gt;"&amp;H6)+COUNTIFS($A$6:$A$505,A6,$E$6:$E$505,E6,$M$6:$M$505,"Apta",$H$6:$H$505,H6,$G$6:$G$505,"&gt;"&amp;G6)+COUNTIFS($A$6:A6,A6,$E$6:E6,E6,$M$6:M6,"Apta",$H$6:H6,H6,$G$6:G6,G6)-1)</f>
        <v/>
      </c>
      <c r="O6" s="24">
        <f>IF(N6="","",A6&amp;"|"&amp;E6&amp;"|"&amp;TEXT(N6,"000"))</f>
        <v/>
      </c>
    </row>
    <row r="7">
      <c r="A7" s="16" t="inlineStr">
        <is>
          <t>PRD-1001</t>
        </is>
      </c>
      <c r="B7" s="20">
        <f>IF(A7="","",IFERROR(INDEX(Produtos!$B$6:$B$205,MATCH(A7,Produtos!$A$6:$A$205,0)),"SKU não cadastrado"))</f>
        <v/>
      </c>
      <c r="C7" s="16" t="inlineStr">
        <is>
          <t>PRD-1003</t>
        </is>
      </c>
      <c r="D7" s="20">
        <f>IF(C7="","",IFERROR(INDEX(Produtos!$B$6:$B$205,MATCH(C7,Produtos!$A$6:$A$205,0)),"SKU não cadastrado"))</f>
        <v/>
      </c>
      <c r="E7" s="16" t="inlineStr">
        <is>
          <t>Cross-sell</t>
        </is>
      </c>
      <c r="F7" s="16" t="inlineStr">
        <is>
          <t>Compatível</t>
        </is>
      </c>
      <c r="G7" s="38" t="n">
        <v>18</v>
      </c>
      <c r="H7" s="22" t="n">
        <v>3</v>
      </c>
      <c r="I7" s="23" t="inlineStr">
        <is>
          <t>Se SKU-base disponível</t>
        </is>
      </c>
      <c r="J7" s="16" t="inlineStr">
        <is>
          <t>Sim</t>
        </is>
      </c>
      <c r="K7" s="23" t="inlineStr">
        <is>
          <t>Extensão para ampliar o alcance da instalação.</t>
        </is>
      </c>
      <c r="L7" s="20">
        <f>IF(COUNTA(A7,C7,E7,F7,G7,H7,I7,J7)=0,"",IF(A7="","Falta SKU-base",IF(C7="","Falta SKU recomendado",IF(E7="","Falta tipo",IF(F7="","Falta compatibilidade",IF(G7="","Falta margem",IF(H7="","Falta prioridade",IF(I7="","Falta regra",IF(J7="","Falta situação ativa",IF(A7=C7,"Conflito: SKU igual",IF(COUNTIF(Produtos!$A$6:$A$205,A7)=0,"Conflito: base não cadastrada",IF(COUNTIF(Produtos!$A$6:$A$205,C7)=0,"Conflito: recomendado não cadastrado",IF(COUNTIFS($A$6:A7,A7,$C$6:C7,C7,$E$6:E7,E7)&gt;1,"Conflito: relação duplicada","OK")))))))))))))</f>
        <v/>
      </c>
      <c r="M7" s="20">
        <f>IF(L7="","",IF(L7&lt;&gt;"OK","Bloqueada: "&amp;L7,IF(J7&lt;&gt;"Sim","Inativa",IF(IFERROR(INDEX(Produtos!$D$6:$D$205,MATCH(A7,Produtos!$A$6:$A$205,0)),"")&lt;&gt;"Ativo","Bloqueada: base inativa",IF(IFERROR(INDEX(Produtos!$D$6:$D$205,MATCH(C7,Produtos!$A$6:$A$205,0)),"")&lt;&gt;"Ativo","Bloqueada: recomendado inativo",IF(F7="Incompatível","Bloqueada: incompatível",IF(F7="Não avaliada","Revisar: compatibilidade",IF(AND(F7="Condicional",'Instruções'!$B$15="Não"),"Revisar: condição não liberada",IF(IFERROR(INDEX(Produtos!$E$6:$E$205,MATCH(C7,Produtos!$A$6:$A$205,0)),"")&lt;&gt;"Sim","Aguardar: recomendado indisponível",IF(AND(I7="Se SKU-base indisponível",IFERROR(INDEX(Produtos!$E$6:$E$205,MATCH(A7,Produtos!$A$6:$A$205,0)),"")="Sim"),"Aguardar: base disponível",IF(AND(I7="Se SKU-base disponível",IFERROR(INDEX(Produtos!$E$6:$E$205,MATCH(A7,Produtos!$A$6:$A$205,0)),"")&lt;&gt;"Sim"),"Aguardar: base indisponível",IF(G7&lt;'Instruções'!$B$14,"Revisar: margem abaixo do mínimo","Apta"))))))))))))</f>
        <v/>
      </c>
      <c r="N7" s="17">
        <f>IF(M7&lt;&gt;"Apta","",1+COUNTIFS($A$6:$A$505,A7,$E$6:$E$505,E7,$M$6:$M$505,"Apta",$H$6:$H$505,"&gt;"&amp;H7)+COUNTIFS($A$6:$A$505,A7,$E$6:$E$505,E7,$M$6:$M$505,"Apta",$H$6:$H$505,H7,$G$6:$G$505,"&gt;"&amp;G7)+COUNTIFS($A$6:A7,A7,$E$6:E7,E7,$M$6:M7,"Apta",$H$6:H7,H7,$G$6:G7,G7)-1)</f>
        <v/>
      </c>
      <c r="O7" s="24">
        <f>IF(N7="","",A7&amp;"|"&amp;E7&amp;"|"&amp;TEXT(N7,"000"))</f>
        <v/>
      </c>
    </row>
    <row r="8">
      <c r="A8" s="16" t="inlineStr">
        <is>
          <t>PRD-1001</t>
        </is>
      </c>
      <c r="B8" s="20">
        <f>IF(A8="","",IFERROR(INDEX(Produtos!$B$6:$B$205,MATCH(A8,Produtos!$A$6:$A$205,0)),"SKU não cadastrado"))</f>
        <v/>
      </c>
      <c r="C8" s="16" t="inlineStr">
        <is>
          <t>PRD-1005</t>
        </is>
      </c>
      <c r="D8" s="20">
        <f>IF(C8="","",IFERROR(INDEX(Produtos!$B$6:$B$205,MATCH(C8,Produtos!$A$6:$A$205,0)),"SKU não cadastrado"))</f>
        <v/>
      </c>
      <c r="E8" s="16" t="inlineStr">
        <is>
          <t>Substituto</t>
        </is>
      </c>
      <c r="F8" s="16" t="inlineStr">
        <is>
          <t>Compatível</t>
        </is>
      </c>
      <c r="G8" s="38" t="n">
        <v>45</v>
      </c>
      <c r="H8" s="22" t="n">
        <v>4</v>
      </c>
      <c r="I8" s="23" t="inlineStr">
        <is>
          <t>Se SKU-base indisponível</t>
        </is>
      </c>
      <c r="J8" s="16" t="inlineStr">
        <is>
          <t>Sim</t>
        </is>
      </c>
      <c r="K8" s="23" t="inlineStr">
        <is>
          <t>Alternativa da mesma categoria.</t>
        </is>
      </c>
      <c r="L8" s="20">
        <f>IF(COUNTA(A8,C8,E8,F8,G8,H8,I8,J8)=0,"",IF(A8="","Falta SKU-base",IF(C8="","Falta SKU recomendado",IF(E8="","Falta tipo",IF(F8="","Falta compatibilidade",IF(G8="","Falta margem",IF(H8="","Falta prioridade",IF(I8="","Falta regra",IF(J8="","Falta situação ativa",IF(A8=C8,"Conflito: SKU igual",IF(COUNTIF(Produtos!$A$6:$A$205,A8)=0,"Conflito: base não cadastrada",IF(COUNTIF(Produtos!$A$6:$A$205,C8)=0,"Conflito: recomendado não cadastrado",IF(COUNTIFS($A$6:A8,A8,$C$6:C8,C8,$E$6:E8,E8)&gt;1,"Conflito: relação duplicada","OK")))))))))))))</f>
        <v/>
      </c>
      <c r="M8" s="20">
        <f>IF(L8="","",IF(L8&lt;&gt;"OK","Bloqueada: "&amp;L8,IF(J8&lt;&gt;"Sim","Inativa",IF(IFERROR(INDEX(Produtos!$D$6:$D$205,MATCH(A8,Produtos!$A$6:$A$205,0)),"")&lt;&gt;"Ativo","Bloqueada: base inativa",IF(IFERROR(INDEX(Produtos!$D$6:$D$205,MATCH(C8,Produtos!$A$6:$A$205,0)),"")&lt;&gt;"Ativo","Bloqueada: recomendado inativo",IF(F8="Incompatível","Bloqueada: incompatível",IF(F8="Não avaliada","Revisar: compatibilidade",IF(AND(F8="Condicional",'Instruções'!$B$15="Não"),"Revisar: condição não liberada",IF(IFERROR(INDEX(Produtos!$E$6:$E$205,MATCH(C8,Produtos!$A$6:$A$205,0)),"")&lt;&gt;"Sim","Aguardar: recomendado indisponível",IF(AND(I8="Se SKU-base indisponível",IFERROR(INDEX(Produtos!$E$6:$E$205,MATCH(A8,Produtos!$A$6:$A$205,0)),"")="Sim"),"Aguardar: base disponível",IF(AND(I8="Se SKU-base disponível",IFERROR(INDEX(Produtos!$E$6:$E$205,MATCH(A8,Produtos!$A$6:$A$205,0)),"")&lt;&gt;"Sim"),"Aguardar: base indisponível",IF(G8&lt;'Instruções'!$B$14,"Revisar: margem abaixo do mínimo","Apta"))))))))))))</f>
        <v/>
      </c>
      <c r="N8" s="17">
        <f>IF(M8&lt;&gt;"Apta","",1+COUNTIFS($A$6:$A$505,A8,$E$6:$E$505,E8,$M$6:$M$505,"Apta",$H$6:$H$505,"&gt;"&amp;H8)+COUNTIFS($A$6:$A$505,A8,$E$6:$E$505,E8,$M$6:$M$505,"Apta",$H$6:$H$505,H8,$G$6:$G$505,"&gt;"&amp;G8)+COUNTIFS($A$6:A8,A8,$E$6:E8,E8,$M$6:M8,"Apta",$H$6:H8,H8,$G$6:G8,G8)-1)</f>
        <v/>
      </c>
      <c r="O8" s="24">
        <f>IF(N8="","",A8&amp;"|"&amp;E8&amp;"|"&amp;TEXT(N8,"000"))</f>
        <v/>
      </c>
    </row>
    <row r="9">
      <c r="A9" s="16" t="inlineStr">
        <is>
          <t>PRD-1007</t>
        </is>
      </c>
      <c r="B9" s="20">
        <f>IF(A9="","",IFERROR(INDEX(Produtos!$B$6:$B$205,MATCH(A9,Produtos!$A$6:$A$205,0)),"SKU não cadastrado"))</f>
        <v/>
      </c>
      <c r="C9" s="16" t="inlineStr">
        <is>
          <t>PRD-1002</t>
        </is>
      </c>
      <c r="D9" s="20">
        <f>IF(C9="","",IFERROR(INDEX(Produtos!$B$6:$B$205,MATCH(C9,Produtos!$A$6:$A$205,0)),"SKU não cadastrado"))</f>
        <v/>
      </c>
      <c r="E9" s="16" t="inlineStr">
        <is>
          <t>Cross-sell</t>
        </is>
      </c>
      <c r="F9" s="16" t="inlineStr">
        <is>
          <t>Incompatível</t>
        </is>
      </c>
      <c r="G9" s="38" t="n">
        <v>12.5</v>
      </c>
      <c r="H9" s="22" t="n">
        <v>4</v>
      </c>
      <c r="I9" s="23" t="inlineStr">
        <is>
          <t>Se SKU-base disponível</t>
        </is>
      </c>
      <c r="J9" s="16" t="inlineStr">
        <is>
          <t>Sim</t>
        </is>
      </c>
      <c r="K9" s="23" t="inlineStr">
        <is>
          <t>Exemplo intencional de incompatibilidade de soquete.</t>
        </is>
      </c>
      <c r="L9" s="20">
        <f>IF(COUNTA(A9,C9,E9,F9,G9,H9,I9,J9)=0,"",IF(A9="","Falta SKU-base",IF(C9="","Falta SKU recomendado",IF(E9="","Falta tipo",IF(F9="","Falta compatibilidade",IF(G9="","Falta margem",IF(H9="","Falta prioridade",IF(I9="","Falta regra",IF(J9="","Falta situação ativa",IF(A9=C9,"Conflito: SKU igual",IF(COUNTIF(Produtos!$A$6:$A$205,A9)=0,"Conflito: base não cadastrada",IF(COUNTIF(Produtos!$A$6:$A$205,C9)=0,"Conflito: recomendado não cadastrado",IF(COUNTIFS($A$6:A9,A9,$C$6:C9,C9,$E$6:E9,E9)&gt;1,"Conflito: relação duplicada","OK")))))))))))))</f>
        <v/>
      </c>
      <c r="M9" s="20">
        <f>IF(L9="","",IF(L9&lt;&gt;"OK","Bloqueada: "&amp;L9,IF(J9&lt;&gt;"Sim","Inativa",IF(IFERROR(INDEX(Produtos!$D$6:$D$205,MATCH(A9,Produtos!$A$6:$A$205,0)),"")&lt;&gt;"Ativo","Bloqueada: base inativa",IF(IFERROR(INDEX(Produtos!$D$6:$D$205,MATCH(C9,Produtos!$A$6:$A$205,0)),"")&lt;&gt;"Ativo","Bloqueada: recomendado inativo",IF(F9="Incompatível","Bloqueada: incompatível",IF(F9="Não avaliada","Revisar: compatibilidade",IF(AND(F9="Condicional",'Instruções'!$B$15="Não"),"Revisar: condição não liberada",IF(IFERROR(INDEX(Produtos!$E$6:$E$205,MATCH(C9,Produtos!$A$6:$A$205,0)),"")&lt;&gt;"Sim","Aguardar: recomendado indisponível",IF(AND(I9="Se SKU-base indisponível",IFERROR(INDEX(Produtos!$E$6:$E$205,MATCH(A9,Produtos!$A$6:$A$205,0)),"")="Sim"),"Aguardar: base disponível",IF(AND(I9="Se SKU-base disponível",IFERROR(INDEX(Produtos!$E$6:$E$205,MATCH(A9,Produtos!$A$6:$A$205,0)),"")&lt;&gt;"Sim"),"Aguardar: base indisponível",IF(G9&lt;'Instruções'!$B$14,"Revisar: margem abaixo do mínimo","Apta"))))))))))))</f>
        <v/>
      </c>
      <c r="N9" s="17">
        <f>IF(M9&lt;&gt;"Apta","",1+COUNTIFS($A$6:$A$505,A9,$E$6:$E$505,E9,$M$6:$M$505,"Apta",$H$6:$H$505,"&gt;"&amp;H9)+COUNTIFS($A$6:$A$505,A9,$E$6:$E$505,E9,$M$6:$M$505,"Apta",$H$6:$H$505,H9,$G$6:$G$505,"&gt;"&amp;G9)+COUNTIFS($A$6:A9,A9,$E$6:E9,E9,$M$6:M9,"Apta",$H$6:H9,H9,$G$6:G9,G9)-1)</f>
        <v/>
      </c>
      <c r="O9" s="24">
        <f>IF(N9="","",A9&amp;"|"&amp;E9&amp;"|"&amp;TEXT(N9,"000"))</f>
        <v/>
      </c>
    </row>
    <row r="10">
      <c r="A10" s="16" t="inlineStr">
        <is>
          <t>PRD-1009</t>
        </is>
      </c>
      <c r="B10" s="20">
        <f>IF(A10="","",IFERROR(INDEX(Produtos!$B$6:$B$205,MATCH(A10,Produtos!$A$6:$A$205,0)),"SKU não cadastrado"))</f>
        <v/>
      </c>
      <c r="C10" s="16" t="inlineStr">
        <is>
          <t>PRD-1010</t>
        </is>
      </c>
      <c r="D10" s="20">
        <f>IF(C10="","",IFERROR(INDEX(Produtos!$B$6:$B$205,MATCH(C10,Produtos!$A$6:$A$205,0)),"SKU não cadastrado"))</f>
        <v/>
      </c>
      <c r="E10" s="16" t="inlineStr">
        <is>
          <t>Cross-sell</t>
        </is>
      </c>
      <c r="F10" s="16" t="inlineStr">
        <is>
          <t>Compatível</t>
        </is>
      </c>
      <c r="G10" s="38" t="n">
        <v>16.9</v>
      </c>
      <c r="H10" s="22" t="n">
        <v>5</v>
      </c>
      <c r="I10" s="23" t="inlineStr">
        <is>
          <t>Se SKU-base disponível</t>
        </is>
      </c>
      <c r="J10" s="16" t="inlineStr">
        <is>
          <t>Sim</t>
        </is>
      </c>
      <c r="K10" s="23" t="inlineStr">
        <is>
          <t>Cabo compatível com a fonte USB-C.</t>
        </is>
      </c>
      <c r="L10" s="20">
        <f>IF(COUNTA(A10,C10,E10,F10,G10,H10,I10,J10)=0,"",IF(A10="","Falta SKU-base",IF(C10="","Falta SKU recomendado",IF(E10="","Falta tipo",IF(F10="","Falta compatibilidade",IF(G10="","Falta margem",IF(H10="","Falta prioridade",IF(I10="","Falta regra",IF(J10="","Falta situação ativa",IF(A10=C10,"Conflito: SKU igual",IF(COUNTIF(Produtos!$A$6:$A$205,A10)=0,"Conflito: base não cadastrada",IF(COUNTIF(Produtos!$A$6:$A$205,C10)=0,"Conflito: recomendado não cadastrado",IF(COUNTIFS($A$6:A10,A10,$C$6:C10,C10,$E$6:E10,E10)&gt;1,"Conflito: relação duplicada","OK")))))))))))))</f>
        <v/>
      </c>
      <c r="M10" s="20">
        <f>IF(L10="","",IF(L10&lt;&gt;"OK","Bloqueada: "&amp;L10,IF(J10&lt;&gt;"Sim","Inativa",IF(IFERROR(INDEX(Produtos!$D$6:$D$205,MATCH(A10,Produtos!$A$6:$A$205,0)),"")&lt;&gt;"Ativo","Bloqueada: base inativa",IF(IFERROR(INDEX(Produtos!$D$6:$D$205,MATCH(C10,Produtos!$A$6:$A$205,0)),"")&lt;&gt;"Ativo","Bloqueada: recomendado inativo",IF(F10="Incompatível","Bloqueada: incompatível",IF(F10="Não avaliada","Revisar: compatibilidade",IF(AND(F10="Condicional",'Instruções'!$B$15="Não"),"Revisar: condição não liberada",IF(IFERROR(INDEX(Produtos!$E$6:$E$205,MATCH(C10,Produtos!$A$6:$A$205,0)),"")&lt;&gt;"Sim","Aguardar: recomendado indisponível",IF(AND(I10="Se SKU-base indisponível",IFERROR(INDEX(Produtos!$E$6:$E$205,MATCH(A10,Produtos!$A$6:$A$205,0)),"")="Sim"),"Aguardar: base disponível",IF(AND(I10="Se SKU-base disponível",IFERROR(INDEX(Produtos!$E$6:$E$205,MATCH(A10,Produtos!$A$6:$A$205,0)),"")&lt;&gt;"Sim"),"Aguardar: base indisponível",IF(G10&lt;'Instruções'!$B$14,"Revisar: margem abaixo do mínimo","Apta"))))))))))))</f>
        <v/>
      </c>
      <c r="N10" s="17">
        <f>IF(M10&lt;&gt;"Apta","",1+COUNTIFS($A$6:$A$505,A10,$E$6:$E$505,E10,$M$6:$M$505,"Apta",$H$6:$H$505,"&gt;"&amp;H10)+COUNTIFS($A$6:$A$505,A10,$E$6:$E$505,E10,$M$6:$M$505,"Apta",$H$6:$H$505,H10,$G$6:$G$505,"&gt;"&amp;G10)+COUNTIFS($A$6:A10,A10,$E$6:E10,E10,$M$6:M10,"Apta",$H$6:H10,H10,$G$6:G10,G10)-1)</f>
        <v/>
      </c>
      <c r="O10" s="24">
        <f>IF(N10="","",A10&amp;"|"&amp;E10&amp;"|"&amp;TEXT(N10,"000"))</f>
        <v/>
      </c>
    </row>
    <row r="11">
      <c r="A11" s="16" t="inlineStr">
        <is>
          <t>PRD-1010</t>
        </is>
      </c>
      <c r="B11" s="20">
        <f>IF(A11="","",IFERROR(INDEX(Produtos!$B$6:$B$205,MATCH(A11,Produtos!$A$6:$A$205,0)),"SKU não cadastrado"))</f>
        <v/>
      </c>
      <c r="C11" s="16" t="inlineStr">
        <is>
          <t>PRD-1009</t>
        </is>
      </c>
      <c r="D11" s="20">
        <f>IF(C11="","",IFERROR(INDEX(Produtos!$B$6:$B$205,MATCH(C11,Produtos!$A$6:$A$205,0)),"SKU não cadastrado"))</f>
        <v/>
      </c>
      <c r="E11" s="16" t="inlineStr">
        <is>
          <t>Cross-sell</t>
        </is>
      </c>
      <c r="F11" s="16" t="inlineStr">
        <is>
          <t>Condicional</t>
        </is>
      </c>
      <c r="G11" s="38" t="n">
        <v>38</v>
      </c>
      <c r="H11" s="22" t="n">
        <v>4</v>
      </c>
      <c r="I11" s="23" t="inlineStr">
        <is>
          <t>Se SKU-base disponível</t>
        </is>
      </c>
      <c r="J11" s="16" t="inlineStr">
        <is>
          <t>Sim</t>
        </is>
      </c>
      <c r="K11" s="23" t="inlineStr">
        <is>
          <t>Confirmar a potência aceita pelo aparelho.</t>
        </is>
      </c>
      <c r="L11" s="20">
        <f>IF(COUNTA(A11,C11,E11,F11,G11,H11,I11,J11)=0,"",IF(A11="","Falta SKU-base",IF(C11="","Falta SKU recomendado",IF(E11="","Falta tipo",IF(F11="","Falta compatibilidade",IF(G11="","Falta margem",IF(H11="","Falta prioridade",IF(I11="","Falta regra",IF(J11="","Falta situação ativa",IF(A11=C11,"Conflito: SKU igual",IF(COUNTIF(Produtos!$A$6:$A$205,A11)=0,"Conflito: base não cadastrada",IF(COUNTIF(Produtos!$A$6:$A$205,C11)=0,"Conflito: recomendado não cadastrado",IF(COUNTIFS($A$6:A11,A11,$C$6:C11,C11,$E$6:E11,E11)&gt;1,"Conflito: relação duplicada","OK")))))))))))))</f>
        <v/>
      </c>
      <c r="M11" s="20">
        <f>IF(L11="","",IF(L11&lt;&gt;"OK","Bloqueada: "&amp;L11,IF(J11&lt;&gt;"Sim","Inativa",IF(IFERROR(INDEX(Produtos!$D$6:$D$205,MATCH(A11,Produtos!$A$6:$A$205,0)),"")&lt;&gt;"Ativo","Bloqueada: base inativa",IF(IFERROR(INDEX(Produtos!$D$6:$D$205,MATCH(C11,Produtos!$A$6:$A$205,0)),"")&lt;&gt;"Ativo","Bloqueada: recomendado inativo",IF(F11="Incompatível","Bloqueada: incompatível",IF(F11="Não avaliada","Revisar: compatibilidade",IF(AND(F11="Condicional",'Instruções'!$B$15="Não"),"Revisar: condição não liberada",IF(IFERROR(INDEX(Produtos!$E$6:$E$205,MATCH(C11,Produtos!$A$6:$A$205,0)),"")&lt;&gt;"Sim","Aguardar: recomendado indisponível",IF(AND(I11="Se SKU-base indisponível",IFERROR(INDEX(Produtos!$E$6:$E$205,MATCH(A11,Produtos!$A$6:$A$205,0)),"")="Sim"),"Aguardar: base disponível",IF(AND(I11="Se SKU-base disponível",IFERROR(INDEX(Produtos!$E$6:$E$205,MATCH(A11,Produtos!$A$6:$A$205,0)),"")&lt;&gt;"Sim"),"Aguardar: base indisponível",IF(G11&lt;'Instruções'!$B$14,"Revisar: margem abaixo do mínimo","Apta"))))))))))))</f>
        <v/>
      </c>
      <c r="N11" s="17">
        <f>IF(M11&lt;&gt;"Apta","",1+COUNTIFS($A$6:$A$505,A11,$E$6:$E$505,E11,$M$6:$M$505,"Apta",$H$6:$H$505,"&gt;"&amp;H11)+COUNTIFS($A$6:$A$505,A11,$E$6:$E$505,E11,$M$6:$M$505,"Apta",$H$6:$H$505,H11,$G$6:$G$505,"&gt;"&amp;G11)+COUNTIFS($A$6:A11,A11,$E$6:E11,E11,$M$6:M11,"Apta",$H$6:H11,H11,$G$6:G11,G11)-1)</f>
        <v/>
      </c>
      <c r="O11" s="24">
        <f>IF(N11="","",A11&amp;"|"&amp;E11&amp;"|"&amp;TEXT(N11,"000"))</f>
        <v/>
      </c>
    </row>
    <row r="12">
      <c r="A12" s="16" t="inlineStr">
        <is>
          <t>PRD-1001</t>
        </is>
      </c>
      <c r="B12" s="20">
        <f>IF(A12="","",IFERROR(INDEX(Produtos!$B$6:$B$205,MATCH(A12,Produtos!$A$6:$A$205,0)),"SKU não cadastrado"))</f>
        <v/>
      </c>
      <c r="C12" s="16" t="inlineStr">
        <is>
          <t>PRD-1004</t>
        </is>
      </c>
      <c r="D12" s="20">
        <f>IF(C12="","",IFERROR(INDEX(Produtos!$B$6:$B$205,MATCH(C12,Produtos!$A$6:$A$205,0)),"SKU não cadastrado"))</f>
        <v/>
      </c>
      <c r="E12" s="16" t="inlineStr">
        <is>
          <t>Cross-sell</t>
        </is>
      </c>
      <c r="F12" s="16" t="inlineStr">
        <is>
          <t>Não avaliada</t>
        </is>
      </c>
      <c r="G12" s="38" t="n">
        <v>25</v>
      </c>
      <c r="H12" s="22" t="n">
        <v>2</v>
      </c>
      <c r="I12" s="23" t="inlineStr">
        <is>
          <t>Se SKU-base disponível</t>
        </is>
      </c>
      <c r="J12" s="16" t="inlineStr">
        <is>
          <t>Sim</t>
        </is>
      </c>
      <c r="K12" s="23" t="inlineStr">
        <is>
          <t>Validar encaixe antes da liberação.</t>
        </is>
      </c>
      <c r="L12" s="20">
        <f>IF(COUNTA(A12,C12,E12,F12,G12,H12,I12,J12)=0,"",IF(A12="","Falta SKU-base",IF(C12="","Falta SKU recomendado",IF(E12="","Falta tipo",IF(F12="","Falta compatibilidade",IF(G12="","Falta margem",IF(H12="","Falta prioridade",IF(I12="","Falta regra",IF(J12="","Falta situação ativa",IF(A12=C12,"Conflito: SKU igual",IF(COUNTIF(Produtos!$A$6:$A$205,A12)=0,"Conflito: base não cadastrada",IF(COUNTIF(Produtos!$A$6:$A$205,C12)=0,"Conflito: recomendado não cadastrado",IF(COUNTIFS($A$6:A12,A12,$C$6:C12,C12,$E$6:E12,E12)&gt;1,"Conflito: relação duplicada","OK")))))))))))))</f>
        <v/>
      </c>
      <c r="M12" s="20">
        <f>IF(L12="","",IF(L12&lt;&gt;"OK","Bloqueada: "&amp;L12,IF(J12&lt;&gt;"Sim","Inativa",IF(IFERROR(INDEX(Produtos!$D$6:$D$205,MATCH(A12,Produtos!$A$6:$A$205,0)),"")&lt;&gt;"Ativo","Bloqueada: base inativa",IF(IFERROR(INDEX(Produtos!$D$6:$D$205,MATCH(C12,Produtos!$A$6:$A$205,0)),"")&lt;&gt;"Ativo","Bloqueada: recomendado inativo",IF(F12="Incompatível","Bloqueada: incompatível",IF(F12="Não avaliada","Revisar: compatibilidade",IF(AND(F12="Condicional",'Instruções'!$B$15="Não"),"Revisar: condição não liberada",IF(IFERROR(INDEX(Produtos!$E$6:$E$205,MATCH(C12,Produtos!$A$6:$A$205,0)),"")&lt;&gt;"Sim","Aguardar: recomendado indisponível",IF(AND(I12="Se SKU-base indisponível",IFERROR(INDEX(Produtos!$E$6:$E$205,MATCH(A12,Produtos!$A$6:$A$205,0)),"")="Sim"),"Aguardar: base disponível",IF(AND(I12="Se SKU-base disponível",IFERROR(INDEX(Produtos!$E$6:$E$205,MATCH(A12,Produtos!$A$6:$A$205,0)),"")&lt;&gt;"Sim"),"Aguardar: base indisponível",IF(G12&lt;'Instruções'!$B$14,"Revisar: margem abaixo do mínimo","Apta"))))))))))))</f>
        <v/>
      </c>
      <c r="N12" s="17">
        <f>IF(M12&lt;&gt;"Apta","",1+COUNTIFS($A$6:$A$505,A12,$E$6:$E$505,E12,$M$6:$M$505,"Apta",$H$6:$H$505,"&gt;"&amp;H12)+COUNTIFS($A$6:$A$505,A12,$E$6:$E$505,E12,$M$6:$M$505,"Apta",$H$6:$H$505,H12,$G$6:$G$505,"&gt;"&amp;G12)+COUNTIFS($A$6:A12,A12,$E$6:E12,E12,$M$6:M12,"Apta",$H$6:H12,H12,$G$6:G12,G12)-1)</f>
        <v/>
      </c>
      <c r="O12" s="24">
        <f>IF(N12="","",A12&amp;"|"&amp;E12&amp;"|"&amp;TEXT(N12,"000"))</f>
        <v/>
      </c>
    </row>
    <row r="13">
      <c r="A13" s="16" t="inlineStr">
        <is>
          <t>PRD-1005</t>
        </is>
      </c>
      <c r="B13" s="20">
        <f>IF(A13="","",IFERROR(INDEX(Produtos!$B$6:$B$205,MATCH(A13,Produtos!$A$6:$A$205,0)),"SKU não cadastrado"))</f>
        <v/>
      </c>
      <c r="C13" s="16" t="inlineStr">
        <is>
          <t>PRD-1008</t>
        </is>
      </c>
      <c r="D13" s="20">
        <f>IF(C13="","",IFERROR(INDEX(Produtos!$B$6:$B$205,MATCH(C13,Produtos!$A$6:$A$205,0)),"SKU não cadastrado"))</f>
        <v/>
      </c>
      <c r="E13" s="16" t="inlineStr">
        <is>
          <t>Cross-sell</t>
        </is>
      </c>
      <c r="F13" s="16" t="inlineStr">
        <is>
          <t>Compatível</t>
        </is>
      </c>
      <c r="G13" s="38" t="n">
        <v>14</v>
      </c>
      <c r="H13" s="22" t="n">
        <v>5</v>
      </c>
      <c r="I13" s="23" t="inlineStr">
        <is>
          <t>Se SKU-base disponível</t>
        </is>
      </c>
      <c r="J13" s="16" t="inlineStr">
        <is>
          <t>Sim</t>
        </is>
      </c>
      <c r="K13" s="23" t="inlineStr">
        <is>
          <t>Lâmpada branca para reposição.</t>
        </is>
      </c>
      <c r="L13" s="20">
        <f>IF(COUNTA(A13,C13,E13,F13,G13,H13,I13,J13)=0,"",IF(A13="","Falta SKU-base",IF(C13="","Falta SKU recomendado",IF(E13="","Falta tipo",IF(F13="","Falta compatibilidade",IF(G13="","Falta margem",IF(H13="","Falta prioridade",IF(I13="","Falta regra",IF(J13="","Falta situação ativa",IF(A13=C13,"Conflito: SKU igual",IF(COUNTIF(Produtos!$A$6:$A$205,A13)=0,"Conflito: base não cadastrada",IF(COUNTIF(Produtos!$A$6:$A$205,C13)=0,"Conflito: recomendado não cadastrado",IF(COUNTIFS($A$6:A13,A13,$C$6:C13,C13,$E$6:E13,E13)&gt;1,"Conflito: relação duplicada","OK")))))))))))))</f>
        <v/>
      </c>
      <c r="M13" s="20">
        <f>IF(L13="","",IF(L13&lt;&gt;"OK","Bloqueada: "&amp;L13,IF(J13&lt;&gt;"Sim","Inativa",IF(IFERROR(INDEX(Produtos!$D$6:$D$205,MATCH(A13,Produtos!$A$6:$A$205,0)),"")&lt;&gt;"Ativo","Bloqueada: base inativa",IF(IFERROR(INDEX(Produtos!$D$6:$D$205,MATCH(C13,Produtos!$A$6:$A$205,0)),"")&lt;&gt;"Ativo","Bloqueada: recomendado inativo",IF(F13="Incompatível","Bloqueada: incompatível",IF(F13="Não avaliada","Revisar: compatibilidade",IF(AND(F13="Condicional",'Instruções'!$B$15="Não"),"Revisar: condição não liberada",IF(IFERROR(INDEX(Produtos!$E$6:$E$205,MATCH(C13,Produtos!$A$6:$A$205,0)),"")&lt;&gt;"Sim","Aguardar: recomendado indisponível",IF(AND(I13="Se SKU-base indisponível",IFERROR(INDEX(Produtos!$E$6:$E$205,MATCH(A13,Produtos!$A$6:$A$205,0)),"")="Sim"),"Aguardar: base disponível",IF(AND(I13="Se SKU-base disponível",IFERROR(INDEX(Produtos!$E$6:$E$205,MATCH(A13,Produtos!$A$6:$A$205,0)),"")&lt;&gt;"Sim"),"Aguardar: base indisponível",IF(G13&lt;'Instruções'!$B$14,"Revisar: margem abaixo do mínimo","Apta"))))))))))))</f>
        <v/>
      </c>
      <c r="N13" s="17">
        <f>IF(M13&lt;&gt;"Apta","",1+COUNTIFS($A$6:$A$505,A13,$E$6:$E$505,E13,$M$6:$M$505,"Apta",$H$6:$H$505,"&gt;"&amp;H13)+COUNTIFS($A$6:$A$505,A13,$E$6:$E$505,E13,$M$6:$M$505,"Apta",$H$6:$H$505,H13,$G$6:$G$505,"&gt;"&amp;G13)+COUNTIFS($A$6:A13,A13,$E$6:E13,E13,$M$6:M13,"Apta",$H$6:H13,H13,$G$6:G13,G13)-1)</f>
        <v/>
      </c>
      <c r="O13" s="24">
        <f>IF(N13="","",A13&amp;"|"&amp;E13&amp;"|"&amp;TEXT(N13,"000"))</f>
        <v/>
      </c>
    </row>
    <row r="14">
      <c r="A14" s="16" t="inlineStr">
        <is>
          <t>PRD-1005</t>
        </is>
      </c>
      <c r="B14" s="20">
        <f>IF(A14="","",IFERROR(INDEX(Produtos!$B$6:$B$205,MATCH(A14,Produtos!$A$6:$A$205,0)),"SKU não cadastrado"))</f>
        <v/>
      </c>
      <c r="C14" s="16" t="inlineStr">
        <is>
          <t>PRD-1001</t>
        </is>
      </c>
      <c r="D14" s="20">
        <f>IF(C14="","",IFERROR(INDEX(Produtos!$B$6:$B$205,MATCH(C14,Produtos!$A$6:$A$205,0)),"SKU não cadastrado"))</f>
        <v/>
      </c>
      <c r="E14" s="16" t="inlineStr">
        <is>
          <t>Substituto</t>
        </is>
      </c>
      <c r="F14" s="16" t="inlineStr">
        <is>
          <t>Compatível</t>
        </is>
      </c>
      <c r="G14" s="38" t="n">
        <v>40</v>
      </c>
      <c r="H14" s="22" t="n">
        <v>5</v>
      </c>
      <c r="I14" s="23" t="inlineStr">
        <is>
          <t>Sempre</t>
        </is>
      </c>
      <c r="J14" s="16" t="inlineStr">
        <is>
          <t>Sim</t>
        </is>
      </c>
      <c r="K14" s="23" t="inlineStr">
        <is>
          <t>Alternativa de estilo semelhante.</t>
        </is>
      </c>
      <c r="L14" s="20">
        <f>IF(COUNTA(A14,C14,E14,F14,G14,H14,I14,J14)=0,"",IF(A14="","Falta SKU-base",IF(C14="","Falta SKU recomendado",IF(E14="","Falta tipo",IF(F14="","Falta compatibilidade",IF(G14="","Falta margem",IF(H14="","Falta prioridade",IF(I14="","Falta regra",IF(J14="","Falta situação ativa",IF(A14=C14,"Conflito: SKU igual",IF(COUNTIF(Produtos!$A$6:$A$205,A14)=0,"Conflito: base não cadastrada",IF(COUNTIF(Produtos!$A$6:$A$205,C14)=0,"Conflito: recomendado não cadastrado",IF(COUNTIFS($A$6:A14,A14,$C$6:C14,C14,$E$6:E14,E14)&gt;1,"Conflito: relação duplicada","OK")))))))))))))</f>
        <v/>
      </c>
      <c r="M14" s="20">
        <f>IF(L14="","",IF(L14&lt;&gt;"OK","Bloqueada: "&amp;L14,IF(J14&lt;&gt;"Sim","Inativa",IF(IFERROR(INDEX(Produtos!$D$6:$D$205,MATCH(A14,Produtos!$A$6:$A$205,0)),"")&lt;&gt;"Ativo","Bloqueada: base inativa",IF(IFERROR(INDEX(Produtos!$D$6:$D$205,MATCH(C14,Produtos!$A$6:$A$205,0)),"")&lt;&gt;"Ativo","Bloqueada: recomendado inativo",IF(F14="Incompatível","Bloqueada: incompatível",IF(F14="Não avaliada","Revisar: compatibilidade",IF(AND(F14="Condicional",'Instruções'!$B$15="Não"),"Revisar: condição não liberada",IF(IFERROR(INDEX(Produtos!$E$6:$E$205,MATCH(C14,Produtos!$A$6:$A$205,0)),"")&lt;&gt;"Sim","Aguardar: recomendado indisponível",IF(AND(I14="Se SKU-base indisponível",IFERROR(INDEX(Produtos!$E$6:$E$205,MATCH(A14,Produtos!$A$6:$A$205,0)),"")="Sim"),"Aguardar: base disponível",IF(AND(I14="Se SKU-base disponível",IFERROR(INDEX(Produtos!$E$6:$E$205,MATCH(A14,Produtos!$A$6:$A$205,0)),"")&lt;&gt;"Sim"),"Aguardar: base indisponível",IF(G14&lt;'Instruções'!$B$14,"Revisar: margem abaixo do mínimo","Apta"))))))))))))</f>
        <v/>
      </c>
      <c r="N14" s="17">
        <f>IF(M14&lt;&gt;"Apta","",1+COUNTIFS($A$6:$A$505,A14,$E$6:$E$505,E14,$M$6:$M$505,"Apta",$H$6:$H$505,"&gt;"&amp;H14)+COUNTIFS($A$6:$A$505,A14,$E$6:$E$505,E14,$M$6:$M$505,"Apta",$H$6:$H$505,H14,$G$6:$G$505,"&gt;"&amp;G14)+COUNTIFS($A$6:A14,A14,$E$6:E14,E14,$M$6:M14,"Apta",$H$6:H14,H14,$G$6:G14,G14)-1)</f>
        <v/>
      </c>
      <c r="O14" s="24">
        <f>IF(N14="","",A14&amp;"|"&amp;E14&amp;"|"&amp;TEXT(N14,"000"))</f>
        <v/>
      </c>
    </row>
    <row r="15">
      <c r="A15" s="16" t="inlineStr">
        <is>
          <t>PRD-1003</t>
        </is>
      </c>
      <c r="B15" s="20">
        <f>IF(A15="","",IFERROR(INDEX(Produtos!$B$6:$B$205,MATCH(A15,Produtos!$A$6:$A$205,0)),"SKU não cadastrado"))</f>
        <v/>
      </c>
      <c r="C15" s="16" t="inlineStr">
        <is>
          <t>PRD-1006</t>
        </is>
      </c>
      <c r="D15" s="20">
        <f>IF(C15="","",IFERROR(INDEX(Produtos!$B$6:$B$205,MATCH(C15,Produtos!$A$6:$A$205,0)),"SKU não cadastrado"))</f>
        <v/>
      </c>
      <c r="E15" s="16" t="inlineStr">
        <is>
          <t>Cross-sell</t>
        </is>
      </c>
      <c r="F15" s="16" t="inlineStr">
        <is>
          <t>Compatível</t>
        </is>
      </c>
      <c r="G15" s="38" t="n">
        <v>9.9</v>
      </c>
      <c r="H15" s="22" t="n">
        <v>2</v>
      </c>
      <c r="I15" s="23" t="inlineStr">
        <is>
          <t>Se SKU-base disponível</t>
        </is>
      </c>
      <c r="J15" s="16" t="inlineStr">
        <is>
          <t>Sim</t>
        </is>
      </c>
      <c r="K15" s="23" t="inlineStr">
        <is>
          <t>Margem abaixo do parâmetro inicial.</t>
        </is>
      </c>
      <c r="L15" s="20">
        <f>IF(COUNTA(A15,C15,E15,F15,G15,H15,I15,J15)=0,"",IF(A15="","Falta SKU-base",IF(C15="","Falta SKU recomendado",IF(E15="","Falta tipo",IF(F15="","Falta compatibilidade",IF(G15="","Falta margem",IF(H15="","Falta prioridade",IF(I15="","Falta regra",IF(J15="","Falta situação ativa",IF(A15=C15,"Conflito: SKU igual",IF(COUNTIF(Produtos!$A$6:$A$205,A15)=0,"Conflito: base não cadastrada",IF(COUNTIF(Produtos!$A$6:$A$205,C15)=0,"Conflito: recomendado não cadastrado",IF(COUNTIFS($A$6:A15,A15,$C$6:C15,C15,$E$6:E15,E15)&gt;1,"Conflito: relação duplicada","OK")))))))))))))</f>
        <v/>
      </c>
      <c r="M15" s="20">
        <f>IF(L15="","",IF(L15&lt;&gt;"OK","Bloqueada: "&amp;L15,IF(J15&lt;&gt;"Sim","Inativa",IF(IFERROR(INDEX(Produtos!$D$6:$D$205,MATCH(A15,Produtos!$A$6:$A$205,0)),"")&lt;&gt;"Ativo","Bloqueada: base inativa",IF(IFERROR(INDEX(Produtos!$D$6:$D$205,MATCH(C15,Produtos!$A$6:$A$205,0)),"")&lt;&gt;"Ativo","Bloqueada: recomendado inativo",IF(F15="Incompatível","Bloqueada: incompatível",IF(F15="Não avaliada","Revisar: compatibilidade",IF(AND(F15="Condicional",'Instruções'!$B$15="Não"),"Revisar: condição não liberada",IF(IFERROR(INDEX(Produtos!$E$6:$E$205,MATCH(C15,Produtos!$A$6:$A$205,0)),"")&lt;&gt;"Sim","Aguardar: recomendado indisponível",IF(AND(I15="Se SKU-base indisponível",IFERROR(INDEX(Produtos!$E$6:$E$205,MATCH(A15,Produtos!$A$6:$A$205,0)),"")="Sim"),"Aguardar: base disponível",IF(AND(I15="Se SKU-base disponível",IFERROR(INDEX(Produtos!$E$6:$E$205,MATCH(A15,Produtos!$A$6:$A$205,0)),"")&lt;&gt;"Sim"),"Aguardar: base indisponível",IF(G15&lt;'Instruções'!$B$14,"Revisar: margem abaixo do mínimo","Apta"))))))))))))</f>
        <v/>
      </c>
      <c r="N15" s="17">
        <f>IF(M15&lt;&gt;"Apta","",1+COUNTIFS($A$6:$A$505,A15,$E$6:$E$505,E15,$M$6:$M$505,"Apta",$H$6:$H$505,"&gt;"&amp;H15)+COUNTIFS($A$6:$A$505,A15,$E$6:$E$505,E15,$M$6:$M$505,"Apta",$H$6:$H$505,H15,$G$6:$G$505,"&gt;"&amp;G15)+COUNTIFS($A$6:A15,A15,$E$6:E15,E15,$M$6:M15,"Apta",$H$6:H15,H15,$G$6:G15,G15)-1)</f>
        <v/>
      </c>
      <c r="O15" s="24">
        <f>IF(N15="","",A15&amp;"|"&amp;E15&amp;"|"&amp;TEXT(N15,"000"))</f>
        <v/>
      </c>
    </row>
    <row r="16">
      <c r="A16" s="16" t="n"/>
      <c r="B16" s="20">
        <f>IF(A16="","",IFERROR(INDEX(Produtos!$B$6:$B$205,MATCH(A16,Produtos!$A$6:$A$205,0)),"SKU não cadastrado"))</f>
        <v/>
      </c>
      <c r="C16" s="16" t="n"/>
      <c r="D16" s="20">
        <f>IF(C16="","",IFERROR(INDEX(Produtos!$B$6:$B$205,MATCH(C16,Produtos!$A$6:$A$205,0)),"SKU não cadastrado"))</f>
        <v/>
      </c>
      <c r="E16" s="16" t="n"/>
      <c r="F16" s="16" t="n"/>
      <c r="G16" s="38" t="n"/>
      <c r="H16" s="22" t="n"/>
      <c r="I16" s="23" t="n"/>
      <c r="J16" s="16" t="n"/>
      <c r="K16" s="23" t="n"/>
      <c r="L16" s="20">
        <f>IF(COUNTA(A16,C16,E16,F16,G16,H16,I16,J16)=0,"",IF(A16="","Falta SKU-base",IF(C16="","Falta SKU recomendado",IF(E16="","Falta tipo",IF(F16="","Falta compatibilidade",IF(G16="","Falta margem",IF(H16="","Falta prioridade",IF(I16="","Falta regra",IF(J16="","Falta situação ativa",IF(A16=C16,"Conflito: SKU igual",IF(COUNTIF(Produtos!$A$6:$A$205,A16)=0,"Conflito: base não cadastrada",IF(COUNTIF(Produtos!$A$6:$A$205,C16)=0,"Conflito: recomendado não cadastrado",IF(COUNTIFS($A$6:A16,A16,$C$6:C16,C16,$E$6:E16,E16)&gt;1,"Conflito: relação duplicada","OK")))))))))))))</f>
        <v/>
      </c>
      <c r="M16" s="20">
        <f>IF(L16="","",IF(L16&lt;&gt;"OK","Bloqueada: "&amp;L16,IF(J16&lt;&gt;"Sim","Inativa",IF(IFERROR(INDEX(Produtos!$D$6:$D$205,MATCH(A16,Produtos!$A$6:$A$205,0)),"")&lt;&gt;"Ativo","Bloqueada: base inativa",IF(IFERROR(INDEX(Produtos!$D$6:$D$205,MATCH(C16,Produtos!$A$6:$A$205,0)),"")&lt;&gt;"Ativo","Bloqueada: recomendado inativo",IF(F16="Incompatível","Bloqueada: incompatível",IF(F16="Não avaliada","Revisar: compatibilidade",IF(AND(F16="Condicional",'Instruções'!$B$15="Não"),"Revisar: condição não liberada",IF(IFERROR(INDEX(Produtos!$E$6:$E$205,MATCH(C16,Produtos!$A$6:$A$205,0)),"")&lt;&gt;"Sim","Aguardar: recomendado indisponível",IF(AND(I16="Se SKU-base indisponível",IFERROR(INDEX(Produtos!$E$6:$E$205,MATCH(A16,Produtos!$A$6:$A$205,0)),"")="Sim"),"Aguardar: base disponível",IF(AND(I16="Se SKU-base disponível",IFERROR(INDEX(Produtos!$E$6:$E$205,MATCH(A16,Produtos!$A$6:$A$205,0)),"")&lt;&gt;"Sim"),"Aguardar: base indisponível",IF(G16&lt;'Instruções'!$B$14,"Revisar: margem abaixo do mínimo","Apta"))))))))))))</f>
        <v/>
      </c>
      <c r="N16" s="17">
        <f>IF(M16&lt;&gt;"Apta","",1+COUNTIFS($A$6:$A$505,A16,$E$6:$E$505,E16,$M$6:$M$505,"Apta",$H$6:$H$505,"&gt;"&amp;H16)+COUNTIFS($A$6:$A$505,A16,$E$6:$E$505,E16,$M$6:$M$505,"Apta",$H$6:$H$505,H16,$G$6:$G$505,"&gt;"&amp;G16)+COUNTIFS($A$6:A16,A16,$E$6:E16,E16,$M$6:M16,"Apta",$H$6:H16,H16,$G$6:G16,G16)-1)</f>
        <v/>
      </c>
      <c r="O16" s="24">
        <f>IF(N16="","",A16&amp;"|"&amp;E16&amp;"|"&amp;TEXT(N16,"000"))</f>
        <v/>
      </c>
    </row>
    <row r="17">
      <c r="A17" s="16" t="n"/>
      <c r="B17" s="20">
        <f>IF(A17="","",IFERROR(INDEX(Produtos!$B$6:$B$205,MATCH(A17,Produtos!$A$6:$A$205,0)),"SKU não cadastrado"))</f>
        <v/>
      </c>
      <c r="C17" s="16" t="n"/>
      <c r="D17" s="20">
        <f>IF(C17="","",IFERROR(INDEX(Produtos!$B$6:$B$205,MATCH(C17,Produtos!$A$6:$A$205,0)),"SKU não cadastrado"))</f>
        <v/>
      </c>
      <c r="E17" s="16" t="n"/>
      <c r="F17" s="16" t="n"/>
      <c r="G17" s="38" t="n"/>
      <c r="H17" s="22" t="n"/>
      <c r="I17" s="23" t="n"/>
      <c r="J17" s="16" t="n"/>
      <c r="K17" s="23" t="n"/>
      <c r="L17" s="20">
        <f>IF(COUNTA(A17,C17,E17,F17,G17,H17,I17,J17)=0,"",IF(A17="","Falta SKU-base",IF(C17="","Falta SKU recomendado",IF(E17="","Falta tipo",IF(F17="","Falta compatibilidade",IF(G17="","Falta margem",IF(H17="","Falta prioridade",IF(I17="","Falta regra",IF(J17="","Falta situação ativa",IF(A17=C17,"Conflito: SKU igual",IF(COUNTIF(Produtos!$A$6:$A$205,A17)=0,"Conflito: base não cadastrada",IF(COUNTIF(Produtos!$A$6:$A$205,C17)=0,"Conflito: recomendado não cadastrado",IF(COUNTIFS($A$6:A17,A17,$C$6:C17,C17,$E$6:E17,E17)&gt;1,"Conflito: relação duplicada","OK")))))))))))))</f>
        <v/>
      </c>
      <c r="M17" s="20">
        <f>IF(L17="","",IF(L17&lt;&gt;"OK","Bloqueada: "&amp;L17,IF(J17&lt;&gt;"Sim","Inativa",IF(IFERROR(INDEX(Produtos!$D$6:$D$205,MATCH(A17,Produtos!$A$6:$A$205,0)),"")&lt;&gt;"Ativo","Bloqueada: base inativa",IF(IFERROR(INDEX(Produtos!$D$6:$D$205,MATCH(C17,Produtos!$A$6:$A$205,0)),"")&lt;&gt;"Ativo","Bloqueada: recomendado inativo",IF(F17="Incompatível","Bloqueada: incompatível",IF(F17="Não avaliada","Revisar: compatibilidade",IF(AND(F17="Condicional",'Instruções'!$B$15="Não"),"Revisar: condição não liberada",IF(IFERROR(INDEX(Produtos!$E$6:$E$205,MATCH(C17,Produtos!$A$6:$A$205,0)),"")&lt;&gt;"Sim","Aguardar: recomendado indisponível",IF(AND(I17="Se SKU-base indisponível",IFERROR(INDEX(Produtos!$E$6:$E$205,MATCH(A17,Produtos!$A$6:$A$205,0)),"")="Sim"),"Aguardar: base disponível",IF(AND(I17="Se SKU-base disponível",IFERROR(INDEX(Produtos!$E$6:$E$205,MATCH(A17,Produtos!$A$6:$A$205,0)),"")&lt;&gt;"Sim"),"Aguardar: base indisponível",IF(G17&lt;'Instruções'!$B$14,"Revisar: margem abaixo do mínimo","Apta"))))))))))))</f>
        <v/>
      </c>
      <c r="N17" s="17">
        <f>IF(M17&lt;&gt;"Apta","",1+COUNTIFS($A$6:$A$505,A17,$E$6:$E$505,E17,$M$6:$M$505,"Apta",$H$6:$H$505,"&gt;"&amp;H17)+COUNTIFS($A$6:$A$505,A17,$E$6:$E$505,E17,$M$6:$M$505,"Apta",$H$6:$H$505,H17,$G$6:$G$505,"&gt;"&amp;G17)+COUNTIFS($A$6:A17,A17,$E$6:E17,E17,$M$6:M17,"Apta",$H$6:H17,H17,$G$6:G17,G17)-1)</f>
        <v/>
      </c>
      <c r="O17" s="24">
        <f>IF(N17="","",A17&amp;"|"&amp;E17&amp;"|"&amp;TEXT(N17,"000"))</f>
        <v/>
      </c>
    </row>
    <row r="18">
      <c r="A18" s="16" t="n"/>
      <c r="B18" s="20">
        <f>IF(A18="","",IFERROR(INDEX(Produtos!$B$6:$B$205,MATCH(A18,Produtos!$A$6:$A$205,0)),"SKU não cadastrado"))</f>
        <v/>
      </c>
      <c r="C18" s="16" t="n"/>
      <c r="D18" s="20">
        <f>IF(C18="","",IFERROR(INDEX(Produtos!$B$6:$B$205,MATCH(C18,Produtos!$A$6:$A$205,0)),"SKU não cadastrado"))</f>
        <v/>
      </c>
      <c r="E18" s="16" t="n"/>
      <c r="F18" s="16" t="n"/>
      <c r="G18" s="38" t="n"/>
      <c r="H18" s="22" t="n"/>
      <c r="I18" s="23" t="n"/>
      <c r="J18" s="16" t="n"/>
      <c r="K18" s="23" t="n"/>
      <c r="L18" s="20">
        <f>IF(COUNTA(A18,C18,E18,F18,G18,H18,I18,J18)=0,"",IF(A18="","Falta SKU-base",IF(C18="","Falta SKU recomendado",IF(E18="","Falta tipo",IF(F18="","Falta compatibilidade",IF(G18="","Falta margem",IF(H18="","Falta prioridade",IF(I18="","Falta regra",IF(J18="","Falta situação ativa",IF(A18=C18,"Conflito: SKU igual",IF(COUNTIF(Produtos!$A$6:$A$205,A18)=0,"Conflito: base não cadastrada",IF(COUNTIF(Produtos!$A$6:$A$205,C18)=0,"Conflito: recomendado não cadastrado",IF(COUNTIFS($A$6:A18,A18,$C$6:C18,C18,$E$6:E18,E18)&gt;1,"Conflito: relação duplicada","OK")))))))))))))</f>
        <v/>
      </c>
      <c r="M18" s="20">
        <f>IF(L18="","",IF(L18&lt;&gt;"OK","Bloqueada: "&amp;L18,IF(J18&lt;&gt;"Sim","Inativa",IF(IFERROR(INDEX(Produtos!$D$6:$D$205,MATCH(A18,Produtos!$A$6:$A$205,0)),"")&lt;&gt;"Ativo","Bloqueada: base inativa",IF(IFERROR(INDEX(Produtos!$D$6:$D$205,MATCH(C18,Produtos!$A$6:$A$205,0)),"")&lt;&gt;"Ativo","Bloqueada: recomendado inativo",IF(F18="Incompatível","Bloqueada: incompatível",IF(F18="Não avaliada","Revisar: compatibilidade",IF(AND(F18="Condicional",'Instruções'!$B$15="Não"),"Revisar: condição não liberada",IF(IFERROR(INDEX(Produtos!$E$6:$E$205,MATCH(C18,Produtos!$A$6:$A$205,0)),"")&lt;&gt;"Sim","Aguardar: recomendado indisponível",IF(AND(I18="Se SKU-base indisponível",IFERROR(INDEX(Produtos!$E$6:$E$205,MATCH(A18,Produtos!$A$6:$A$205,0)),"")="Sim"),"Aguardar: base disponível",IF(AND(I18="Se SKU-base disponível",IFERROR(INDEX(Produtos!$E$6:$E$205,MATCH(A18,Produtos!$A$6:$A$205,0)),"")&lt;&gt;"Sim"),"Aguardar: base indisponível",IF(G18&lt;'Instruções'!$B$14,"Revisar: margem abaixo do mínimo","Apta"))))))))))))</f>
        <v/>
      </c>
      <c r="N18" s="17">
        <f>IF(M18&lt;&gt;"Apta","",1+COUNTIFS($A$6:$A$505,A18,$E$6:$E$505,E18,$M$6:$M$505,"Apta",$H$6:$H$505,"&gt;"&amp;H18)+COUNTIFS($A$6:$A$505,A18,$E$6:$E$505,E18,$M$6:$M$505,"Apta",$H$6:$H$505,H18,$G$6:$G$505,"&gt;"&amp;G18)+COUNTIFS($A$6:A18,A18,$E$6:E18,E18,$M$6:M18,"Apta",$H$6:H18,H18,$G$6:G18,G18)-1)</f>
        <v/>
      </c>
      <c r="O18" s="24">
        <f>IF(N18="","",A18&amp;"|"&amp;E18&amp;"|"&amp;TEXT(N18,"000"))</f>
        <v/>
      </c>
    </row>
    <row r="19">
      <c r="A19" s="16" t="n"/>
      <c r="B19" s="20">
        <f>IF(A19="","",IFERROR(INDEX(Produtos!$B$6:$B$205,MATCH(A19,Produtos!$A$6:$A$205,0)),"SKU não cadastrado"))</f>
        <v/>
      </c>
      <c r="C19" s="16" t="n"/>
      <c r="D19" s="20">
        <f>IF(C19="","",IFERROR(INDEX(Produtos!$B$6:$B$205,MATCH(C19,Produtos!$A$6:$A$205,0)),"SKU não cadastrado"))</f>
        <v/>
      </c>
      <c r="E19" s="16" t="n"/>
      <c r="F19" s="16" t="n"/>
      <c r="G19" s="38" t="n"/>
      <c r="H19" s="22" t="n"/>
      <c r="I19" s="23" t="n"/>
      <c r="J19" s="16" t="n"/>
      <c r="K19" s="23" t="n"/>
      <c r="L19" s="20">
        <f>IF(COUNTA(A19,C19,E19,F19,G19,H19,I19,J19)=0,"",IF(A19="","Falta SKU-base",IF(C19="","Falta SKU recomendado",IF(E19="","Falta tipo",IF(F19="","Falta compatibilidade",IF(G19="","Falta margem",IF(H19="","Falta prioridade",IF(I19="","Falta regra",IF(J19="","Falta situação ativa",IF(A19=C19,"Conflito: SKU igual",IF(COUNTIF(Produtos!$A$6:$A$205,A19)=0,"Conflito: base não cadastrada",IF(COUNTIF(Produtos!$A$6:$A$205,C19)=0,"Conflito: recomendado não cadastrado",IF(COUNTIFS($A$6:A19,A19,$C$6:C19,C19,$E$6:E19,E19)&gt;1,"Conflito: relação duplicada","OK")))))))))))))</f>
        <v/>
      </c>
      <c r="M19" s="20">
        <f>IF(L19="","",IF(L19&lt;&gt;"OK","Bloqueada: "&amp;L19,IF(J19&lt;&gt;"Sim","Inativa",IF(IFERROR(INDEX(Produtos!$D$6:$D$205,MATCH(A19,Produtos!$A$6:$A$205,0)),"")&lt;&gt;"Ativo","Bloqueada: base inativa",IF(IFERROR(INDEX(Produtos!$D$6:$D$205,MATCH(C19,Produtos!$A$6:$A$205,0)),"")&lt;&gt;"Ativo","Bloqueada: recomendado inativo",IF(F19="Incompatível","Bloqueada: incompatível",IF(F19="Não avaliada","Revisar: compatibilidade",IF(AND(F19="Condicional",'Instruções'!$B$15="Não"),"Revisar: condição não liberada",IF(IFERROR(INDEX(Produtos!$E$6:$E$205,MATCH(C19,Produtos!$A$6:$A$205,0)),"")&lt;&gt;"Sim","Aguardar: recomendado indisponível",IF(AND(I19="Se SKU-base indisponível",IFERROR(INDEX(Produtos!$E$6:$E$205,MATCH(A19,Produtos!$A$6:$A$205,0)),"")="Sim"),"Aguardar: base disponível",IF(AND(I19="Se SKU-base disponível",IFERROR(INDEX(Produtos!$E$6:$E$205,MATCH(A19,Produtos!$A$6:$A$205,0)),"")&lt;&gt;"Sim"),"Aguardar: base indisponível",IF(G19&lt;'Instruções'!$B$14,"Revisar: margem abaixo do mínimo","Apta"))))))))))))</f>
        <v/>
      </c>
      <c r="N19" s="17">
        <f>IF(M19&lt;&gt;"Apta","",1+COUNTIFS($A$6:$A$505,A19,$E$6:$E$505,E19,$M$6:$M$505,"Apta",$H$6:$H$505,"&gt;"&amp;H19)+COUNTIFS($A$6:$A$505,A19,$E$6:$E$505,E19,$M$6:$M$505,"Apta",$H$6:$H$505,H19,$G$6:$G$505,"&gt;"&amp;G19)+COUNTIFS($A$6:A19,A19,$E$6:E19,E19,$M$6:M19,"Apta",$H$6:H19,H19,$G$6:G19,G19)-1)</f>
        <v/>
      </c>
      <c r="O19" s="24">
        <f>IF(N19="","",A19&amp;"|"&amp;E19&amp;"|"&amp;TEXT(N19,"000"))</f>
        <v/>
      </c>
    </row>
    <row r="20">
      <c r="A20" s="16" t="n"/>
      <c r="B20" s="20">
        <f>IF(A20="","",IFERROR(INDEX(Produtos!$B$6:$B$205,MATCH(A20,Produtos!$A$6:$A$205,0)),"SKU não cadastrado"))</f>
        <v/>
      </c>
      <c r="C20" s="16" t="n"/>
      <c r="D20" s="20">
        <f>IF(C20="","",IFERROR(INDEX(Produtos!$B$6:$B$205,MATCH(C20,Produtos!$A$6:$A$205,0)),"SKU não cadastrado"))</f>
        <v/>
      </c>
      <c r="E20" s="16" t="n"/>
      <c r="F20" s="16" t="n"/>
      <c r="G20" s="38" t="n"/>
      <c r="H20" s="22" t="n"/>
      <c r="I20" s="23" t="n"/>
      <c r="J20" s="16" t="n"/>
      <c r="K20" s="23" t="n"/>
      <c r="L20" s="20">
        <f>IF(COUNTA(A20,C20,E20,F20,G20,H20,I20,J20)=0,"",IF(A20="","Falta SKU-base",IF(C20="","Falta SKU recomendado",IF(E20="","Falta tipo",IF(F20="","Falta compatibilidade",IF(G20="","Falta margem",IF(H20="","Falta prioridade",IF(I20="","Falta regra",IF(J20="","Falta situação ativa",IF(A20=C20,"Conflito: SKU igual",IF(COUNTIF(Produtos!$A$6:$A$205,A20)=0,"Conflito: base não cadastrada",IF(COUNTIF(Produtos!$A$6:$A$205,C20)=0,"Conflito: recomendado não cadastrado",IF(COUNTIFS($A$6:A20,A20,$C$6:C20,C20,$E$6:E20,E20)&gt;1,"Conflito: relação duplicada","OK")))))))))))))</f>
        <v/>
      </c>
      <c r="M20" s="20">
        <f>IF(L20="","",IF(L20&lt;&gt;"OK","Bloqueada: "&amp;L20,IF(J20&lt;&gt;"Sim","Inativa",IF(IFERROR(INDEX(Produtos!$D$6:$D$205,MATCH(A20,Produtos!$A$6:$A$205,0)),"")&lt;&gt;"Ativo","Bloqueada: base inativa",IF(IFERROR(INDEX(Produtos!$D$6:$D$205,MATCH(C20,Produtos!$A$6:$A$205,0)),"")&lt;&gt;"Ativo","Bloqueada: recomendado inativo",IF(F20="Incompatível","Bloqueada: incompatível",IF(F20="Não avaliada","Revisar: compatibilidade",IF(AND(F20="Condicional",'Instruções'!$B$15="Não"),"Revisar: condição não liberada",IF(IFERROR(INDEX(Produtos!$E$6:$E$205,MATCH(C20,Produtos!$A$6:$A$205,0)),"")&lt;&gt;"Sim","Aguardar: recomendado indisponível",IF(AND(I20="Se SKU-base indisponível",IFERROR(INDEX(Produtos!$E$6:$E$205,MATCH(A20,Produtos!$A$6:$A$205,0)),"")="Sim"),"Aguardar: base disponível",IF(AND(I20="Se SKU-base disponível",IFERROR(INDEX(Produtos!$E$6:$E$205,MATCH(A20,Produtos!$A$6:$A$205,0)),"")&lt;&gt;"Sim"),"Aguardar: base indisponível",IF(G20&lt;'Instruções'!$B$14,"Revisar: margem abaixo do mínimo","Apta"))))))))))))</f>
        <v/>
      </c>
      <c r="N20" s="17">
        <f>IF(M20&lt;&gt;"Apta","",1+COUNTIFS($A$6:$A$505,A20,$E$6:$E$505,E20,$M$6:$M$505,"Apta",$H$6:$H$505,"&gt;"&amp;H20)+COUNTIFS($A$6:$A$505,A20,$E$6:$E$505,E20,$M$6:$M$505,"Apta",$H$6:$H$505,H20,$G$6:$G$505,"&gt;"&amp;G20)+COUNTIFS($A$6:A20,A20,$E$6:E20,E20,$M$6:M20,"Apta",$H$6:H20,H20,$G$6:G20,G20)-1)</f>
        <v/>
      </c>
      <c r="O20" s="24">
        <f>IF(N20="","",A20&amp;"|"&amp;E20&amp;"|"&amp;TEXT(N20,"000"))</f>
        <v/>
      </c>
    </row>
    <row r="21">
      <c r="A21" s="16" t="n"/>
      <c r="B21" s="20">
        <f>IF(A21="","",IFERROR(INDEX(Produtos!$B$6:$B$205,MATCH(A21,Produtos!$A$6:$A$205,0)),"SKU não cadastrado"))</f>
        <v/>
      </c>
      <c r="C21" s="16" t="n"/>
      <c r="D21" s="20">
        <f>IF(C21="","",IFERROR(INDEX(Produtos!$B$6:$B$205,MATCH(C21,Produtos!$A$6:$A$205,0)),"SKU não cadastrado"))</f>
        <v/>
      </c>
      <c r="E21" s="16" t="n"/>
      <c r="F21" s="16" t="n"/>
      <c r="G21" s="38" t="n"/>
      <c r="H21" s="22" t="n"/>
      <c r="I21" s="23" t="n"/>
      <c r="J21" s="16" t="n"/>
      <c r="K21" s="23" t="n"/>
      <c r="L21" s="20">
        <f>IF(COUNTA(A21,C21,E21,F21,G21,H21,I21,J21)=0,"",IF(A21="","Falta SKU-base",IF(C21="","Falta SKU recomendado",IF(E21="","Falta tipo",IF(F21="","Falta compatibilidade",IF(G21="","Falta margem",IF(H21="","Falta prioridade",IF(I21="","Falta regra",IF(J21="","Falta situação ativa",IF(A21=C21,"Conflito: SKU igual",IF(COUNTIF(Produtos!$A$6:$A$205,A21)=0,"Conflito: base não cadastrada",IF(COUNTIF(Produtos!$A$6:$A$205,C21)=0,"Conflito: recomendado não cadastrado",IF(COUNTIFS($A$6:A21,A21,$C$6:C21,C21,$E$6:E21,E21)&gt;1,"Conflito: relação duplicada","OK")))))))))))))</f>
        <v/>
      </c>
      <c r="M21" s="20">
        <f>IF(L21="","",IF(L21&lt;&gt;"OK","Bloqueada: "&amp;L21,IF(J21&lt;&gt;"Sim","Inativa",IF(IFERROR(INDEX(Produtos!$D$6:$D$205,MATCH(A21,Produtos!$A$6:$A$205,0)),"")&lt;&gt;"Ativo","Bloqueada: base inativa",IF(IFERROR(INDEX(Produtos!$D$6:$D$205,MATCH(C21,Produtos!$A$6:$A$205,0)),"")&lt;&gt;"Ativo","Bloqueada: recomendado inativo",IF(F21="Incompatível","Bloqueada: incompatível",IF(F21="Não avaliada","Revisar: compatibilidade",IF(AND(F21="Condicional",'Instruções'!$B$15="Não"),"Revisar: condição não liberada",IF(IFERROR(INDEX(Produtos!$E$6:$E$205,MATCH(C21,Produtos!$A$6:$A$205,0)),"")&lt;&gt;"Sim","Aguardar: recomendado indisponível",IF(AND(I21="Se SKU-base indisponível",IFERROR(INDEX(Produtos!$E$6:$E$205,MATCH(A21,Produtos!$A$6:$A$205,0)),"")="Sim"),"Aguardar: base disponível",IF(AND(I21="Se SKU-base disponível",IFERROR(INDEX(Produtos!$E$6:$E$205,MATCH(A21,Produtos!$A$6:$A$205,0)),"")&lt;&gt;"Sim"),"Aguardar: base indisponível",IF(G21&lt;'Instruções'!$B$14,"Revisar: margem abaixo do mínimo","Apta"))))))))))))</f>
        <v/>
      </c>
      <c r="N21" s="17">
        <f>IF(M21&lt;&gt;"Apta","",1+COUNTIFS($A$6:$A$505,A21,$E$6:$E$505,E21,$M$6:$M$505,"Apta",$H$6:$H$505,"&gt;"&amp;H21)+COUNTIFS($A$6:$A$505,A21,$E$6:$E$505,E21,$M$6:$M$505,"Apta",$H$6:$H$505,H21,$G$6:$G$505,"&gt;"&amp;G21)+COUNTIFS($A$6:A21,A21,$E$6:E21,E21,$M$6:M21,"Apta",$H$6:H21,H21,$G$6:G21,G21)-1)</f>
        <v/>
      </c>
      <c r="O21" s="24">
        <f>IF(N21="","",A21&amp;"|"&amp;E21&amp;"|"&amp;TEXT(N21,"000"))</f>
        <v/>
      </c>
    </row>
    <row r="22">
      <c r="A22" s="16" t="n"/>
      <c r="B22" s="20">
        <f>IF(A22="","",IFERROR(INDEX(Produtos!$B$6:$B$205,MATCH(A22,Produtos!$A$6:$A$205,0)),"SKU não cadastrado"))</f>
        <v/>
      </c>
      <c r="C22" s="16" t="n"/>
      <c r="D22" s="20">
        <f>IF(C22="","",IFERROR(INDEX(Produtos!$B$6:$B$205,MATCH(C22,Produtos!$A$6:$A$205,0)),"SKU não cadastrado"))</f>
        <v/>
      </c>
      <c r="E22" s="16" t="n"/>
      <c r="F22" s="16" t="n"/>
      <c r="G22" s="38" t="n"/>
      <c r="H22" s="22" t="n"/>
      <c r="I22" s="23" t="n"/>
      <c r="J22" s="16" t="n"/>
      <c r="K22" s="23" t="n"/>
      <c r="L22" s="20">
        <f>IF(COUNTA(A22,C22,E22,F22,G22,H22,I22,J22)=0,"",IF(A22="","Falta SKU-base",IF(C22="","Falta SKU recomendado",IF(E22="","Falta tipo",IF(F22="","Falta compatibilidade",IF(G22="","Falta margem",IF(H22="","Falta prioridade",IF(I22="","Falta regra",IF(J22="","Falta situação ativa",IF(A22=C22,"Conflito: SKU igual",IF(COUNTIF(Produtos!$A$6:$A$205,A22)=0,"Conflito: base não cadastrada",IF(COUNTIF(Produtos!$A$6:$A$205,C22)=0,"Conflito: recomendado não cadastrado",IF(COUNTIFS($A$6:A22,A22,$C$6:C22,C22,$E$6:E22,E22)&gt;1,"Conflito: relação duplicada","OK")))))))))))))</f>
        <v/>
      </c>
      <c r="M22" s="20">
        <f>IF(L22="","",IF(L22&lt;&gt;"OK","Bloqueada: "&amp;L22,IF(J22&lt;&gt;"Sim","Inativa",IF(IFERROR(INDEX(Produtos!$D$6:$D$205,MATCH(A22,Produtos!$A$6:$A$205,0)),"")&lt;&gt;"Ativo","Bloqueada: base inativa",IF(IFERROR(INDEX(Produtos!$D$6:$D$205,MATCH(C22,Produtos!$A$6:$A$205,0)),"")&lt;&gt;"Ativo","Bloqueada: recomendado inativo",IF(F22="Incompatível","Bloqueada: incompatível",IF(F22="Não avaliada","Revisar: compatibilidade",IF(AND(F22="Condicional",'Instruções'!$B$15="Não"),"Revisar: condição não liberada",IF(IFERROR(INDEX(Produtos!$E$6:$E$205,MATCH(C22,Produtos!$A$6:$A$205,0)),"")&lt;&gt;"Sim","Aguardar: recomendado indisponível",IF(AND(I22="Se SKU-base indisponível",IFERROR(INDEX(Produtos!$E$6:$E$205,MATCH(A22,Produtos!$A$6:$A$205,0)),"")="Sim"),"Aguardar: base disponível",IF(AND(I22="Se SKU-base disponível",IFERROR(INDEX(Produtos!$E$6:$E$205,MATCH(A22,Produtos!$A$6:$A$205,0)),"")&lt;&gt;"Sim"),"Aguardar: base indisponível",IF(G22&lt;'Instruções'!$B$14,"Revisar: margem abaixo do mínimo","Apta"))))))))))))</f>
        <v/>
      </c>
      <c r="N22" s="17">
        <f>IF(M22&lt;&gt;"Apta","",1+COUNTIFS($A$6:$A$505,A22,$E$6:$E$505,E22,$M$6:$M$505,"Apta",$H$6:$H$505,"&gt;"&amp;H22)+COUNTIFS($A$6:$A$505,A22,$E$6:$E$505,E22,$M$6:$M$505,"Apta",$H$6:$H$505,H22,$G$6:$G$505,"&gt;"&amp;G22)+COUNTIFS($A$6:A22,A22,$E$6:E22,E22,$M$6:M22,"Apta",$H$6:H22,H22,$G$6:G22,G22)-1)</f>
        <v/>
      </c>
      <c r="O22" s="24">
        <f>IF(N22="","",A22&amp;"|"&amp;E22&amp;"|"&amp;TEXT(N22,"000"))</f>
        <v/>
      </c>
    </row>
    <row r="23">
      <c r="A23" s="16" t="n"/>
      <c r="B23" s="20">
        <f>IF(A23="","",IFERROR(INDEX(Produtos!$B$6:$B$205,MATCH(A23,Produtos!$A$6:$A$205,0)),"SKU não cadastrado"))</f>
        <v/>
      </c>
      <c r="C23" s="16" t="n"/>
      <c r="D23" s="20">
        <f>IF(C23="","",IFERROR(INDEX(Produtos!$B$6:$B$205,MATCH(C23,Produtos!$A$6:$A$205,0)),"SKU não cadastrado"))</f>
        <v/>
      </c>
      <c r="E23" s="16" t="n"/>
      <c r="F23" s="16" t="n"/>
      <c r="G23" s="38" t="n"/>
      <c r="H23" s="22" t="n"/>
      <c r="I23" s="23" t="n"/>
      <c r="J23" s="16" t="n"/>
      <c r="K23" s="23" t="n"/>
      <c r="L23" s="20">
        <f>IF(COUNTA(A23,C23,E23,F23,G23,H23,I23,J23)=0,"",IF(A23="","Falta SKU-base",IF(C23="","Falta SKU recomendado",IF(E23="","Falta tipo",IF(F23="","Falta compatibilidade",IF(G23="","Falta margem",IF(H23="","Falta prioridade",IF(I23="","Falta regra",IF(J23="","Falta situação ativa",IF(A23=C23,"Conflito: SKU igual",IF(COUNTIF(Produtos!$A$6:$A$205,A23)=0,"Conflito: base não cadastrada",IF(COUNTIF(Produtos!$A$6:$A$205,C23)=0,"Conflito: recomendado não cadastrado",IF(COUNTIFS($A$6:A23,A23,$C$6:C23,C23,$E$6:E23,E23)&gt;1,"Conflito: relação duplicada","OK")))))))))))))</f>
        <v/>
      </c>
      <c r="M23" s="20">
        <f>IF(L23="","",IF(L23&lt;&gt;"OK","Bloqueada: "&amp;L23,IF(J23&lt;&gt;"Sim","Inativa",IF(IFERROR(INDEX(Produtos!$D$6:$D$205,MATCH(A23,Produtos!$A$6:$A$205,0)),"")&lt;&gt;"Ativo","Bloqueada: base inativa",IF(IFERROR(INDEX(Produtos!$D$6:$D$205,MATCH(C23,Produtos!$A$6:$A$205,0)),"")&lt;&gt;"Ativo","Bloqueada: recomendado inativo",IF(F23="Incompatível","Bloqueada: incompatível",IF(F23="Não avaliada","Revisar: compatibilidade",IF(AND(F23="Condicional",'Instruções'!$B$15="Não"),"Revisar: condição não liberada",IF(IFERROR(INDEX(Produtos!$E$6:$E$205,MATCH(C23,Produtos!$A$6:$A$205,0)),"")&lt;&gt;"Sim","Aguardar: recomendado indisponível",IF(AND(I23="Se SKU-base indisponível",IFERROR(INDEX(Produtos!$E$6:$E$205,MATCH(A23,Produtos!$A$6:$A$205,0)),"")="Sim"),"Aguardar: base disponível",IF(AND(I23="Se SKU-base disponível",IFERROR(INDEX(Produtos!$E$6:$E$205,MATCH(A23,Produtos!$A$6:$A$205,0)),"")&lt;&gt;"Sim"),"Aguardar: base indisponível",IF(G23&lt;'Instruções'!$B$14,"Revisar: margem abaixo do mínimo","Apta"))))))))))))</f>
        <v/>
      </c>
      <c r="N23" s="17">
        <f>IF(M23&lt;&gt;"Apta","",1+COUNTIFS($A$6:$A$505,A23,$E$6:$E$505,E23,$M$6:$M$505,"Apta",$H$6:$H$505,"&gt;"&amp;H23)+COUNTIFS($A$6:$A$505,A23,$E$6:$E$505,E23,$M$6:$M$505,"Apta",$H$6:$H$505,H23,$G$6:$G$505,"&gt;"&amp;G23)+COUNTIFS($A$6:A23,A23,$E$6:E23,E23,$M$6:M23,"Apta",$H$6:H23,H23,$G$6:G23,G23)-1)</f>
        <v/>
      </c>
      <c r="O23" s="24">
        <f>IF(N23="","",A23&amp;"|"&amp;E23&amp;"|"&amp;TEXT(N23,"000"))</f>
        <v/>
      </c>
    </row>
    <row r="24">
      <c r="A24" s="16" t="n"/>
      <c r="B24" s="20">
        <f>IF(A24="","",IFERROR(INDEX(Produtos!$B$6:$B$205,MATCH(A24,Produtos!$A$6:$A$205,0)),"SKU não cadastrado"))</f>
        <v/>
      </c>
      <c r="C24" s="16" t="n"/>
      <c r="D24" s="20">
        <f>IF(C24="","",IFERROR(INDEX(Produtos!$B$6:$B$205,MATCH(C24,Produtos!$A$6:$A$205,0)),"SKU não cadastrado"))</f>
        <v/>
      </c>
      <c r="E24" s="16" t="n"/>
      <c r="F24" s="16" t="n"/>
      <c r="G24" s="38" t="n"/>
      <c r="H24" s="22" t="n"/>
      <c r="I24" s="23" t="n"/>
      <c r="J24" s="16" t="n"/>
      <c r="K24" s="23" t="n"/>
      <c r="L24" s="20">
        <f>IF(COUNTA(A24,C24,E24,F24,G24,H24,I24,J24)=0,"",IF(A24="","Falta SKU-base",IF(C24="","Falta SKU recomendado",IF(E24="","Falta tipo",IF(F24="","Falta compatibilidade",IF(G24="","Falta margem",IF(H24="","Falta prioridade",IF(I24="","Falta regra",IF(J24="","Falta situação ativa",IF(A24=C24,"Conflito: SKU igual",IF(COUNTIF(Produtos!$A$6:$A$205,A24)=0,"Conflito: base não cadastrada",IF(COUNTIF(Produtos!$A$6:$A$205,C24)=0,"Conflito: recomendado não cadastrado",IF(COUNTIFS($A$6:A24,A24,$C$6:C24,C24,$E$6:E24,E24)&gt;1,"Conflito: relação duplicada","OK")))))))))))))</f>
        <v/>
      </c>
      <c r="M24" s="20">
        <f>IF(L24="","",IF(L24&lt;&gt;"OK","Bloqueada: "&amp;L24,IF(J24&lt;&gt;"Sim","Inativa",IF(IFERROR(INDEX(Produtos!$D$6:$D$205,MATCH(A24,Produtos!$A$6:$A$205,0)),"")&lt;&gt;"Ativo","Bloqueada: base inativa",IF(IFERROR(INDEX(Produtos!$D$6:$D$205,MATCH(C24,Produtos!$A$6:$A$205,0)),"")&lt;&gt;"Ativo","Bloqueada: recomendado inativo",IF(F24="Incompatível","Bloqueada: incompatível",IF(F24="Não avaliada","Revisar: compatibilidade",IF(AND(F24="Condicional",'Instruções'!$B$15="Não"),"Revisar: condição não liberada",IF(IFERROR(INDEX(Produtos!$E$6:$E$205,MATCH(C24,Produtos!$A$6:$A$205,0)),"")&lt;&gt;"Sim","Aguardar: recomendado indisponível",IF(AND(I24="Se SKU-base indisponível",IFERROR(INDEX(Produtos!$E$6:$E$205,MATCH(A24,Produtos!$A$6:$A$205,0)),"")="Sim"),"Aguardar: base disponível",IF(AND(I24="Se SKU-base disponível",IFERROR(INDEX(Produtos!$E$6:$E$205,MATCH(A24,Produtos!$A$6:$A$205,0)),"")&lt;&gt;"Sim"),"Aguardar: base indisponível",IF(G24&lt;'Instruções'!$B$14,"Revisar: margem abaixo do mínimo","Apta"))))))))))))</f>
        <v/>
      </c>
      <c r="N24" s="17">
        <f>IF(M24&lt;&gt;"Apta","",1+COUNTIFS($A$6:$A$505,A24,$E$6:$E$505,E24,$M$6:$M$505,"Apta",$H$6:$H$505,"&gt;"&amp;H24)+COUNTIFS($A$6:$A$505,A24,$E$6:$E$505,E24,$M$6:$M$505,"Apta",$H$6:$H$505,H24,$G$6:$G$505,"&gt;"&amp;G24)+COUNTIFS($A$6:A24,A24,$E$6:E24,E24,$M$6:M24,"Apta",$H$6:H24,H24,$G$6:G24,G24)-1)</f>
        <v/>
      </c>
      <c r="O24" s="24">
        <f>IF(N24="","",A24&amp;"|"&amp;E24&amp;"|"&amp;TEXT(N24,"000"))</f>
        <v/>
      </c>
    </row>
    <row r="25">
      <c r="A25" s="16" t="n"/>
      <c r="B25" s="20">
        <f>IF(A25="","",IFERROR(INDEX(Produtos!$B$6:$B$205,MATCH(A25,Produtos!$A$6:$A$205,0)),"SKU não cadastrado"))</f>
        <v/>
      </c>
      <c r="C25" s="16" t="n"/>
      <c r="D25" s="20">
        <f>IF(C25="","",IFERROR(INDEX(Produtos!$B$6:$B$205,MATCH(C25,Produtos!$A$6:$A$205,0)),"SKU não cadastrado"))</f>
        <v/>
      </c>
      <c r="E25" s="16" t="n"/>
      <c r="F25" s="16" t="n"/>
      <c r="G25" s="38" t="n"/>
      <c r="H25" s="22" t="n"/>
      <c r="I25" s="23" t="n"/>
      <c r="J25" s="16" t="n"/>
      <c r="K25" s="23" t="n"/>
      <c r="L25" s="20">
        <f>IF(COUNTA(A25,C25,E25,F25,G25,H25,I25,J25)=0,"",IF(A25="","Falta SKU-base",IF(C25="","Falta SKU recomendado",IF(E25="","Falta tipo",IF(F25="","Falta compatibilidade",IF(G25="","Falta margem",IF(H25="","Falta prioridade",IF(I25="","Falta regra",IF(J25="","Falta situação ativa",IF(A25=C25,"Conflito: SKU igual",IF(COUNTIF(Produtos!$A$6:$A$205,A25)=0,"Conflito: base não cadastrada",IF(COUNTIF(Produtos!$A$6:$A$205,C25)=0,"Conflito: recomendado não cadastrado",IF(COUNTIFS($A$6:A25,A25,$C$6:C25,C25,$E$6:E25,E25)&gt;1,"Conflito: relação duplicada","OK")))))))))))))</f>
        <v/>
      </c>
      <c r="M25" s="20">
        <f>IF(L25="","",IF(L25&lt;&gt;"OK","Bloqueada: "&amp;L25,IF(J25&lt;&gt;"Sim","Inativa",IF(IFERROR(INDEX(Produtos!$D$6:$D$205,MATCH(A25,Produtos!$A$6:$A$205,0)),"")&lt;&gt;"Ativo","Bloqueada: base inativa",IF(IFERROR(INDEX(Produtos!$D$6:$D$205,MATCH(C25,Produtos!$A$6:$A$205,0)),"")&lt;&gt;"Ativo","Bloqueada: recomendado inativo",IF(F25="Incompatível","Bloqueada: incompatível",IF(F25="Não avaliada","Revisar: compatibilidade",IF(AND(F25="Condicional",'Instruções'!$B$15="Não"),"Revisar: condição não liberada",IF(IFERROR(INDEX(Produtos!$E$6:$E$205,MATCH(C25,Produtos!$A$6:$A$205,0)),"")&lt;&gt;"Sim","Aguardar: recomendado indisponível",IF(AND(I25="Se SKU-base indisponível",IFERROR(INDEX(Produtos!$E$6:$E$205,MATCH(A25,Produtos!$A$6:$A$205,0)),"")="Sim"),"Aguardar: base disponível",IF(AND(I25="Se SKU-base disponível",IFERROR(INDEX(Produtos!$E$6:$E$205,MATCH(A25,Produtos!$A$6:$A$205,0)),"")&lt;&gt;"Sim"),"Aguardar: base indisponível",IF(G25&lt;'Instruções'!$B$14,"Revisar: margem abaixo do mínimo","Apta"))))))))))))</f>
        <v/>
      </c>
      <c r="N25" s="17">
        <f>IF(M25&lt;&gt;"Apta","",1+COUNTIFS($A$6:$A$505,A25,$E$6:$E$505,E25,$M$6:$M$505,"Apta",$H$6:$H$505,"&gt;"&amp;H25)+COUNTIFS($A$6:$A$505,A25,$E$6:$E$505,E25,$M$6:$M$505,"Apta",$H$6:$H$505,H25,$G$6:$G$505,"&gt;"&amp;G25)+COUNTIFS($A$6:A25,A25,$E$6:E25,E25,$M$6:M25,"Apta",$H$6:H25,H25,$G$6:G25,G25)-1)</f>
        <v/>
      </c>
      <c r="O25" s="24">
        <f>IF(N25="","",A25&amp;"|"&amp;E25&amp;"|"&amp;TEXT(N25,"000"))</f>
        <v/>
      </c>
    </row>
    <row r="26">
      <c r="A26" s="16" t="n"/>
      <c r="B26" s="20">
        <f>IF(A26="","",IFERROR(INDEX(Produtos!$B$6:$B$205,MATCH(A26,Produtos!$A$6:$A$205,0)),"SKU não cadastrado"))</f>
        <v/>
      </c>
      <c r="C26" s="16" t="n"/>
      <c r="D26" s="20">
        <f>IF(C26="","",IFERROR(INDEX(Produtos!$B$6:$B$205,MATCH(C26,Produtos!$A$6:$A$205,0)),"SKU não cadastrado"))</f>
        <v/>
      </c>
      <c r="E26" s="16" t="n"/>
      <c r="F26" s="16" t="n"/>
      <c r="G26" s="38" t="n"/>
      <c r="H26" s="22" t="n"/>
      <c r="I26" s="23" t="n"/>
      <c r="J26" s="16" t="n"/>
      <c r="K26" s="23" t="n"/>
      <c r="L26" s="20">
        <f>IF(COUNTA(A26,C26,E26,F26,G26,H26,I26,J26)=0,"",IF(A26="","Falta SKU-base",IF(C26="","Falta SKU recomendado",IF(E26="","Falta tipo",IF(F26="","Falta compatibilidade",IF(G26="","Falta margem",IF(H26="","Falta prioridade",IF(I26="","Falta regra",IF(J26="","Falta situação ativa",IF(A26=C26,"Conflito: SKU igual",IF(COUNTIF(Produtos!$A$6:$A$205,A26)=0,"Conflito: base não cadastrada",IF(COUNTIF(Produtos!$A$6:$A$205,C26)=0,"Conflito: recomendado não cadastrado",IF(COUNTIFS($A$6:A26,A26,$C$6:C26,C26,$E$6:E26,E26)&gt;1,"Conflito: relação duplicada","OK")))))))))))))</f>
        <v/>
      </c>
      <c r="M26" s="20">
        <f>IF(L26="","",IF(L26&lt;&gt;"OK","Bloqueada: "&amp;L26,IF(J26&lt;&gt;"Sim","Inativa",IF(IFERROR(INDEX(Produtos!$D$6:$D$205,MATCH(A26,Produtos!$A$6:$A$205,0)),"")&lt;&gt;"Ativo","Bloqueada: base inativa",IF(IFERROR(INDEX(Produtos!$D$6:$D$205,MATCH(C26,Produtos!$A$6:$A$205,0)),"")&lt;&gt;"Ativo","Bloqueada: recomendado inativo",IF(F26="Incompatível","Bloqueada: incompatível",IF(F26="Não avaliada","Revisar: compatibilidade",IF(AND(F26="Condicional",'Instruções'!$B$15="Não"),"Revisar: condição não liberada",IF(IFERROR(INDEX(Produtos!$E$6:$E$205,MATCH(C26,Produtos!$A$6:$A$205,0)),"")&lt;&gt;"Sim","Aguardar: recomendado indisponível",IF(AND(I26="Se SKU-base indisponível",IFERROR(INDEX(Produtos!$E$6:$E$205,MATCH(A26,Produtos!$A$6:$A$205,0)),"")="Sim"),"Aguardar: base disponível",IF(AND(I26="Se SKU-base disponível",IFERROR(INDEX(Produtos!$E$6:$E$205,MATCH(A26,Produtos!$A$6:$A$205,0)),"")&lt;&gt;"Sim"),"Aguardar: base indisponível",IF(G26&lt;'Instruções'!$B$14,"Revisar: margem abaixo do mínimo","Apta"))))))))))))</f>
        <v/>
      </c>
      <c r="N26" s="17">
        <f>IF(M26&lt;&gt;"Apta","",1+COUNTIFS($A$6:$A$505,A26,$E$6:$E$505,E26,$M$6:$M$505,"Apta",$H$6:$H$505,"&gt;"&amp;H26)+COUNTIFS($A$6:$A$505,A26,$E$6:$E$505,E26,$M$6:$M$505,"Apta",$H$6:$H$505,H26,$G$6:$G$505,"&gt;"&amp;G26)+COUNTIFS($A$6:A26,A26,$E$6:E26,E26,$M$6:M26,"Apta",$H$6:H26,H26,$G$6:G26,G26)-1)</f>
        <v/>
      </c>
      <c r="O26" s="24">
        <f>IF(N26="","",A26&amp;"|"&amp;E26&amp;"|"&amp;TEXT(N26,"000"))</f>
        <v/>
      </c>
    </row>
    <row r="27">
      <c r="A27" s="16" t="n"/>
      <c r="B27" s="20">
        <f>IF(A27="","",IFERROR(INDEX(Produtos!$B$6:$B$205,MATCH(A27,Produtos!$A$6:$A$205,0)),"SKU não cadastrado"))</f>
        <v/>
      </c>
      <c r="C27" s="16" t="n"/>
      <c r="D27" s="20">
        <f>IF(C27="","",IFERROR(INDEX(Produtos!$B$6:$B$205,MATCH(C27,Produtos!$A$6:$A$205,0)),"SKU não cadastrado"))</f>
        <v/>
      </c>
      <c r="E27" s="16" t="n"/>
      <c r="F27" s="16" t="n"/>
      <c r="G27" s="38" t="n"/>
      <c r="H27" s="22" t="n"/>
      <c r="I27" s="23" t="n"/>
      <c r="J27" s="16" t="n"/>
      <c r="K27" s="23" t="n"/>
      <c r="L27" s="20">
        <f>IF(COUNTA(A27,C27,E27,F27,G27,H27,I27,J27)=0,"",IF(A27="","Falta SKU-base",IF(C27="","Falta SKU recomendado",IF(E27="","Falta tipo",IF(F27="","Falta compatibilidade",IF(G27="","Falta margem",IF(H27="","Falta prioridade",IF(I27="","Falta regra",IF(J27="","Falta situação ativa",IF(A27=C27,"Conflito: SKU igual",IF(COUNTIF(Produtos!$A$6:$A$205,A27)=0,"Conflito: base não cadastrada",IF(COUNTIF(Produtos!$A$6:$A$205,C27)=0,"Conflito: recomendado não cadastrado",IF(COUNTIFS($A$6:A27,A27,$C$6:C27,C27,$E$6:E27,E27)&gt;1,"Conflito: relação duplicada","OK")))))))))))))</f>
        <v/>
      </c>
      <c r="M27" s="20">
        <f>IF(L27="","",IF(L27&lt;&gt;"OK","Bloqueada: "&amp;L27,IF(J27&lt;&gt;"Sim","Inativa",IF(IFERROR(INDEX(Produtos!$D$6:$D$205,MATCH(A27,Produtos!$A$6:$A$205,0)),"")&lt;&gt;"Ativo","Bloqueada: base inativa",IF(IFERROR(INDEX(Produtos!$D$6:$D$205,MATCH(C27,Produtos!$A$6:$A$205,0)),"")&lt;&gt;"Ativo","Bloqueada: recomendado inativo",IF(F27="Incompatível","Bloqueada: incompatível",IF(F27="Não avaliada","Revisar: compatibilidade",IF(AND(F27="Condicional",'Instruções'!$B$15="Não"),"Revisar: condição não liberada",IF(IFERROR(INDEX(Produtos!$E$6:$E$205,MATCH(C27,Produtos!$A$6:$A$205,0)),"")&lt;&gt;"Sim","Aguardar: recomendado indisponível",IF(AND(I27="Se SKU-base indisponível",IFERROR(INDEX(Produtos!$E$6:$E$205,MATCH(A27,Produtos!$A$6:$A$205,0)),"")="Sim"),"Aguardar: base disponível",IF(AND(I27="Se SKU-base disponível",IFERROR(INDEX(Produtos!$E$6:$E$205,MATCH(A27,Produtos!$A$6:$A$205,0)),"")&lt;&gt;"Sim"),"Aguardar: base indisponível",IF(G27&lt;'Instruções'!$B$14,"Revisar: margem abaixo do mínimo","Apta"))))))))))))</f>
        <v/>
      </c>
      <c r="N27" s="17">
        <f>IF(M27&lt;&gt;"Apta","",1+COUNTIFS($A$6:$A$505,A27,$E$6:$E$505,E27,$M$6:$M$505,"Apta",$H$6:$H$505,"&gt;"&amp;H27)+COUNTIFS($A$6:$A$505,A27,$E$6:$E$505,E27,$M$6:$M$505,"Apta",$H$6:$H$505,H27,$G$6:$G$505,"&gt;"&amp;G27)+COUNTIFS($A$6:A27,A27,$E$6:E27,E27,$M$6:M27,"Apta",$H$6:H27,H27,$G$6:G27,G27)-1)</f>
        <v/>
      </c>
      <c r="O27" s="24">
        <f>IF(N27="","",A27&amp;"|"&amp;E27&amp;"|"&amp;TEXT(N27,"000"))</f>
        <v/>
      </c>
    </row>
    <row r="28">
      <c r="A28" s="16" t="n"/>
      <c r="B28" s="20">
        <f>IF(A28="","",IFERROR(INDEX(Produtos!$B$6:$B$205,MATCH(A28,Produtos!$A$6:$A$205,0)),"SKU não cadastrado"))</f>
        <v/>
      </c>
      <c r="C28" s="16" t="n"/>
      <c r="D28" s="20">
        <f>IF(C28="","",IFERROR(INDEX(Produtos!$B$6:$B$205,MATCH(C28,Produtos!$A$6:$A$205,0)),"SKU não cadastrado"))</f>
        <v/>
      </c>
      <c r="E28" s="16" t="n"/>
      <c r="F28" s="16" t="n"/>
      <c r="G28" s="38" t="n"/>
      <c r="H28" s="22" t="n"/>
      <c r="I28" s="23" t="n"/>
      <c r="J28" s="16" t="n"/>
      <c r="K28" s="23" t="n"/>
      <c r="L28" s="20">
        <f>IF(COUNTA(A28,C28,E28,F28,G28,H28,I28,J28)=0,"",IF(A28="","Falta SKU-base",IF(C28="","Falta SKU recomendado",IF(E28="","Falta tipo",IF(F28="","Falta compatibilidade",IF(G28="","Falta margem",IF(H28="","Falta prioridade",IF(I28="","Falta regra",IF(J28="","Falta situação ativa",IF(A28=C28,"Conflito: SKU igual",IF(COUNTIF(Produtos!$A$6:$A$205,A28)=0,"Conflito: base não cadastrada",IF(COUNTIF(Produtos!$A$6:$A$205,C28)=0,"Conflito: recomendado não cadastrado",IF(COUNTIFS($A$6:A28,A28,$C$6:C28,C28,$E$6:E28,E28)&gt;1,"Conflito: relação duplicada","OK")))))))))))))</f>
        <v/>
      </c>
      <c r="M28" s="20">
        <f>IF(L28="","",IF(L28&lt;&gt;"OK","Bloqueada: "&amp;L28,IF(J28&lt;&gt;"Sim","Inativa",IF(IFERROR(INDEX(Produtos!$D$6:$D$205,MATCH(A28,Produtos!$A$6:$A$205,0)),"")&lt;&gt;"Ativo","Bloqueada: base inativa",IF(IFERROR(INDEX(Produtos!$D$6:$D$205,MATCH(C28,Produtos!$A$6:$A$205,0)),"")&lt;&gt;"Ativo","Bloqueada: recomendado inativo",IF(F28="Incompatível","Bloqueada: incompatível",IF(F28="Não avaliada","Revisar: compatibilidade",IF(AND(F28="Condicional",'Instruções'!$B$15="Não"),"Revisar: condição não liberada",IF(IFERROR(INDEX(Produtos!$E$6:$E$205,MATCH(C28,Produtos!$A$6:$A$205,0)),"")&lt;&gt;"Sim","Aguardar: recomendado indisponível",IF(AND(I28="Se SKU-base indisponível",IFERROR(INDEX(Produtos!$E$6:$E$205,MATCH(A28,Produtos!$A$6:$A$205,0)),"")="Sim"),"Aguardar: base disponível",IF(AND(I28="Se SKU-base disponível",IFERROR(INDEX(Produtos!$E$6:$E$205,MATCH(A28,Produtos!$A$6:$A$205,0)),"")&lt;&gt;"Sim"),"Aguardar: base indisponível",IF(G28&lt;'Instruções'!$B$14,"Revisar: margem abaixo do mínimo","Apta"))))))))))))</f>
        <v/>
      </c>
      <c r="N28" s="17">
        <f>IF(M28&lt;&gt;"Apta","",1+COUNTIFS($A$6:$A$505,A28,$E$6:$E$505,E28,$M$6:$M$505,"Apta",$H$6:$H$505,"&gt;"&amp;H28)+COUNTIFS($A$6:$A$505,A28,$E$6:$E$505,E28,$M$6:$M$505,"Apta",$H$6:$H$505,H28,$G$6:$G$505,"&gt;"&amp;G28)+COUNTIFS($A$6:A28,A28,$E$6:E28,E28,$M$6:M28,"Apta",$H$6:H28,H28,$G$6:G28,G28)-1)</f>
        <v/>
      </c>
      <c r="O28" s="24">
        <f>IF(N28="","",A28&amp;"|"&amp;E28&amp;"|"&amp;TEXT(N28,"000"))</f>
        <v/>
      </c>
    </row>
    <row r="29">
      <c r="A29" s="16" t="n"/>
      <c r="B29" s="20">
        <f>IF(A29="","",IFERROR(INDEX(Produtos!$B$6:$B$205,MATCH(A29,Produtos!$A$6:$A$205,0)),"SKU não cadastrado"))</f>
        <v/>
      </c>
      <c r="C29" s="16" t="n"/>
      <c r="D29" s="20">
        <f>IF(C29="","",IFERROR(INDEX(Produtos!$B$6:$B$205,MATCH(C29,Produtos!$A$6:$A$205,0)),"SKU não cadastrado"))</f>
        <v/>
      </c>
      <c r="E29" s="16" t="n"/>
      <c r="F29" s="16" t="n"/>
      <c r="G29" s="38" t="n"/>
      <c r="H29" s="22" t="n"/>
      <c r="I29" s="23" t="n"/>
      <c r="J29" s="16" t="n"/>
      <c r="K29" s="23" t="n"/>
      <c r="L29" s="20">
        <f>IF(COUNTA(A29,C29,E29,F29,G29,H29,I29,J29)=0,"",IF(A29="","Falta SKU-base",IF(C29="","Falta SKU recomendado",IF(E29="","Falta tipo",IF(F29="","Falta compatibilidade",IF(G29="","Falta margem",IF(H29="","Falta prioridade",IF(I29="","Falta regra",IF(J29="","Falta situação ativa",IF(A29=C29,"Conflito: SKU igual",IF(COUNTIF(Produtos!$A$6:$A$205,A29)=0,"Conflito: base não cadastrada",IF(COUNTIF(Produtos!$A$6:$A$205,C29)=0,"Conflito: recomendado não cadastrado",IF(COUNTIFS($A$6:A29,A29,$C$6:C29,C29,$E$6:E29,E29)&gt;1,"Conflito: relação duplicada","OK")))))))))))))</f>
        <v/>
      </c>
      <c r="M29" s="20">
        <f>IF(L29="","",IF(L29&lt;&gt;"OK","Bloqueada: "&amp;L29,IF(J29&lt;&gt;"Sim","Inativa",IF(IFERROR(INDEX(Produtos!$D$6:$D$205,MATCH(A29,Produtos!$A$6:$A$205,0)),"")&lt;&gt;"Ativo","Bloqueada: base inativa",IF(IFERROR(INDEX(Produtos!$D$6:$D$205,MATCH(C29,Produtos!$A$6:$A$205,0)),"")&lt;&gt;"Ativo","Bloqueada: recomendado inativo",IF(F29="Incompatível","Bloqueada: incompatível",IF(F29="Não avaliada","Revisar: compatibilidade",IF(AND(F29="Condicional",'Instruções'!$B$15="Não"),"Revisar: condição não liberada",IF(IFERROR(INDEX(Produtos!$E$6:$E$205,MATCH(C29,Produtos!$A$6:$A$205,0)),"")&lt;&gt;"Sim","Aguardar: recomendado indisponível",IF(AND(I29="Se SKU-base indisponível",IFERROR(INDEX(Produtos!$E$6:$E$205,MATCH(A29,Produtos!$A$6:$A$205,0)),"")="Sim"),"Aguardar: base disponível",IF(AND(I29="Se SKU-base disponível",IFERROR(INDEX(Produtos!$E$6:$E$205,MATCH(A29,Produtos!$A$6:$A$205,0)),"")&lt;&gt;"Sim"),"Aguardar: base indisponível",IF(G29&lt;'Instruções'!$B$14,"Revisar: margem abaixo do mínimo","Apta"))))))))))))</f>
        <v/>
      </c>
      <c r="N29" s="17">
        <f>IF(M29&lt;&gt;"Apta","",1+COUNTIFS($A$6:$A$505,A29,$E$6:$E$505,E29,$M$6:$M$505,"Apta",$H$6:$H$505,"&gt;"&amp;H29)+COUNTIFS($A$6:$A$505,A29,$E$6:$E$505,E29,$M$6:$M$505,"Apta",$H$6:$H$505,H29,$G$6:$G$505,"&gt;"&amp;G29)+COUNTIFS($A$6:A29,A29,$E$6:E29,E29,$M$6:M29,"Apta",$H$6:H29,H29,$G$6:G29,G29)-1)</f>
        <v/>
      </c>
      <c r="O29" s="24">
        <f>IF(N29="","",A29&amp;"|"&amp;E29&amp;"|"&amp;TEXT(N29,"000"))</f>
        <v/>
      </c>
    </row>
    <row r="30">
      <c r="A30" s="16" t="n"/>
      <c r="B30" s="20">
        <f>IF(A30="","",IFERROR(INDEX(Produtos!$B$6:$B$205,MATCH(A30,Produtos!$A$6:$A$205,0)),"SKU não cadastrado"))</f>
        <v/>
      </c>
      <c r="C30" s="16" t="n"/>
      <c r="D30" s="20">
        <f>IF(C30="","",IFERROR(INDEX(Produtos!$B$6:$B$205,MATCH(C30,Produtos!$A$6:$A$205,0)),"SKU não cadastrado"))</f>
        <v/>
      </c>
      <c r="E30" s="16" t="n"/>
      <c r="F30" s="16" t="n"/>
      <c r="G30" s="38" t="n"/>
      <c r="H30" s="22" t="n"/>
      <c r="I30" s="23" t="n"/>
      <c r="J30" s="16" t="n"/>
      <c r="K30" s="23" t="n"/>
      <c r="L30" s="20">
        <f>IF(COUNTA(A30,C30,E30,F30,G30,H30,I30,J30)=0,"",IF(A30="","Falta SKU-base",IF(C30="","Falta SKU recomendado",IF(E30="","Falta tipo",IF(F30="","Falta compatibilidade",IF(G30="","Falta margem",IF(H30="","Falta prioridade",IF(I30="","Falta regra",IF(J30="","Falta situação ativa",IF(A30=C30,"Conflito: SKU igual",IF(COUNTIF(Produtos!$A$6:$A$205,A30)=0,"Conflito: base não cadastrada",IF(COUNTIF(Produtos!$A$6:$A$205,C30)=0,"Conflito: recomendado não cadastrado",IF(COUNTIFS($A$6:A30,A30,$C$6:C30,C30,$E$6:E30,E30)&gt;1,"Conflito: relação duplicada","OK")))))))))))))</f>
        <v/>
      </c>
      <c r="M30" s="20">
        <f>IF(L30="","",IF(L30&lt;&gt;"OK","Bloqueada: "&amp;L30,IF(J30&lt;&gt;"Sim","Inativa",IF(IFERROR(INDEX(Produtos!$D$6:$D$205,MATCH(A30,Produtos!$A$6:$A$205,0)),"")&lt;&gt;"Ativo","Bloqueada: base inativa",IF(IFERROR(INDEX(Produtos!$D$6:$D$205,MATCH(C30,Produtos!$A$6:$A$205,0)),"")&lt;&gt;"Ativo","Bloqueada: recomendado inativo",IF(F30="Incompatível","Bloqueada: incompatível",IF(F30="Não avaliada","Revisar: compatibilidade",IF(AND(F30="Condicional",'Instruções'!$B$15="Não"),"Revisar: condição não liberada",IF(IFERROR(INDEX(Produtos!$E$6:$E$205,MATCH(C30,Produtos!$A$6:$A$205,0)),"")&lt;&gt;"Sim","Aguardar: recomendado indisponível",IF(AND(I30="Se SKU-base indisponível",IFERROR(INDEX(Produtos!$E$6:$E$205,MATCH(A30,Produtos!$A$6:$A$205,0)),"")="Sim"),"Aguardar: base disponível",IF(AND(I30="Se SKU-base disponível",IFERROR(INDEX(Produtos!$E$6:$E$205,MATCH(A30,Produtos!$A$6:$A$205,0)),"")&lt;&gt;"Sim"),"Aguardar: base indisponível",IF(G30&lt;'Instruções'!$B$14,"Revisar: margem abaixo do mínimo","Apta"))))))))))))</f>
        <v/>
      </c>
      <c r="N30" s="17">
        <f>IF(M30&lt;&gt;"Apta","",1+COUNTIFS($A$6:$A$505,A30,$E$6:$E$505,E30,$M$6:$M$505,"Apta",$H$6:$H$505,"&gt;"&amp;H30)+COUNTIFS($A$6:$A$505,A30,$E$6:$E$505,E30,$M$6:$M$505,"Apta",$H$6:$H$505,H30,$G$6:$G$505,"&gt;"&amp;G30)+COUNTIFS($A$6:A30,A30,$E$6:E30,E30,$M$6:M30,"Apta",$H$6:H30,H30,$G$6:G30,G30)-1)</f>
        <v/>
      </c>
      <c r="O30" s="24">
        <f>IF(N30="","",A30&amp;"|"&amp;E30&amp;"|"&amp;TEXT(N30,"000"))</f>
        <v/>
      </c>
    </row>
    <row r="31">
      <c r="A31" s="16" t="n"/>
      <c r="B31" s="20">
        <f>IF(A31="","",IFERROR(INDEX(Produtos!$B$6:$B$205,MATCH(A31,Produtos!$A$6:$A$205,0)),"SKU não cadastrado"))</f>
        <v/>
      </c>
      <c r="C31" s="16" t="n"/>
      <c r="D31" s="20">
        <f>IF(C31="","",IFERROR(INDEX(Produtos!$B$6:$B$205,MATCH(C31,Produtos!$A$6:$A$205,0)),"SKU não cadastrado"))</f>
        <v/>
      </c>
      <c r="E31" s="16" t="n"/>
      <c r="F31" s="16" t="n"/>
      <c r="G31" s="38" t="n"/>
      <c r="H31" s="22" t="n"/>
      <c r="I31" s="23" t="n"/>
      <c r="J31" s="16" t="n"/>
      <c r="K31" s="23" t="n"/>
      <c r="L31" s="20">
        <f>IF(COUNTA(A31,C31,E31,F31,G31,H31,I31,J31)=0,"",IF(A31="","Falta SKU-base",IF(C31="","Falta SKU recomendado",IF(E31="","Falta tipo",IF(F31="","Falta compatibilidade",IF(G31="","Falta margem",IF(H31="","Falta prioridade",IF(I31="","Falta regra",IF(J31="","Falta situação ativa",IF(A31=C31,"Conflito: SKU igual",IF(COUNTIF(Produtos!$A$6:$A$205,A31)=0,"Conflito: base não cadastrada",IF(COUNTIF(Produtos!$A$6:$A$205,C31)=0,"Conflito: recomendado não cadastrado",IF(COUNTIFS($A$6:A31,A31,$C$6:C31,C31,$E$6:E31,E31)&gt;1,"Conflito: relação duplicada","OK")))))))))))))</f>
        <v/>
      </c>
      <c r="M31" s="20">
        <f>IF(L31="","",IF(L31&lt;&gt;"OK","Bloqueada: "&amp;L31,IF(J31&lt;&gt;"Sim","Inativa",IF(IFERROR(INDEX(Produtos!$D$6:$D$205,MATCH(A31,Produtos!$A$6:$A$205,0)),"")&lt;&gt;"Ativo","Bloqueada: base inativa",IF(IFERROR(INDEX(Produtos!$D$6:$D$205,MATCH(C31,Produtos!$A$6:$A$205,0)),"")&lt;&gt;"Ativo","Bloqueada: recomendado inativo",IF(F31="Incompatível","Bloqueada: incompatível",IF(F31="Não avaliada","Revisar: compatibilidade",IF(AND(F31="Condicional",'Instruções'!$B$15="Não"),"Revisar: condição não liberada",IF(IFERROR(INDEX(Produtos!$E$6:$E$205,MATCH(C31,Produtos!$A$6:$A$205,0)),"")&lt;&gt;"Sim","Aguardar: recomendado indisponível",IF(AND(I31="Se SKU-base indisponível",IFERROR(INDEX(Produtos!$E$6:$E$205,MATCH(A31,Produtos!$A$6:$A$205,0)),"")="Sim"),"Aguardar: base disponível",IF(AND(I31="Se SKU-base disponível",IFERROR(INDEX(Produtos!$E$6:$E$205,MATCH(A31,Produtos!$A$6:$A$205,0)),"")&lt;&gt;"Sim"),"Aguardar: base indisponível",IF(G31&lt;'Instruções'!$B$14,"Revisar: margem abaixo do mínimo","Apta"))))))))))))</f>
        <v/>
      </c>
      <c r="N31" s="17">
        <f>IF(M31&lt;&gt;"Apta","",1+COUNTIFS($A$6:$A$505,A31,$E$6:$E$505,E31,$M$6:$M$505,"Apta",$H$6:$H$505,"&gt;"&amp;H31)+COUNTIFS($A$6:$A$505,A31,$E$6:$E$505,E31,$M$6:$M$505,"Apta",$H$6:$H$505,H31,$G$6:$G$505,"&gt;"&amp;G31)+COUNTIFS($A$6:A31,A31,$E$6:E31,E31,$M$6:M31,"Apta",$H$6:H31,H31,$G$6:G31,G31)-1)</f>
        <v/>
      </c>
      <c r="O31" s="24">
        <f>IF(N31="","",A31&amp;"|"&amp;E31&amp;"|"&amp;TEXT(N31,"000"))</f>
        <v/>
      </c>
    </row>
    <row r="32">
      <c r="A32" s="16" t="n"/>
      <c r="B32" s="20">
        <f>IF(A32="","",IFERROR(INDEX(Produtos!$B$6:$B$205,MATCH(A32,Produtos!$A$6:$A$205,0)),"SKU não cadastrado"))</f>
        <v/>
      </c>
      <c r="C32" s="16" t="n"/>
      <c r="D32" s="20">
        <f>IF(C32="","",IFERROR(INDEX(Produtos!$B$6:$B$205,MATCH(C32,Produtos!$A$6:$A$205,0)),"SKU não cadastrado"))</f>
        <v/>
      </c>
      <c r="E32" s="16" t="n"/>
      <c r="F32" s="16" t="n"/>
      <c r="G32" s="38" t="n"/>
      <c r="H32" s="22" t="n"/>
      <c r="I32" s="23" t="n"/>
      <c r="J32" s="16" t="n"/>
      <c r="K32" s="23" t="n"/>
      <c r="L32" s="20">
        <f>IF(COUNTA(A32,C32,E32,F32,G32,H32,I32,J32)=0,"",IF(A32="","Falta SKU-base",IF(C32="","Falta SKU recomendado",IF(E32="","Falta tipo",IF(F32="","Falta compatibilidade",IF(G32="","Falta margem",IF(H32="","Falta prioridade",IF(I32="","Falta regra",IF(J32="","Falta situação ativa",IF(A32=C32,"Conflito: SKU igual",IF(COUNTIF(Produtos!$A$6:$A$205,A32)=0,"Conflito: base não cadastrada",IF(COUNTIF(Produtos!$A$6:$A$205,C32)=0,"Conflito: recomendado não cadastrado",IF(COUNTIFS($A$6:A32,A32,$C$6:C32,C32,$E$6:E32,E32)&gt;1,"Conflito: relação duplicada","OK")))))))))))))</f>
        <v/>
      </c>
      <c r="M32" s="20">
        <f>IF(L32="","",IF(L32&lt;&gt;"OK","Bloqueada: "&amp;L32,IF(J32&lt;&gt;"Sim","Inativa",IF(IFERROR(INDEX(Produtos!$D$6:$D$205,MATCH(A32,Produtos!$A$6:$A$205,0)),"")&lt;&gt;"Ativo","Bloqueada: base inativa",IF(IFERROR(INDEX(Produtos!$D$6:$D$205,MATCH(C32,Produtos!$A$6:$A$205,0)),"")&lt;&gt;"Ativo","Bloqueada: recomendado inativo",IF(F32="Incompatível","Bloqueada: incompatível",IF(F32="Não avaliada","Revisar: compatibilidade",IF(AND(F32="Condicional",'Instruções'!$B$15="Não"),"Revisar: condição não liberada",IF(IFERROR(INDEX(Produtos!$E$6:$E$205,MATCH(C32,Produtos!$A$6:$A$205,0)),"")&lt;&gt;"Sim","Aguardar: recomendado indisponível",IF(AND(I32="Se SKU-base indisponível",IFERROR(INDEX(Produtos!$E$6:$E$205,MATCH(A32,Produtos!$A$6:$A$205,0)),"")="Sim"),"Aguardar: base disponível",IF(AND(I32="Se SKU-base disponível",IFERROR(INDEX(Produtos!$E$6:$E$205,MATCH(A32,Produtos!$A$6:$A$205,0)),"")&lt;&gt;"Sim"),"Aguardar: base indisponível",IF(G32&lt;'Instruções'!$B$14,"Revisar: margem abaixo do mínimo","Apta"))))))))))))</f>
        <v/>
      </c>
      <c r="N32" s="17">
        <f>IF(M32&lt;&gt;"Apta","",1+COUNTIFS($A$6:$A$505,A32,$E$6:$E$505,E32,$M$6:$M$505,"Apta",$H$6:$H$505,"&gt;"&amp;H32)+COUNTIFS($A$6:$A$505,A32,$E$6:$E$505,E32,$M$6:$M$505,"Apta",$H$6:$H$505,H32,$G$6:$G$505,"&gt;"&amp;G32)+COUNTIFS($A$6:A32,A32,$E$6:E32,E32,$M$6:M32,"Apta",$H$6:H32,H32,$G$6:G32,G32)-1)</f>
        <v/>
      </c>
      <c r="O32" s="24">
        <f>IF(N32="","",A32&amp;"|"&amp;E32&amp;"|"&amp;TEXT(N32,"000"))</f>
        <v/>
      </c>
    </row>
    <row r="33">
      <c r="A33" s="16" t="n"/>
      <c r="B33" s="20">
        <f>IF(A33="","",IFERROR(INDEX(Produtos!$B$6:$B$205,MATCH(A33,Produtos!$A$6:$A$205,0)),"SKU não cadastrado"))</f>
        <v/>
      </c>
      <c r="C33" s="16" t="n"/>
      <c r="D33" s="20">
        <f>IF(C33="","",IFERROR(INDEX(Produtos!$B$6:$B$205,MATCH(C33,Produtos!$A$6:$A$205,0)),"SKU não cadastrado"))</f>
        <v/>
      </c>
      <c r="E33" s="16" t="n"/>
      <c r="F33" s="16" t="n"/>
      <c r="G33" s="38" t="n"/>
      <c r="H33" s="22" t="n"/>
      <c r="I33" s="23" t="n"/>
      <c r="J33" s="16" t="n"/>
      <c r="K33" s="23" t="n"/>
      <c r="L33" s="20">
        <f>IF(COUNTA(A33,C33,E33,F33,G33,H33,I33,J33)=0,"",IF(A33="","Falta SKU-base",IF(C33="","Falta SKU recomendado",IF(E33="","Falta tipo",IF(F33="","Falta compatibilidade",IF(G33="","Falta margem",IF(H33="","Falta prioridade",IF(I33="","Falta regra",IF(J33="","Falta situação ativa",IF(A33=C33,"Conflito: SKU igual",IF(COUNTIF(Produtos!$A$6:$A$205,A33)=0,"Conflito: base não cadastrada",IF(COUNTIF(Produtos!$A$6:$A$205,C33)=0,"Conflito: recomendado não cadastrado",IF(COUNTIFS($A$6:A33,A33,$C$6:C33,C33,$E$6:E33,E33)&gt;1,"Conflito: relação duplicada","OK")))))))))))))</f>
        <v/>
      </c>
      <c r="M33" s="20">
        <f>IF(L33="","",IF(L33&lt;&gt;"OK","Bloqueada: "&amp;L33,IF(J33&lt;&gt;"Sim","Inativa",IF(IFERROR(INDEX(Produtos!$D$6:$D$205,MATCH(A33,Produtos!$A$6:$A$205,0)),"")&lt;&gt;"Ativo","Bloqueada: base inativa",IF(IFERROR(INDEX(Produtos!$D$6:$D$205,MATCH(C33,Produtos!$A$6:$A$205,0)),"")&lt;&gt;"Ativo","Bloqueada: recomendado inativo",IF(F33="Incompatível","Bloqueada: incompatível",IF(F33="Não avaliada","Revisar: compatibilidade",IF(AND(F33="Condicional",'Instruções'!$B$15="Não"),"Revisar: condição não liberada",IF(IFERROR(INDEX(Produtos!$E$6:$E$205,MATCH(C33,Produtos!$A$6:$A$205,0)),"")&lt;&gt;"Sim","Aguardar: recomendado indisponível",IF(AND(I33="Se SKU-base indisponível",IFERROR(INDEX(Produtos!$E$6:$E$205,MATCH(A33,Produtos!$A$6:$A$205,0)),"")="Sim"),"Aguardar: base disponível",IF(AND(I33="Se SKU-base disponível",IFERROR(INDEX(Produtos!$E$6:$E$205,MATCH(A33,Produtos!$A$6:$A$205,0)),"")&lt;&gt;"Sim"),"Aguardar: base indisponível",IF(G33&lt;'Instruções'!$B$14,"Revisar: margem abaixo do mínimo","Apta"))))))))))))</f>
        <v/>
      </c>
      <c r="N33" s="17">
        <f>IF(M33&lt;&gt;"Apta","",1+COUNTIFS($A$6:$A$505,A33,$E$6:$E$505,E33,$M$6:$M$505,"Apta",$H$6:$H$505,"&gt;"&amp;H33)+COUNTIFS($A$6:$A$505,A33,$E$6:$E$505,E33,$M$6:$M$505,"Apta",$H$6:$H$505,H33,$G$6:$G$505,"&gt;"&amp;G33)+COUNTIFS($A$6:A33,A33,$E$6:E33,E33,$M$6:M33,"Apta",$H$6:H33,H33,$G$6:G33,G33)-1)</f>
        <v/>
      </c>
      <c r="O33" s="24">
        <f>IF(N33="","",A33&amp;"|"&amp;E33&amp;"|"&amp;TEXT(N33,"000"))</f>
        <v/>
      </c>
    </row>
    <row r="34">
      <c r="A34" s="16" t="n"/>
      <c r="B34" s="20">
        <f>IF(A34="","",IFERROR(INDEX(Produtos!$B$6:$B$205,MATCH(A34,Produtos!$A$6:$A$205,0)),"SKU não cadastrado"))</f>
        <v/>
      </c>
      <c r="C34" s="16" t="n"/>
      <c r="D34" s="20">
        <f>IF(C34="","",IFERROR(INDEX(Produtos!$B$6:$B$205,MATCH(C34,Produtos!$A$6:$A$205,0)),"SKU não cadastrado"))</f>
        <v/>
      </c>
      <c r="E34" s="16" t="n"/>
      <c r="F34" s="16" t="n"/>
      <c r="G34" s="38" t="n"/>
      <c r="H34" s="22" t="n"/>
      <c r="I34" s="23" t="n"/>
      <c r="J34" s="16" t="n"/>
      <c r="K34" s="23" t="n"/>
      <c r="L34" s="20">
        <f>IF(COUNTA(A34,C34,E34,F34,G34,H34,I34,J34)=0,"",IF(A34="","Falta SKU-base",IF(C34="","Falta SKU recomendado",IF(E34="","Falta tipo",IF(F34="","Falta compatibilidade",IF(G34="","Falta margem",IF(H34="","Falta prioridade",IF(I34="","Falta regra",IF(J34="","Falta situação ativa",IF(A34=C34,"Conflito: SKU igual",IF(COUNTIF(Produtos!$A$6:$A$205,A34)=0,"Conflito: base não cadastrada",IF(COUNTIF(Produtos!$A$6:$A$205,C34)=0,"Conflito: recomendado não cadastrado",IF(COUNTIFS($A$6:A34,A34,$C$6:C34,C34,$E$6:E34,E34)&gt;1,"Conflito: relação duplicada","OK")))))))))))))</f>
        <v/>
      </c>
      <c r="M34" s="20">
        <f>IF(L34="","",IF(L34&lt;&gt;"OK","Bloqueada: "&amp;L34,IF(J34&lt;&gt;"Sim","Inativa",IF(IFERROR(INDEX(Produtos!$D$6:$D$205,MATCH(A34,Produtos!$A$6:$A$205,0)),"")&lt;&gt;"Ativo","Bloqueada: base inativa",IF(IFERROR(INDEX(Produtos!$D$6:$D$205,MATCH(C34,Produtos!$A$6:$A$205,0)),"")&lt;&gt;"Ativo","Bloqueada: recomendado inativo",IF(F34="Incompatível","Bloqueada: incompatível",IF(F34="Não avaliada","Revisar: compatibilidade",IF(AND(F34="Condicional",'Instruções'!$B$15="Não"),"Revisar: condição não liberada",IF(IFERROR(INDEX(Produtos!$E$6:$E$205,MATCH(C34,Produtos!$A$6:$A$205,0)),"")&lt;&gt;"Sim","Aguardar: recomendado indisponível",IF(AND(I34="Se SKU-base indisponível",IFERROR(INDEX(Produtos!$E$6:$E$205,MATCH(A34,Produtos!$A$6:$A$205,0)),"")="Sim"),"Aguardar: base disponível",IF(AND(I34="Se SKU-base disponível",IFERROR(INDEX(Produtos!$E$6:$E$205,MATCH(A34,Produtos!$A$6:$A$205,0)),"")&lt;&gt;"Sim"),"Aguardar: base indisponível",IF(G34&lt;'Instruções'!$B$14,"Revisar: margem abaixo do mínimo","Apta"))))))))))))</f>
        <v/>
      </c>
      <c r="N34" s="17">
        <f>IF(M34&lt;&gt;"Apta","",1+COUNTIFS($A$6:$A$505,A34,$E$6:$E$505,E34,$M$6:$M$505,"Apta",$H$6:$H$505,"&gt;"&amp;H34)+COUNTIFS($A$6:$A$505,A34,$E$6:$E$505,E34,$M$6:$M$505,"Apta",$H$6:$H$505,H34,$G$6:$G$505,"&gt;"&amp;G34)+COUNTIFS($A$6:A34,A34,$E$6:E34,E34,$M$6:M34,"Apta",$H$6:H34,H34,$G$6:G34,G34)-1)</f>
        <v/>
      </c>
      <c r="O34" s="24">
        <f>IF(N34="","",A34&amp;"|"&amp;E34&amp;"|"&amp;TEXT(N34,"000"))</f>
        <v/>
      </c>
    </row>
    <row r="35">
      <c r="A35" s="16" t="n"/>
      <c r="B35" s="20">
        <f>IF(A35="","",IFERROR(INDEX(Produtos!$B$6:$B$205,MATCH(A35,Produtos!$A$6:$A$205,0)),"SKU não cadastrado"))</f>
        <v/>
      </c>
      <c r="C35" s="16" t="n"/>
      <c r="D35" s="20">
        <f>IF(C35="","",IFERROR(INDEX(Produtos!$B$6:$B$205,MATCH(C35,Produtos!$A$6:$A$205,0)),"SKU não cadastrado"))</f>
        <v/>
      </c>
      <c r="E35" s="16" t="n"/>
      <c r="F35" s="16" t="n"/>
      <c r="G35" s="38" t="n"/>
      <c r="H35" s="22" t="n"/>
      <c r="I35" s="23" t="n"/>
      <c r="J35" s="16" t="n"/>
      <c r="K35" s="23" t="n"/>
      <c r="L35" s="20">
        <f>IF(COUNTA(A35,C35,E35,F35,G35,H35,I35,J35)=0,"",IF(A35="","Falta SKU-base",IF(C35="","Falta SKU recomendado",IF(E35="","Falta tipo",IF(F35="","Falta compatibilidade",IF(G35="","Falta margem",IF(H35="","Falta prioridade",IF(I35="","Falta regra",IF(J35="","Falta situação ativa",IF(A35=C35,"Conflito: SKU igual",IF(COUNTIF(Produtos!$A$6:$A$205,A35)=0,"Conflito: base não cadastrada",IF(COUNTIF(Produtos!$A$6:$A$205,C35)=0,"Conflito: recomendado não cadastrado",IF(COUNTIFS($A$6:A35,A35,$C$6:C35,C35,$E$6:E35,E35)&gt;1,"Conflito: relação duplicada","OK")))))))))))))</f>
        <v/>
      </c>
      <c r="M35" s="20">
        <f>IF(L35="","",IF(L35&lt;&gt;"OK","Bloqueada: "&amp;L35,IF(J35&lt;&gt;"Sim","Inativa",IF(IFERROR(INDEX(Produtos!$D$6:$D$205,MATCH(A35,Produtos!$A$6:$A$205,0)),"")&lt;&gt;"Ativo","Bloqueada: base inativa",IF(IFERROR(INDEX(Produtos!$D$6:$D$205,MATCH(C35,Produtos!$A$6:$A$205,0)),"")&lt;&gt;"Ativo","Bloqueada: recomendado inativo",IF(F35="Incompatível","Bloqueada: incompatível",IF(F35="Não avaliada","Revisar: compatibilidade",IF(AND(F35="Condicional",'Instruções'!$B$15="Não"),"Revisar: condição não liberada",IF(IFERROR(INDEX(Produtos!$E$6:$E$205,MATCH(C35,Produtos!$A$6:$A$205,0)),"")&lt;&gt;"Sim","Aguardar: recomendado indisponível",IF(AND(I35="Se SKU-base indisponível",IFERROR(INDEX(Produtos!$E$6:$E$205,MATCH(A35,Produtos!$A$6:$A$205,0)),"")="Sim"),"Aguardar: base disponível",IF(AND(I35="Se SKU-base disponível",IFERROR(INDEX(Produtos!$E$6:$E$205,MATCH(A35,Produtos!$A$6:$A$205,0)),"")&lt;&gt;"Sim"),"Aguardar: base indisponível",IF(G35&lt;'Instruções'!$B$14,"Revisar: margem abaixo do mínimo","Apta"))))))))))))</f>
        <v/>
      </c>
      <c r="N35" s="17">
        <f>IF(M35&lt;&gt;"Apta","",1+COUNTIFS($A$6:$A$505,A35,$E$6:$E$505,E35,$M$6:$M$505,"Apta",$H$6:$H$505,"&gt;"&amp;H35)+COUNTIFS($A$6:$A$505,A35,$E$6:$E$505,E35,$M$6:$M$505,"Apta",$H$6:$H$505,H35,$G$6:$G$505,"&gt;"&amp;G35)+COUNTIFS($A$6:A35,A35,$E$6:E35,E35,$M$6:M35,"Apta",$H$6:H35,H35,$G$6:G35,G35)-1)</f>
        <v/>
      </c>
      <c r="O35" s="24">
        <f>IF(N35="","",A35&amp;"|"&amp;E35&amp;"|"&amp;TEXT(N35,"000"))</f>
        <v/>
      </c>
    </row>
    <row r="36">
      <c r="A36" s="16" t="n"/>
      <c r="B36" s="20">
        <f>IF(A36="","",IFERROR(INDEX(Produtos!$B$6:$B$205,MATCH(A36,Produtos!$A$6:$A$205,0)),"SKU não cadastrado"))</f>
        <v/>
      </c>
      <c r="C36" s="16" t="n"/>
      <c r="D36" s="20">
        <f>IF(C36="","",IFERROR(INDEX(Produtos!$B$6:$B$205,MATCH(C36,Produtos!$A$6:$A$205,0)),"SKU não cadastrado"))</f>
        <v/>
      </c>
      <c r="E36" s="16" t="n"/>
      <c r="F36" s="16" t="n"/>
      <c r="G36" s="38" t="n"/>
      <c r="H36" s="22" t="n"/>
      <c r="I36" s="23" t="n"/>
      <c r="J36" s="16" t="n"/>
      <c r="K36" s="23" t="n"/>
      <c r="L36" s="20">
        <f>IF(COUNTA(A36,C36,E36,F36,G36,H36,I36,J36)=0,"",IF(A36="","Falta SKU-base",IF(C36="","Falta SKU recomendado",IF(E36="","Falta tipo",IF(F36="","Falta compatibilidade",IF(G36="","Falta margem",IF(H36="","Falta prioridade",IF(I36="","Falta regra",IF(J36="","Falta situação ativa",IF(A36=C36,"Conflito: SKU igual",IF(COUNTIF(Produtos!$A$6:$A$205,A36)=0,"Conflito: base não cadastrada",IF(COUNTIF(Produtos!$A$6:$A$205,C36)=0,"Conflito: recomendado não cadastrado",IF(COUNTIFS($A$6:A36,A36,$C$6:C36,C36,$E$6:E36,E36)&gt;1,"Conflito: relação duplicada","OK")))))))))))))</f>
        <v/>
      </c>
      <c r="M36" s="20">
        <f>IF(L36="","",IF(L36&lt;&gt;"OK","Bloqueada: "&amp;L36,IF(J36&lt;&gt;"Sim","Inativa",IF(IFERROR(INDEX(Produtos!$D$6:$D$205,MATCH(A36,Produtos!$A$6:$A$205,0)),"")&lt;&gt;"Ativo","Bloqueada: base inativa",IF(IFERROR(INDEX(Produtos!$D$6:$D$205,MATCH(C36,Produtos!$A$6:$A$205,0)),"")&lt;&gt;"Ativo","Bloqueada: recomendado inativo",IF(F36="Incompatível","Bloqueada: incompatível",IF(F36="Não avaliada","Revisar: compatibilidade",IF(AND(F36="Condicional",'Instruções'!$B$15="Não"),"Revisar: condição não liberada",IF(IFERROR(INDEX(Produtos!$E$6:$E$205,MATCH(C36,Produtos!$A$6:$A$205,0)),"")&lt;&gt;"Sim","Aguardar: recomendado indisponível",IF(AND(I36="Se SKU-base indisponível",IFERROR(INDEX(Produtos!$E$6:$E$205,MATCH(A36,Produtos!$A$6:$A$205,0)),"")="Sim"),"Aguardar: base disponível",IF(AND(I36="Se SKU-base disponível",IFERROR(INDEX(Produtos!$E$6:$E$205,MATCH(A36,Produtos!$A$6:$A$205,0)),"")&lt;&gt;"Sim"),"Aguardar: base indisponível",IF(G36&lt;'Instruções'!$B$14,"Revisar: margem abaixo do mínimo","Apta"))))))))))))</f>
        <v/>
      </c>
      <c r="N36" s="17">
        <f>IF(M36&lt;&gt;"Apta","",1+COUNTIFS($A$6:$A$505,A36,$E$6:$E$505,E36,$M$6:$M$505,"Apta",$H$6:$H$505,"&gt;"&amp;H36)+COUNTIFS($A$6:$A$505,A36,$E$6:$E$505,E36,$M$6:$M$505,"Apta",$H$6:$H$505,H36,$G$6:$G$505,"&gt;"&amp;G36)+COUNTIFS($A$6:A36,A36,$E$6:E36,E36,$M$6:M36,"Apta",$H$6:H36,H36,$G$6:G36,G36)-1)</f>
        <v/>
      </c>
      <c r="O36" s="24">
        <f>IF(N36="","",A36&amp;"|"&amp;E36&amp;"|"&amp;TEXT(N36,"000"))</f>
        <v/>
      </c>
    </row>
    <row r="37">
      <c r="A37" s="16" t="n"/>
      <c r="B37" s="20">
        <f>IF(A37="","",IFERROR(INDEX(Produtos!$B$6:$B$205,MATCH(A37,Produtos!$A$6:$A$205,0)),"SKU não cadastrado"))</f>
        <v/>
      </c>
      <c r="C37" s="16" t="n"/>
      <c r="D37" s="20">
        <f>IF(C37="","",IFERROR(INDEX(Produtos!$B$6:$B$205,MATCH(C37,Produtos!$A$6:$A$205,0)),"SKU não cadastrado"))</f>
        <v/>
      </c>
      <c r="E37" s="16" t="n"/>
      <c r="F37" s="16" t="n"/>
      <c r="G37" s="38" t="n"/>
      <c r="H37" s="22" t="n"/>
      <c r="I37" s="23" t="n"/>
      <c r="J37" s="16" t="n"/>
      <c r="K37" s="23" t="n"/>
      <c r="L37" s="20">
        <f>IF(COUNTA(A37,C37,E37,F37,G37,H37,I37,J37)=0,"",IF(A37="","Falta SKU-base",IF(C37="","Falta SKU recomendado",IF(E37="","Falta tipo",IF(F37="","Falta compatibilidade",IF(G37="","Falta margem",IF(H37="","Falta prioridade",IF(I37="","Falta regra",IF(J37="","Falta situação ativa",IF(A37=C37,"Conflito: SKU igual",IF(COUNTIF(Produtos!$A$6:$A$205,A37)=0,"Conflito: base não cadastrada",IF(COUNTIF(Produtos!$A$6:$A$205,C37)=0,"Conflito: recomendado não cadastrado",IF(COUNTIFS($A$6:A37,A37,$C$6:C37,C37,$E$6:E37,E37)&gt;1,"Conflito: relação duplicada","OK")))))))))))))</f>
        <v/>
      </c>
      <c r="M37" s="20">
        <f>IF(L37="","",IF(L37&lt;&gt;"OK","Bloqueada: "&amp;L37,IF(J37&lt;&gt;"Sim","Inativa",IF(IFERROR(INDEX(Produtos!$D$6:$D$205,MATCH(A37,Produtos!$A$6:$A$205,0)),"")&lt;&gt;"Ativo","Bloqueada: base inativa",IF(IFERROR(INDEX(Produtos!$D$6:$D$205,MATCH(C37,Produtos!$A$6:$A$205,0)),"")&lt;&gt;"Ativo","Bloqueada: recomendado inativo",IF(F37="Incompatível","Bloqueada: incompatível",IF(F37="Não avaliada","Revisar: compatibilidade",IF(AND(F37="Condicional",'Instruções'!$B$15="Não"),"Revisar: condição não liberada",IF(IFERROR(INDEX(Produtos!$E$6:$E$205,MATCH(C37,Produtos!$A$6:$A$205,0)),"")&lt;&gt;"Sim","Aguardar: recomendado indisponível",IF(AND(I37="Se SKU-base indisponível",IFERROR(INDEX(Produtos!$E$6:$E$205,MATCH(A37,Produtos!$A$6:$A$205,0)),"")="Sim"),"Aguardar: base disponível",IF(AND(I37="Se SKU-base disponível",IFERROR(INDEX(Produtos!$E$6:$E$205,MATCH(A37,Produtos!$A$6:$A$205,0)),"")&lt;&gt;"Sim"),"Aguardar: base indisponível",IF(G37&lt;'Instruções'!$B$14,"Revisar: margem abaixo do mínimo","Apta"))))))))))))</f>
        <v/>
      </c>
      <c r="N37" s="17">
        <f>IF(M37&lt;&gt;"Apta","",1+COUNTIFS($A$6:$A$505,A37,$E$6:$E$505,E37,$M$6:$M$505,"Apta",$H$6:$H$505,"&gt;"&amp;H37)+COUNTIFS($A$6:$A$505,A37,$E$6:$E$505,E37,$M$6:$M$505,"Apta",$H$6:$H$505,H37,$G$6:$G$505,"&gt;"&amp;G37)+COUNTIFS($A$6:A37,A37,$E$6:E37,E37,$M$6:M37,"Apta",$H$6:H37,H37,$G$6:G37,G37)-1)</f>
        <v/>
      </c>
      <c r="O37" s="24">
        <f>IF(N37="","",A37&amp;"|"&amp;E37&amp;"|"&amp;TEXT(N37,"000"))</f>
        <v/>
      </c>
    </row>
    <row r="38">
      <c r="A38" s="16" t="n"/>
      <c r="B38" s="20">
        <f>IF(A38="","",IFERROR(INDEX(Produtos!$B$6:$B$205,MATCH(A38,Produtos!$A$6:$A$205,0)),"SKU não cadastrado"))</f>
        <v/>
      </c>
      <c r="C38" s="16" t="n"/>
      <c r="D38" s="20">
        <f>IF(C38="","",IFERROR(INDEX(Produtos!$B$6:$B$205,MATCH(C38,Produtos!$A$6:$A$205,0)),"SKU não cadastrado"))</f>
        <v/>
      </c>
      <c r="E38" s="16" t="n"/>
      <c r="F38" s="16" t="n"/>
      <c r="G38" s="38" t="n"/>
      <c r="H38" s="22" t="n"/>
      <c r="I38" s="23" t="n"/>
      <c r="J38" s="16" t="n"/>
      <c r="K38" s="23" t="n"/>
      <c r="L38" s="20">
        <f>IF(COUNTA(A38,C38,E38,F38,G38,H38,I38,J38)=0,"",IF(A38="","Falta SKU-base",IF(C38="","Falta SKU recomendado",IF(E38="","Falta tipo",IF(F38="","Falta compatibilidade",IF(G38="","Falta margem",IF(H38="","Falta prioridade",IF(I38="","Falta regra",IF(J38="","Falta situação ativa",IF(A38=C38,"Conflito: SKU igual",IF(COUNTIF(Produtos!$A$6:$A$205,A38)=0,"Conflito: base não cadastrada",IF(COUNTIF(Produtos!$A$6:$A$205,C38)=0,"Conflito: recomendado não cadastrado",IF(COUNTIFS($A$6:A38,A38,$C$6:C38,C38,$E$6:E38,E38)&gt;1,"Conflito: relação duplicada","OK")))))))))))))</f>
        <v/>
      </c>
      <c r="M38" s="20">
        <f>IF(L38="","",IF(L38&lt;&gt;"OK","Bloqueada: "&amp;L38,IF(J38&lt;&gt;"Sim","Inativa",IF(IFERROR(INDEX(Produtos!$D$6:$D$205,MATCH(A38,Produtos!$A$6:$A$205,0)),"")&lt;&gt;"Ativo","Bloqueada: base inativa",IF(IFERROR(INDEX(Produtos!$D$6:$D$205,MATCH(C38,Produtos!$A$6:$A$205,0)),"")&lt;&gt;"Ativo","Bloqueada: recomendado inativo",IF(F38="Incompatível","Bloqueada: incompatível",IF(F38="Não avaliada","Revisar: compatibilidade",IF(AND(F38="Condicional",'Instruções'!$B$15="Não"),"Revisar: condição não liberada",IF(IFERROR(INDEX(Produtos!$E$6:$E$205,MATCH(C38,Produtos!$A$6:$A$205,0)),"")&lt;&gt;"Sim","Aguardar: recomendado indisponível",IF(AND(I38="Se SKU-base indisponível",IFERROR(INDEX(Produtos!$E$6:$E$205,MATCH(A38,Produtos!$A$6:$A$205,0)),"")="Sim"),"Aguardar: base disponível",IF(AND(I38="Se SKU-base disponível",IFERROR(INDEX(Produtos!$E$6:$E$205,MATCH(A38,Produtos!$A$6:$A$205,0)),"")&lt;&gt;"Sim"),"Aguardar: base indisponível",IF(G38&lt;'Instruções'!$B$14,"Revisar: margem abaixo do mínimo","Apta"))))))))))))</f>
        <v/>
      </c>
      <c r="N38" s="17">
        <f>IF(M38&lt;&gt;"Apta","",1+COUNTIFS($A$6:$A$505,A38,$E$6:$E$505,E38,$M$6:$M$505,"Apta",$H$6:$H$505,"&gt;"&amp;H38)+COUNTIFS($A$6:$A$505,A38,$E$6:$E$505,E38,$M$6:$M$505,"Apta",$H$6:$H$505,H38,$G$6:$G$505,"&gt;"&amp;G38)+COUNTIFS($A$6:A38,A38,$E$6:E38,E38,$M$6:M38,"Apta",$H$6:H38,H38,$G$6:G38,G38)-1)</f>
        <v/>
      </c>
      <c r="O38" s="24">
        <f>IF(N38="","",A38&amp;"|"&amp;E38&amp;"|"&amp;TEXT(N38,"000"))</f>
        <v/>
      </c>
    </row>
    <row r="39">
      <c r="A39" s="16" t="n"/>
      <c r="B39" s="20">
        <f>IF(A39="","",IFERROR(INDEX(Produtos!$B$6:$B$205,MATCH(A39,Produtos!$A$6:$A$205,0)),"SKU não cadastrado"))</f>
        <v/>
      </c>
      <c r="C39" s="16" t="n"/>
      <c r="D39" s="20">
        <f>IF(C39="","",IFERROR(INDEX(Produtos!$B$6:$B$205,MATCH(C39,Produtos!$A$6:$A$205,0)),"SKU não cadastrado"))</f>
        <v/>
      </c>
      <c r="E39" s="16" t="n"/>
      <c r="F39" s="16" t="n"/>
      <c r="G39" s="38" t="n"/>
      <c r="H39" s="22" t="n"/>
      <c r="I39" s="23" t="n"/>
      <c r="J39" s="16" t="n"/>
      <c r="K39" s="23" t="n"/>
      <c r="L39" s="20">
        <f>IF(COUNTA(A39,C39,E39,F39,G39,H39,I39,J39)=0,"",IF(A39="","Falta SKU-base",IF(C39="","Falta SKU recomendado",IF(E39="","Falta tipo",IF(F39="","Falta compatibilidade",IF(G39="","Falta margem",IF(H39="","Falta prioridade",IF(I39="","Falta regra",IF(J39="","Falta situação ativa",IF(A39=C39,"Conflito: SKU igual",IF(COUNTIF(Produtos!$A$6:$A$205,A39)=0,"Conflito: base não cadastrada",IF(COUNTIF(Produtos!$A$6:$A$205,C39)=0,"Conflito: recomendado não cadastrado",IF(COUNTIFS($A$6:A39,A39,$C$6:C39,C39,$E$6:E39,E39)&gt;1,"Conflito: relação duplicada","OK")))))))))))))</f>
        <v/>
      </c>
      <c r="M39" s="20">
        <f>IF(L39="","",IF(L39&lt;&gt;"OK","Bloqueada: "&amp;L39,IF(J39&lt;&gt;"Sim","Inativa",IF(IFERROR(INDEX(Produtos!$D$6:$D$205,MATCH(A39,Produtos!$A$6:$A$205,0)),"")&lt;&gt;"Ativo","Bloqueada: base inativa",IF(IFERROR(INDEX(Produtos!$D$6:$D$205,MATCH(C39,Produtos!$A$6:$A$205,0)),"")&lt;&gt;"Ativo","Bloqueada: recomendado inativo",IF(F39="Incompatível","Bloqueada: incompatível",IF(F39="Não avaliada","Revisar: compatibilidade",IF(AND(F39="Condicional",'Instruções'!$B$15="Não"),"Revisar: condição não liberada",IF(IFERROR(INDEX(Produtos!$E$6:$E$205,MATCH(C39,Produtos!$A$6:$A$205,0)),"")&lt;&gt;"Sim","Aguardar: recomendado indisponível",IF(AND(I39="Se SKU-base indisponível",IFERROR(INDEX(Produtos!$E$6:$E$205,MATCH(A39,Produtos!$A$6:$A$205,0)),"")="Sim"),"Aguardar: base disponível",IF(AND(I39="Se SKU-base disponível",IFERROR(INDEX(Produtos!$E$6:$E$205,MATCH(A39,Produtos!$A$6:$A$205,0)),"")&lt;&gt;"Sim"),"Aguardar: base indisponível",IF(G39&lt;'Instruções'!$B$14,"Revisar: margem abaixo do mínimo","Apta"))))))))))))</f>
        <v/>
      </c>
      <c r="N39" s="17">
        <f>IF(M39&lt;&gt;"Apta","",1+COUNTIFS($A$6:$A$505,A39,$E$6:$E$505,E39,$M$6:$M$505,"Apta",$H$6:$H$505,"&gt;"&amp;H39)+COUNTIFS($A$6:$A$505,A39,$E$6:$E$505,E39,$M$6:$M$505,"Apta",$H$6:$H$505,H39,$G$6:$G$505,"&gt;"&amp;G39)+COUNTIFS($A$6:A39,A39,$E$6:E39,E39,$M$6:M39,"Apta",$H$6:H39,H39,$G$6:G39,G39)-1)</f>
        <v/>
      </c>
      <c r="O39" s="24">
        <f>IF(N39="","",A39&amp;"|"&amp;E39&amp;"|"&amp;TEXT(N39,"000"))</f>
        <v/>
      </c>
    </row>
    <row r="40">
      <c r="A40" s="16" t="n"/>
      <c r="B40" s="20">
        <f>IF(A40="","",IFERROR(INDEX(Produtos!$B$6:$B$205,MATCH(A40,Produtos!$A$6:$A$205,0)),"SKU não cadastrado"))</f>
        <v/>
      </c>
      <c r="C40" s="16" t="n"/>
      <c r="D40" s="20">
        <f>IF(C40="","",IFERROR(INDEX(Produtos!$B$6:$B$205,MATCH(C40,Produtos!$A$6:$A$205,0)),"SKU não cadastrado"))</f>
        <v/>
      </c>
      <c r="E40" s="16" t="n"/>
      <c r="F40" s="16" t="n"/>
      <c r="G40" s="38" t="n"/>
      <c r="H40" s="22" t="n"/>
      <c r="I40" s="23" t="n"/>
      <c r="J40" s="16" t="n"/>
      <c r="K40" s="23" t="n"/>
      <c r="L40" s="20">
        <f>IF(COUNTA(A40,C40,E40,F40,G40,H40,I40,J40)=0,"",IF(A40="","Falta SKU-base",IF(C40="","Falta SKU recomendado",IF(E40="","Falta tipo",IF(F40="","Falta compatibilidade",IF(G40="","Falta margem",IF(H40="","Falta prioridade",IF(I40="","Falta regra",IF(J40="","Falta situação ativa",IF(A40=C40,"Conflito: SKU igual",IF(COUNTIF(Produtos!$A$6:$A$205,A40)=0,"Conflito: base não cadastrada",IF(COUNTIF(Produtos!$A$6:$A$205,C40)=0,"Conflito: recomendado não cadastrado",IF(COUNTIFS($A$6:A40,A40,$C$6:C40,C40,$E$6:E40,E40)&gt;1,"Conflito: relação duplicada","OK")))))))))))))</f>
        <v/>
      </c>
      <c r="M40" s="20">
        <f>IF(L40="","",IF(L40&lt;&gt;"OK","Bloqueada: "&amp;L40,IF(J40&lt;&gt;"Sim","Inativa",IF(IFERROR(INDEX(Produtos!$D$6:$D$205,MATCH(A40,Produtos!$A$6:$A$205,0)),"")&lt;&gt;"Ativo","Bloqueada: base inativa",IF(IFERROR(INDEX(Produtos!$D$6:$D$205,MATCH(C40,Produtos!$A$6:$A$205,0)),"")&lt;&gt;"Ativo","Bloqueada: recomendado inativo",IF(F40="Incompatível","Bloqueada: incompatível",IF(F40="Não avaliada","Revisar: compatibilidade",IF(AND(F40="Condicional",'Instruções'!$B$15="Não"),"Revisar: condição não liberada",IF(IFERROR(INDEX(Produtos!$E$6:$E$205,MATCH(C40,Produtos!$A$6:$A$205,0)),"")&lt;&gt;"Sim","Aguardar: recomendado indisponível",IF(AND(I40="Se SKU-base indisponível",IFERROR(INDEX(Produtos!$E$6:$E$205,MATCH(A40,Produtos!$A$6:$A$205,0)),"")="Sim"),"Aguardar: base disponível",IF(AND(I40="Se SKU-base disponível",IFERROR(INDEX(Produtos!$E$6:$E$205,MATCH(A40,Produtos!$A$6:$A$205,0)),"")&lt;&gt;"Sim"),"Aguardar: base indisponível",IF(G40&lt;'Instruções'!$B$14,"Revisar: margem abaixo do mínimo","Apta"))))))))))))</f>
        <v/>
      </c>
      <c r="N40" s="17">
        <f>IF(M40&lt;&gt;"Apta","",1+COUNTIFS($A$6:$A$505,A40,$E$6:$E$505,E40,$M$6:$M$505,"Apta",$H$6:$H$505,"&gt;"&amp;H40)+COUNTIFS($A$6:$A$505,A40,$E$6:$E$505,E40,$M$6:$M$505,"Apta",$H$6:$H$505,H40,$G$6:$G$505,"&gt;"&amp;G40)+COUNTIFS($A$6:A40,A40,$E$6:E40,E40,$M$6:M40,"Apta",$H$6:H40,H40,$G$6:G40,G40)-1)</f>
        <v/>
      </c>
      <c r="O40" s="24">
        <f>IF(N40="","",A40&amp;"|"&amp;E40&amp;"|"&amp;TEXT(N40,"000"))</f>
        <v/>
      </c>
    </row>
    <row r="41">
      <c r="A41" s="16" t="n"/>
      <c r="B41" s="20">
        <f>IF(A41="","",IFERROR(INDEX(Produtos!$B$6:$B$205,MATCH(A41,Produtos!$A$6:$A$205,0)),"SKU não cadastrado"))</f>
        <v/>
      </c>
      <c r="C41" s="16" t="n"/>
      <c r="D41" s="20">
        <f>IF(C41="","",IFERROR(INDEX(Produtos!$B$6:$B$205,MATCH(C41,Produtos!$A$6:$A$205,0)),"SKU não cadastrado"))</f>
        <v/>
      </c>
      <c r="E41" s="16" t="n"/>
      <c r="F41" s="16" t="n"/>
      <c r="G41" s="38" t="n"/>
      <c r="H41" s="22" t="n"/>
      <c r="I41" s="23" t="n"/>
      <c r="J41" s="16" t="n"/>
      <c r="K41" s="23" t="n"/>
      <c r="L41" s="20">
        <f>IF(COUNTA(A41,C41,E41,F41,G41,H41,I41,J41)=0,"",IF(A41="","Falta SKU-base",IF(C41="","Falta SKU recomendado",IF(E41="","Falta tipo",IF(F41="","Falta compatibilidade",IF(G41="","Falta margem",IF(H41="","Falta prioridade",IF(I41="","Falta regra",IF(J41="","Falta situação ativa",IF(A41=C41,"Conflito: SKU igual",IF(COUNTIF(Produtos!$A$6:$A$205,A41)=0,"Conflito: base não cadastrada",IF(COUNTIF(Produtos!$A$6:$A$205,C41)=0,"Conflito: recomendado não cadastrado",IF(COUNTIFS($A$6:A41,A41,$C$6:C41,C41,$E$6:E41,E41)&gt;1,"Conflito: relação duplicada","OK")))))))))))))</f>
        <v/>
      </c>
      <c r="M41" s="20">
        <f>IF(L41="","",IF(L41&lt;&gt;"OK","Bloqueada: "&amp;L41,IF(J41&lt;&gt;"Sim","Inativa",IF(IFERROR(INDEX(Produtos!$D$6:$D$205,MATCH(A41,Produtos!$A$6:$A$205,0)),"")&lt;&gt;"Ativo","Bloqueada: base inativa",IF(IFERROR(INDEX(Produtos!$D$6:$D$205,MATCH(C41,Produtos!$A$6:$A$205,0)),"")&lt;&gt;"Ativo","Bloqueada: recomendado inativo",IF(F41="Incompatível","Bloqueada: incompatível",IF(F41="Não avaliada","Revisar: compatibilidade",IF(AND(F41="Condicional",'Instruções'!$B$15="Não"),"Revisar: condição não liberada",IF(IFERROR(INDEX(Produtos!$E$6:$E$205,MATCH(C41,Produtos!$A$6:$A$205,0)),"")&lt;&gt;"Sim","Aguardar: recomendado indisponível",IF(AND(I41="Se SKU-base indisponível",IFERROR(INDEX(Produtos!$E$6:$E$205,MATCH(A41,Produtos!$A$6:$A$205,0)),"")="Sim"),"Aguardar: base disponível",IF(AND(I41="Se SKU-base disponível",IFERROR(INDEX(Produtos!$E$6:$E$205,MATCH(A41,Produtos!$A$6:$A$205,0)),"")&lt;&gt;"Sim"),"Aguardar: base indisponível",IF(G41&lt;'Instruções'!$B$14,"Revisar: margem abaixo do mínimo","Apta"))))))))))))</f>
        <v/>
      </c>
      <c r="N41" s="17">
        <f>IF(M41&lt;&gt;"Apta","",1+COUNTIFS($A$6:$A$505,A41,$E$6:$E$505,E41,$M$6:$M$505,"Apta",$H$6:$H$505,"&gt;"&amp;H41)+COUNTIFS($A$6:$A$505,A41,$E$6:$E$505,E41,$M$6:$M$505,"Apta",$H$6:$H$505,H41,$G$6:$G$505,"&gt;"&amp;G41)+COUNTIFS($A$6:A41,A41,$E$6:E41,E41,$M$6:M41,"Apta",$H$6:H41,H41,$G$6:G41,G41)-1)</f>
        <v/>
      </c>
      <c r="O41" s="24">
        <f>IF(N41="","",A41&amp;"|"&amp;E41&amp;"|"&amp;TEXT(N41,"000"))</f>
        <v/>
      </c>
    </row>
    <row r="42">
      <c r="A42" s="16" t="n"/>
      <c r="B42" s="20">
        <f>IF(A42="","",IFERROR(INDEX(Produtos!$B$6:$B$205,MATCH(A42,Produtos!$A$6:$A$205,0)),"SKU não cadastrado"))</f>
        <v/>
      </c>
      <c r="C42" s="16" t="n"/>
      <c r="D42" s="20">
        <f>IF(C42="","",IFERROR(INDEX(Produtos!$B$6:$B$205,MATCH(C42,Produtos!$A$6:$A$205,0)),"SKU não cadastrado"))</f>
        <v/>
      </c>
      <c r="E42" s="16" t="n"/>
      <c r="F42" s="16" t="n"/>
      <c r="G42" s="38" t="n"/>
      <c r="H42" s="22" t="n"/>
      <c r="I42" s="23" t="n"/>
      <c r="J42" s="16" t="n"/>
      <c r="K42" s="23" t="n"/>
      <c r="L42" s="20">
        <f>IF(COUNTA(A42,C42,E42,F42,G42,H42,I42,J42)=0,"",IF(A42="","Falta SKU-base",IF(C42="","Falta SKU recomendado",IF(E42="","Falta tipo",IF(F42="","Falta compatibilidade",IF(G42="","Falta margem",IF(H42="","Falta prioridade",IF(I42="","Falta regra",IF(J42="","Falta situação ativa",IF(A42=C42,"Conflito: SKU igual",IF(COUNTIF(Produtos!$A$6:$A$205,A42)=0,"Conflito: base não cadastrada",IF(COUNTIF(Produtos!$A$6:$A$205,C42)=0,"Conflito: recomendado não cadastrado",IF(COUNTIFS($A$6:A42,A42,$C$6:C42,C42,$E$6:E42,E42)&gt;1,"Conflito: relação duplicada","OK")))))))))))))</f>
        <v/>
      </c>
      <c r="M42" s="20">
        <f>IF(L42="","",IF(L42&lt;&gt;"OK","Bloqueada: "&amp;L42,IF(J42&lt;&gt;"Sim","Inativa",IF(IFERROR(INDEX(Produtos!$D$6:$D$205,MATCH(A42,Produtos!$A$6:$A$205,0)),"")&lt;&gt;"Ativo","Bloqueada: base inativa",IF(IFERROR(INDEX(Produtos!$D$6:$D$205,MATCH(C42,Produtos!$A$6:$A$205,0)),"")&lt;&gt;"Ativo","Bloqueada: recomendado inativo",IF(F42="Incompatível","Bloqueada: incompatível",IF(F42="Não avaliada","Revisar: compatibilidade",IF(AND(F42="Condicional",'Instruções'!$B$15="Não"),"Revisar: condição não liberada",IF(IFERROR(INDEX(Produtos!$E$6:$E$205,MATCH(C42,Produtos!$A$6:$A$205,0)),"")&lt;&gt;"Sim","Aguardar: recomendado indisponível",IF(AND(I42="Se SKU-base indisponível",IFERROR(INDEX(Produtos!$E$6:$E$205,MATCH(A42,Produtos!$A$6:$A$205,0)),"")="Sim"),"Aguardar: base disponível",IF(AND(I42="Se SKU-base disponível",IFERROR(INDEX(Produtos!$E$6:$E$205,MATCH(A42,Produtos!$A$6:$A$205,0)),"")&lt;&gt;"Sim"),"Aguardar: base indisponível",IF(G42&lt;'Instruções'!$B$14,"Revisar: margem abaixo do mínimo","Apta"))))))))))))</f>
        <v/>
      </c>
      <c r="N42" s="17">
        <f>IF(M42&lt;&gt;"Apta","",1+COUNTIFS($A$6:$A$505,A42,$E$6:$E$505,E42,$M$6:$M$505,"Apta",$H$6:$H$505,"&gt;"&amp;H42)+COUNTIFS($A$6:$A$505,A42,$E$6:$E$505,E42,$M$6:$M$505,"Apta",$H$6:$H$505,H42,$G$6:$G$505,"&gt;"&amp;G42)+COUNTIFS($A$6:A42,A42,$E$6:E42,E42,$M$6:M42,"Apta",$H$6:H42,H42,$G$6:G42,G42)-1)</f>
        <v/>
      </c>
      <c r="O42" s="24">
        <f>IF(N42="","",A42&amp;"|"&amp;E42&amp;"|"&amp;TEXT(N42,"000"))</f>
        <v/>
      </c>
    </row>
    <row r="43">
      <c r="A43" s="16" t="n"/>
      <c r="B43" s="20">
        <f>IF(A43="","",IFERROR(INDEX(Produtos!$B$6:$B$205,MATCH(A43,Produtos!$A$6:$A$205,0)),"SKU não cadastrado"))</f>
        <v/>
      </c>
      <c r="C43" s="16" t="n"/>
      <c r="D43" s="20">
        <f>IF(C43="","",IFERROR(INDEX(Produtos!$B$6:$B$205,MATCH(C43,Produtos!$A$6:$A$205,0)),"SKU não cadastrado"))</f>
        <v/>
      </c>
      <c r="E43" s="16" t="n"/>
      <c r="F43" s="16" t="n"/>
      <c r="G43" s="38" t="n"/>
      <c r="H43" s="22" t="n"/>
      <c r="I43" s="23" t="n"/>
      <c r="J43" s="16" t="n"/>
      <c r="K43" s="23" t="n"/>
      <c r="L43" s="20">
        <f>IF(COUNTA(A43,C43,E43,F43,G43,H43,I43,J43)=0,"",IF(A43="","Falta SKU-base",IF(C43="","Falta SKU recomendado",IF(E43="","Falta tipo",IF(F43="","Falta compatibilidade",IF(G43="","Falta margem",IF(H43="","Falta prioridade",IF(I43="","Falta regra",IF(J43="","Falta situação ativa",IF(A43=C43,"Conflito: SKU igual",IF(COUNTIF(Produtos!$A$6:$A$205,A43)=0,"Conflito: base não cadastrada",IF(COUNTIF(Produtos!$A$6:$A$205,C43)=0,"Conflito: recomendado não cadastrado",IF(COUNTIFS($A$6:A43,A43,$C$6:C43,C43,$E$6:E43,E43)&gt;1,"Conflito: relação duplicada","OK")))))))))))))</f>
        <v/>
      </c>
      <c r="M43" s="20">
        <f>IF(L43="","",IF(L43&lt;&gt;"OK","Bloqueada: "&amp;L43,IF(J43&lt;&gt;"Sim","Inativa",IF(IFERROR(INDEX(Produtos!$D$6:$D$205,MATCH(A43,Produtos!$A$6:$A$205,0)),"")&lt;&gt;"Ativo","Bloqueada: base inativa",IF(IFERROR(INDEX(Produtos!$D$6:$D$205,MATCH(C43,Produtos!$A$6:$A$205,0)),"")&lt;&gt;"Ativo","Bloqueada: recomendado inativo",IF(F43="Incompatível","Bloqueada: incompatível",IF(F43="Não avaliada","Revisar: compatibilidade",IF(AND(F43="Condicional",'Instruções'!$B$15="Não"),"Revisar: condição não liberada",IF(IFERROR(INDEX(Produtos!$E$6:$E$205,MATCH(C43,Produtos!$A$6:$A$205,0)),"")&lt;&gt;"Sim","Aguardar: recomendado indisponível",IF(AND(I43="Se SKU-base indisponível",IFERROR(INDEX(Produtos!$E$6:$E$205,MATCH(A43,Produtos!$A$6:$A$205,0)),"")="Sim"),"Aguardar: base disponível",IF(AND(I43="Se SKU-base disponível",IFERROR(INDEX(Produtos!$E$6:$E$205,MATCH(A43,Produtos!$A$6:$A$205,0)),"")&lt;&gt;"Sim"),"Aguardar: base indisponível",IF(G43&lt;'Instruções'!$B$14,"Revisar: margem abaixo do mínimo","Apta"))))))))))))</f>
        <v/>
      </c>
      <c r="N43" s="17">
        <f>IF(M43&lt;&gt;"Apta","",1+COUNTIFS($A$6:$A$505,A43,$E$6:$E$505,E43,$M$6:$M$505,"Apta",$H$6:$H$505,"&gt;"&amp;H43)+COUNTIFS($A$6:$A$505,A43,$E$6:$E$505,E43,$M$6:$M$505,"Apta",$H$6:$H$505,H43,$G$6:$G$505,"&gt;"&amp;G43)+COUNTIFS($A$6:A43,A43,$E$6:E43,E43,$M$6:M43,"Apta",$H$6:H43,H43,$G$6:G43,G43)-1)</f>
        <v/>
      </c>
      <c r="O43" s="24">
        <f>IF(N43="","",A43&amp;"|"&amp;E43&amp;"|"&amp;TEXT(N43,"000"))</f>
        <v/>
      </c>
    </row>
    <row r="44">
      <c r="A44" s="16" t="n"/>
      <c r="B44" s="20">
        <f>IF(A44="","",IFERROR(INDEX(Produtos!$B$6:$B$205,MATCH(A44,Produtos!$A$6:$A$205,0)),"SKU não cadastrado"))</f>
        <v/>
      </c>
      <c r="C44" s="16" t="n"/>
      <c r="D44" s="20">
        <f>IF(C44="","",IFERROR(INDEX(Produtos!$B$6:$B$205,MATCH(C44,Produtos!$A$6:$A$205,0)),"SKU não cadastrado"))</f>
        <v/>
      </c>
      <c r="E44" s="16" t="n"/>
      <c r="F44" s="16" t="n"/>
      <c r="G44" s="38" t="n"/>
      <c r="H44" s="22" t="n"/>
      <c r="I44" s="23" t="n"/>
      <c r="J44" s="16" t="n"/>
      <c r="K44" s="23" t="n"/>
      <c r="L44" s="20">
        <f>IF(COUNTA(A44,C44,E44,F44,G44,H44,I44,J44)=0,"",IF(A44="","Falta SKU-base",IF(C44="","Falta SKU recomendado",IF(E44="","Falta tipo",IF(F44="","Falta compatibilidade",IF(G44="","Falta margem",IF(H44="","Falta prioridade",IF(I44="","Falta regra",IF(J44="","Falta situação ativa",IF(A44=C44,"Conflito: SKU igual",IF(COUNTIF(Produtos!$A$6:$A$205,A44)=0,"Conflito: base não cadastrada",IF(COUNTIF(Produtos!$A$6:$A$205,C44)=0,"Conflito: recomendado não cadastrado",IF(COUNTIFS($A$6:A44,A44,$C$6:C44,C44,$E$6:E44,E44)&gt;1,"Conflito: relação duplicada","OK")))))))))))))</f>
        <v/>
      </c>
      <c r="M44" s="20">
        <f>IF(L44="","",IF(L44&lt;&gt;"OK","Bloqueada: "&amp;L44,IF(J44&lt;&gt;"Sim","Inativa",IF(IFERROR(INDEX(Produtos!$D$6:$D$205,MATCH(A44,Produtos!$A$6:$A$205,0)),"")&lt;&gt;"Ativo","Bloqueada: base inativa",IF(IFERROR(INDEX(Produtos!$D$6:$D$205,MATCH(C44,Produtos!$A$6:$A$205,0)),"")&lt;&gt;"Ativo","Bloqueada: recomendado inativo",IF(F44="Incompatível","Bloqueada: incompatível",IF(F44="Não avaliada","Revisar: compatibilidade",IF(AND(F44="Condicional",'Instruções'!$B$15="Não"),"Revisar: condição não liberada",IF(IFERROR(INDEX(Produtos!$E$6:$E$205,MATCH(C44,Produtos!$A$6:$A$205,0)),"")&lt;&gt;"Sim","Aguardar: recomendado indisponível",IF(AND(I44="Se SKU-base indisponível",IFERROR(INDEX(Produtos!$E$6:$E$205,MATCH(A44,Produtos!$A$6:$A$205,0)),"")="Sim"),"Aguardar: base disponível",IF(AND(I44="Se SKU-base disponível",IFERROR(INDEX(Produtos!$E$6:$E$205,MATCH(A44,Produtos!$A$6:$A$205,0)),"")&lt;&gt;"Sim"),"Aguardar: base indisponível",IF(G44&lt;'Instruções'!$B$14,"Revisar: margem abaixo do mínimo","Apta"))))))))))))</f>
        <v/>
      </c>
      <c r="N44" s="17">
        <f>IF(M44&lt;&gt;"Apta","",1+COUNTIFS($A$6:$A$505,A44,$E$6:$E$505,E44,$M$6:$M$505,"Apta",$H$6:$H$505,"&gt;"&amp;H44)+COUNTIFS($A$6:$A$505,A44,$E$6:$E$505,E44,$M$6:$M$505,"Apta",$H$6:$H$505,H44,$G$6:$G$505,"&gt;"&amp;G44)+COUNTIFS($A$6:A44,A44,$E$6:E44,E44,$M$6:M44,"Apta",$H$6:H44,H44,$G$6:G44,G44)-1)</f>
        <v/>
      </c>
      <c r="O44" s="24">
        <f>IF(N44="","",A44&amp;"|"&amp;E44&amp;"|"&amp;TEXT(N44,"000"))</f>
        <v/>
      </c>
    </row>
    <row r="45">
      <c r="A45" s="16" t="n"/>
      <c r="B45" s="20">
        <f>IF(A45="","",IFERROR(INDEX(Produtos!$B$6:$B$205,MATCH(A45,Produtos!$A$6:$A$205,0)),"SKU não cadastrado"))</f>
        <v/>
      </c>
      <c r="C45" s="16" t="n"/>
      <c r="D45" s="20">
        <f>IF(C45="","",IFERROR(INDEX(Produtos!$B$6:$B$205,MATCH(C45,Produtos!$A$6:$A$205,0)),"SKU não cadastrado"))</f>
        <v/>
      </c>
      <c r="E45" s="16" t="n"/>
      <c r="F45" s="16" t="n"/>
      <c r="G45" s="38" t="n"/>
      <c r="H45" s="22" t="n"/>
      <c r="I45" s="23" t="n"/>
      <c r="J45" s="16" t="n"/>
      <c r="K45" s="23" t="n"/>
      <c r="L45" s="20">
        <f>IF(COUNTA(A45,C45,E45,F45,G45,H45,I45,J45)=0,"",IF(A45="","Falta SKU-base",IF(C45="","Falta SKU recomendado",IF(E45="","Falta tipo",IF(F45="","Falta compatibilidade",IF(G45="","Falta margem",IF(H45="","Falta prioridade",IF(I45="","Falta regra",IF(J45="","Falta situação ativa",IF(A45=C45,"Conflito: SKU igual",IF(COUNTIF(Produtos!$A$6:$A$205,A45)=0,"Conflito: base não cadastrada",IF(COUNTIF(Produtos!$A$6:$A$205,C45)=0,"Conflito: recomendado não cadastrado",IF(COUNTIFS($A$6:A45,A45,$C$6:C45,C45,$E$6:E45,E45)&gt;1,"Conflito: relação duplicada","OK")))))))))))))</f>
        <v/>
      </c>
      <c r="M45" s="20">
        <f>IF(L45="","",IF(L45&lt;&gt;"OK","Bloqueada: "&amp;L45,IF(J45&lt;&gt;"Sim","Inativa",IF(IFERROR(INDEX(Produtos!$D$6:$D$205,MATCH(A45,Produtos!$A$6:$A$205,0)),"")&lt;&gt;"Ativo","Bloqueada: base inativa",IF(IFERROR(INDEX(Produtos!$D$6:$D$205,MATCH(C45,Produtos!$A$6:$A$205,0)),"")&lt;&gt;"Ativo","Bloqueada: recomendado inativo",IF(F45="Incompatível","Bloqueada: incompatível",IF(F45="Não avaliada","Revisar: compatibilidade",IF(AND(F45="Condicional",'Instruções'!$B$15="Não"),"Revisar: condição não liberada",IF(IFERROR(INDEX(Produtos!$E$6:$E$205,MATCH(C45,Produtos!$A$6:$A$205,0)),"")&lt;&gt;"Sim","Aguardar: recomendado indisponível",IF(AND(I45="Se SKU-base indisponível",IFERROR(INDEX(Produtos!$E$6:$E$205,MATCH(A45,Produtos!$A$6:$A$205,0)),"")="Sim"),"Aguardar: base disponível",IF(AND(I45="Se SKU-base disponível",IFERROR(INDEX(Produtos!$E$6:$E$205,MATCH(A45,Produtos!$A$6:$A$205,0)),"")&lt;&gt;"Sim"),"Aguardar: base indisponível",IF(G45&lt;'Instruções'!$B$14,"Revisar: margem abaixo do mínimo","Apta"))))))))))))</f>
        <v/>
      </c>
      <c r="N45" s="17">
        <f>IF(M45&lt;&gt;"Apta","",1+COUNTIFS($A$6:$A$505,A45,$E$6:$E$505,E45,$M$6:$M$505,"Apta",$H$6:$H$505,"&gt;"&amp;H45)+COUNTIFS($A$6:$A$505,A45,$E$6:$E$505,E45,$M$6:$M$505,"Apta",$H$6:$H$505,H45,$G$6:$G$505,"&gt;"&amp;G45)+COUNTIFS($A$6:A45,A45,$E$6:E45,E45,$M$6:M45,"Apta",$H$6:H45,H45,$G$6:G45,G45)-1)</f>
        <v/>
      </c>
      <c r="O45" s="24">
        <f>IF(N45="","",A45&amp;"|"&amp;E45&amp;"|"&amp;TEXT(N45,"000"))</f>
        <v/>
      </c>
    </row>
    <row r="46">
      <c r="A46" s="16" t="n"/>
      <c r="B46" s="20">
        <f>IF(A46="","",IFERROR(INDEX(Produtos!$B$6:$B$205,MATCH(A46,Produtos!$A$6:$A$205,0)),"SKU não cadastrado"))</f>
        <v/>
      </c>
      <c r="C46" s="16" t="n"/>
      <c r="D46" s="20">
        <f>IF(C46="","",IFERROR(INDEX(Produtos!$B$6:$B$205,MATCH(C46,Produtos!$A$6:$A$205,0)),"SKU não cadastrado"))</f>
        <v/>
      </c>
      <c r="E46" s="16" t="n"/>
      <c r="F46" s="16" t="n"/>
      <c r="G46" s="38" t="n"/>
      <c r="H46" s="22" t="n"/>
      <c r="I46" s="23" t="n"/>
      <c r="J46" s="16" t="n"/>
      <c r="K46" s="23" t="n"/>
      <c r="L46" s="20">
        <f>IF(COUNTA(A46,C46,E46,F46,G46,H46,I46,J46)=0,"",IF(A46="","Falta SKU-base",IF(C46="","Falta SKU recomendado",IF(E46="","Falta tipo",IF(F46="","Falta compatibilidade",IF(G46="","Falta margem",IF(H46="","Falta prioridade",IF(I46="","Falta regra",IF(J46="","Falta situação ativa",IF(A46=C46,"Conflito: SKU igual",IF(COUNTIF(Produtos!$A$6:$A$205,A46)=0,"Conflito: base não cadastrada",IF(COUNTIF(Produtos!$A$6:$A$205,C46)=0,"Conflito: recomendado não cadastrado",IF(COUNTIFS($A$6:A46,A46,$C$6:C46,C46,$E$6:E46,E46)&gt;1,"Conflito: relação duplicada","OK")))))))))))))</f>
        <v/>
      </c>
      <c r="M46" s="20">
        <f>IF(L46="","",IF(L46&lt;&gt;"OK","Bloqueada: "&amp;L46,IF(J46&lt;&gt;"Sim","Inativa",IF(IFERROR(INDEX(Produtos!$D$6:$D$205,MATCH(A46,Produtos!$A$6:$A$205,0)),"")&lt;&gt;"Ativo","Bloqueada: base inativa",IF(IFERROR(INDEX(Produtos!$D$6:$D$205,MATCH(C46,Produtos!$A$6:$A$205,0)),"")&lt;&gt;"Ativo","Bloqueada: recomendado inativo",IF(F46="Incompatível","Bloqueada: incompatível",IF(F46="Não avaliada","Revisar: compatibilidade",IF(AND(F46="Condicional",'Instruções'!$B$15="Não"),"Revisar: condição não liberada",IF(IFERROR(INDEX(Produtos!$E$6:$E$205,MATCH(C46,Produtos!$A$6:$A$205,0)),"")&lt;&gt;"Sim","Aguardar: recomendado indisponível",IF(AND(I46="Se SKU-base indisponível",IFERROR(INDEX(Produtos!$E$6:$E$205,MATCH(A46,Produtos!$A$6:$A$205,0)),"")="Sim"),"Aguardar: base disponível",IF(AND(I46="Se SKU-base disponível",IFERROR(INDEX(Produtos!$E$6:$E$205,MATCH(A46,Produtos!$A$6:$A$205,0)),"")&lt;&gt;"Sim"),"Aguardar: base indisponível",IF(G46&lt;'Instruções'!$B$14,"Revisar: margem abaixo do mínimo","Apta"))))))))))))</f>
        <v/>
      </c>
      <c r="N46" s="17">
        <f>IF(M46&lt;&gt;"Apta","",1+COUNTIFS($A$6:$A$505,A46,$E$6:$E$505,E46,$M$6:$M$505,"Apta",$H$6:$H$505,"&gt;"&amp;H46)+COUNTIFS($A$6:$A$505,A46,$E$6:$E$505,E46,$M$6:$M$505,"Apta",$H$6:$H$505,H46,$G$6:$G$505,"&gt;"&amp;G46)+COUNTIFS($A$6:A46,A46,$E$6:E46,E46,$M$6:M46,"Apta",$H$6:H46,H46,$G$6:G46,G46)-1)</f>
        <v/>
      </c>
      <c r="O46" s="24">
        <f>IF(N46="","",A46&amp;"|"&amp;E46&amp;"|"&amp;TEXT(N46,"000"))</f>
        <v/>
      </c>
    </row>
    <row r="47">
      <c r="A47" s="16" t="n"/>
      <c r="B47" s="20">
        <f>IF(A47="","",IFERROR(INDEX(Produtos!$B$6:$B$205,MATCH(A47,Produtos!$A$6:$A$205,0)),"SKU não cadastrado"))</f>
        <v/>
      </c>
      <c r="C47" s="16" t="n"/>
      <c r="D47" s="20">
        <f>IF(C47="","",IFERROR(INDEX(Produtos!$B$6:$B$205,MATCH(C47,Produtos!$A$6:$A$205,0)),"SKU não cadastrado"))</f>
        <v/>
      </c>
      <c r="E47" s="16" t="n"/>
      <c r="F47" s="16" t="n"/>
      <c r="G47" s="38" t="n"/>
      <c r="H47" s="22" t="n"/>
      <c r="I47" s="23" t="n"/>
      <c r="J47" s="16" t="n"/>
      <c r="K47" s="23" t="n"/>
      <c r="L47" s="20">
        <f>IF(COUNTA(A47,C47,E47,F47,G47,H47,I47,J47)=0,"",IF(A47="","Falta SKU-base",IF(C47="","Falta SKU recomendado",IF(E47="","Falta tipo",IF(F47="","Falta compatibilidade",IF(G47="","Falta margem",IF(H47="","Falta prioridade",IF(I47="","Falta regra",IF(J47="","Falta situação ativa",IF(A47=C47,"Conflito: SKU igual",IF(COUNTIF(Produtos!$A$6:$A$205,A47)=0,"Conflito: base não cadastrada",IF(COUNTIF(Produtos!$A$6:$A$205,C47)=0,"Conflito: recomendado não cadastrado",IF(COUNTIFS($A$6:A47,A47,$C$6:C47,C47,$E$6:E47,E47)&gt;1,"Conflito: relação duplicada","OK")))))))))))))</f>
        <v/>
      </c>
      <c r="M47" s="20">
        <f>IF(L47="","",IF(L47&lt;&gt;"OK","Bloqueada: "&amp;L47,IF(J47&lt;&gt;"Sim","Inativa",IF(IFERROR(INDEX(Produtos!$D$6:$D$205,MATCH(A47,Produtos!$A$6:$A$205,0)),"")&lt;&gt;"Ativo","Bloqueada: base inativa",IF(IFERROR(INDEX(Produtos!$D$6:$D$205,MATCH(C47,Produtos!$A$6:$A$205,0)),"")&lt;&gt;"Ativo","Bloqueada: recomendado inativo",IF(F47="Incompatível","Bloqueada: incompatível",IF(F47="Não avaliada","Revisar: compatibilidade",IF(AND(F47="Condicional",'Instruções'!$B$15="Não"),"Revisar: condição não liberada",IF(IFERROR(INDEX(Produtos!$E$6:$E$205,MATCH(C47,Produtos!$A$6:$A$205,0)),"")&lt;&gt;"Sim","Aguardar: recomendado indisponível",IF(AND(I47="Se SKU-base indisponível",IFERROR(INDEX(Produtos!$E$6:$E$205,MATCH(A47,Produtos!$A$6:$A$205,0)),"")="Sim"),"Aguardar: base disponível",IF(AND(I47="Se SKU-base disponível",IFERROR(INDEX(Produtos!$E$6:$E$205,MATCH(A47,Produtos!$A$6:$A$205,0)),"")&lt;&gt;"Sim"),"Aguardar: base indisponível",IF(G47&lt;'Instruções'!$B$14,"Revisar: margem abaixo do mínimo","Apta"))))))))))))</f>
        <v/>
      </c>
      <c r="N47" s="17">
        <f>IF(M47&lt;&gt;"Apta","",1+COUNTIFS($A$6:$A$505,A47,$E$6:$E$505,E47,$M$6:$M$505,"Apta",$H$6:$H$505,"&gt;"&amp;H47)+COUNTIFS($A$6:$A$505,A47,$E$6:$E$505,E47,$M$6:$M$505,"Apta",$H$6:$H$505,H47,$G$6:$G$505,"&gt;"&amp;G47)+COUNTIFS($A$6:A47,A47,$E$6:E47,E47,$M$6:M47,"Apta",$H$6:H47,H47,$G$6:G47,G47)-1)</f>
        <v/>
      </c>
      <c r="O47" s="24">
        <f>IF(N47="","",A47&amp;"|"&amp;E47&amp;"|"&amp;TEXT(N47,"000"))</f>
        <v/>
      </c>
    </row>
    <row r="48">
      <c r="A48" s="16" t="n"/>
      <c r="B48" s="20">
        <f>IF(A48="","",IFERROR(INDEX(Produtos!$B$6:$B$205,MATCH(A48,Produtos!$A$6:$A$205,0)),"SKU não cadastrado"))</f>
        <v/>
      </c>
      <c r="C48" s="16" t="n"/>
      <c r="D48" s="20">
        <f>IF(C48="","",IFERROR(INDEX(Produtos!$B$6:$B$205,MATCH(C48,Produtos!$A$6:$A$205,0)),"SKU não cadastrado"))</f>
        <v/>
      </c>
      <c r="E48" s="16" t="n"/>
      <c r="F48" s="16" t="n"/>
      <c r="G48" s="38" t="n"/>
      <c r="H48" s="22" t="n"/>
      <c r="I48" s="23" t="n"/>
      <c r="J48" s="16" t="n"/>
      <c r="K48" s="23" t="n"/>
      <c r="L48" s="20">
        <f>IF(COUNTA(A48,C48,E48,F48,G48,H48,I48,J48)=0,"",IF(A48="","Falta SKU-base",IF(C48="","Falta SKU recomendado",IF(E48="","Falta tipo",IF(F48="","Falta compatibilidade",IF(G48="","Falta margem",IF(H48="","Falta prioridade",IF(I48="","Falta regra",IF(J48="","Falta situação ativa",IF(A48=C48,"Conflito: SKU igual",IF(COUNTIF(Produtos!$A$6:$A$205,A48)=0,"Conflito: base não cadastrada",IF(COUNTIF(Produtos!$A$6:$A$205,C48)=0,"Conflito: recomendado não cadastrado",IF(COUNTIFS($A$6:A48,A48,$C$6:C48,C48,$E$6:E48,E48)&gt;1,"Conflito: relação duplicada","OK")))))))))))))</f>
        <v/>
      </c>
      <c r="M48" s="20">
        <f>IF(L48="","",IF(L48&lt;&gt;"OK","Bloqueada: "&amp;L48,IF(J48&lt;&gt;"Sim","Inativa",IF(IFERROR(INDEX(Produtos!$D$6:$D$205,MATCH(A48,Produtos!$A$6:$A$205,0)),"")&lt;&gt;"Ativo","Bloqueada: base inativa",IF(IFERROR(INDEX(Produtos!$D$6:$D$205,MATCH(C48,Produtos!$A$6:$A$205,0)),"")&lt;&gt;"Ativo","Bloqueada: recomendado inativo",IF(F48="Incompatível","Bloqueada: incompatível",IF(F48="Não avaliada","Revisar: compatibilidade",IF(AND(F48="Condicional",'Instruções'!$B$15="Não"),"Revisar: condição não liberada",IF(IFERROR(INDEX(Produtos!$E$6:$E$205,MATCH(C48,Produtos!$A$6:$A$205,0)),"")&lt;&gt;"Sim","Aguardar: recomendado indisponível",IF(AND(I48="Se SKU-base indisponível",IFERROR(INDEX(Produtos!$E$6:$E$205,MATCH(A48,Produtos!$A$6:$A$205,0)),"")="Sim"),"Aguardar: base disponível",IF(AND(I48="Se SKU-base disponível",IFERROR(INDEX(Produtos!$E$6:$E$205,MATCH(A48,Produtos!$A$6:$A$205,0)),"")&lt;&gt;"Sim"),"Aguardar: base indisponível",IF(G48&lt;'Instruções'!$B$14,"Revisar: margem abaixo do mínimo","Apta"))))))))))))</f>
        <v/>
      </c>
      <c r="N48" s="17">
        <f>IF(M48&lt;&gt;"Apta","",1+COUNTIFS($A$6:$A$505,A48,$E$6:$E$505,E48,$M$6:$M$505,"Apta",$H$6:$H$505,"&gt;"&amp;H48)+COUNTIFS($A$6:$A$505,A48,$E$6:$E$505,E48,$M$6:$M$505,"Apta",$H$6:$H$505,H48,$G$6:$G$505,"&gt;"&amp;G48)+COUNTIFS($A$6:A48,A48,$E$6:E48,E48,$M$6:M48,"Apta",$H$6:H48,H48,$G$6:G48,G48)-1)</f>
        <v/>
      </c>
      <c r="O48" s="24">
        <f>IF(N48="","",A48&amp;"|"&amp;E48&amp;"|"&amp;TEXT(N48,"000"))</f>
        <v/>
      </c>
    </row>
    <row r="49">
      <c r="A49" s="16" t="n"/>
      <c r="B49" s="20">
        <f>IF(A49="","",IFERROR(INDEX(Produtos!$B$6:$B$205,MATCH(A49,Produtos!$A$6:$A$205,0)),"SKU não cadastrado"))</f>
        <v/>
      </c>
      <c r="C49" s="16" t="n"/>
      <c r="D49" s="20">
        <f>IF(C49="","",IFERROR(INDEX(Produtos!$B$6:$B$205,MATCH(C49,Produtos!$A$6:$A$205,0)),"SKU não cadastrado"))</f>
        <v/>
      </c>
      <c r="E49" s="16" t="n"/>
      <c r="F49" s="16" t="n"/>
      <c r="G49" s="38" t="n"/>
      <c r="H49" s="22" t="n"/>
      <c r="I49" s="23" t="n"/>
      <c r="J49" s="16" t="n"/>
      <c r="K49" s="23" t="n"/>
      <c r="L49" s="20">
        <f>IF(COUNTA(A49,C49,E49,F49,G49,H49,I49,J49)=0,"",IF(A49="","Falta SKU-base",IF(C49="","Falta SKU recomendado",IF(E49="","Falta tipo",IF(F49="","Falta compatibilidade",IF(G49="","Falta margem",IF(H49="","Falta prioridade",IF(I49="","Falta regra",IF(J49="","Falta situação ativa",IF(A49=C49,"Conflito: SKU igual",IF(COUNTIF(Produtos!$A$6:$A$205,A49)=0,"Conflito: base não cadastrada",IF(COUNTIF(Produtos!$A$6:$A$205,C49)=0,"Conflito: recomendado não cadastrado",IF(COUNTIFS($A$6:A49,A49,$C$6:C49,C49,$E$6:E49,E49)&gt;1,"Conflito: relação duplicada","OK")))))))))))))</f>
        <v/>
      </c>
      <c r="M49" s="20">
        <f>IF(L49="","",IF(L49&lt;&gt;"OK","Bloqueada: "&amp;L49,IF(J49&lt;&gt;"Sim","Inativa",IF(IFERROR(INDEX(Produtos!$D$6:$D$205,MATCH(A49,Produtos!$A$6:$A$205,0)),"")&lt;&gt;"Ativo","Bloqueada: base inativa",IF(IFERROR(INDEX(Produtos!$D$6:$D$205,MATCH(C49,Produtos!$A$6:$A$205,0)),"")&lt;&gt;"Ativo","Bloqueada: recomendado inativo",IF(F49="Incompatível","Bloqueada: incompatível",IF(F49="Não avaliada","Revisar: compatibilidade",IF(AND(F49="Condicional",'Instruções'!$B$15="Não"),"Revisar: condição não liberada",IF(IFERROR(INDEX(Produtos!$E$6:$E$205,MATCH(C49,Produtos!$A$6:$A$205,0)),"")&lt;&gt;"Sim","Aguardar: recomendado indisponível",IF(AND(I49="Se SKU-base indisponível",IFERROR(INDEX(Produtos!$E$6:$E$205,MATCH(A49,Produtos!$A$6:$A$205,0)),"")="Sim"),"Aguardar: base disponível",IF(AND(I49="Se SKU-base disponível",IFERROR(INDEX(Produtos!$E$6:$E$205,MATCH(A49,Produtos!$A$6:$A$205,0)),"")&lt;&gt;"Sim"),"Aguardar: base indisponível",IF(G49&lt;'Instruções'!$B$14,"Revisar: margem abaixo do mínimo","Apta"))))))))))))</f>
        <v/>
      </c>
      <c r="N49" s="17">
        <f>IF(M49&lt;&gt;"Apta","",1+COUNTIFS($A$6:$A$505,A49,$E$6:$E$505,E49,$M$6:$M$505,"Apta",$H$6:$H$505,"&gt;"&amp;H49)+COUNTIFS($A$6:$A$505,A49,$E$6:$E$505,E49,$M$6:$M$505,"Apta",$H$6:$H$505,H49,$G$6:$G$505,"&gt;"&amp;G49)+COUNTIFS($A$6:A49,A49,$E$6:E49,E49,$M$6:M49,"Apta",$H$6:H49,H49,$G$6:G49,G49)-1)</f>
        <v/>
      </c>
      <c r="O49" s="24">
        <f>IF(N49="","",A49&amp;"|"&amp;E49&amp;"|"&amp;TEXT(N49,"000"))</f>
        <v/>
      </c>
    </row>
    <row r="50">
      <c r="A50" s="16" t="n"/>
      <c r="B50" s="20">
        <f>IF(A50="","",IFERROR(INDEX(Produtos!$B$6:$B$205,MATCH(A50,Produtos!$A$6:$A$205,0)),"SKU não cadastrado"))</f>
        <v/>
      </c>
      <c r="C50" s="16" t="n"/>
      <c r="D50" s="20">
        <f>IF(C50="","",IFERROR(INDEX(Produtos!$B$6:$B$205,MATCH(C50,Produtos!$A$6:$A$205,0)),"SKU não cadastrado"))</f>
        <v/>
      </c>
      <c r="E50" s="16" t="n"/>
      <c r="F50" s="16" t="n"/>
      <c r="G50" s="38" t="n"/>
      <c r="H50" s="22" t="n"/>
      <c r="I50" s="23" t="n"/>
      <c r="J50" s="16" t="n"/>
      <c r="K50" s="23" t="n"/>
      <c r="L50" s="20">
        <f>IF(COUNTA(A50,C50,E50,F50,G50,H50,I50,J50)=0,"",IF(A50="","Falta SKU-base",IF(C50="","Falta SKU recomendado",IF(E50="","Falta tipo",IF(F50="","Falta compatibilidade",IF(G50="","Falta margem",IF(H50="","Falta prioridade",IF(I50="","Falta regra",IF(J50="","Falta situação ativa",IF(A50=C50,"Conflito: SKU igual",IF(COUNTIF(Produtos!$A$6:$A$205,A50)=0,"Conflito: base não cadastrada",IF(COUNTIF(Produtos!$A$6:$A$205,C50)=0,"Conflito: recomendado não cadastrado",IF(COUNTIFS($A$6:A50,A50,$C$6:C50,C50,$E$6:E50,E50)&gt;1,"Conflito: relação duplicada","OK")))))))))))))</f>
        <v/>
      </c>
      <c r="M50" s="20">
        <f>IF(L50="","",IF(L50&lt;&gt;"OK","Bloqueada: "&amp;L50,IF(J50&lt;&gt;"Sim","Inativa",IF(IFERROR(INDEX(Produtos!$D$6:$D$205,MATCH(A50,Produtos!$A$6:$A$205,0)),"")&lt;&gt;"Ativo","Bloqueada: base inativa",IF(IFERROR(INDEX(Produtos!$D$6:$D$205,MATCH(C50,Produtos!$A$6:$A$205,0)),"")&lt;&gt;"Ativo","Bloqueada: recomendado inativo",IF(F50="Incompatível","Bloqueada: incompatível",IF(F50="Não avaliada","Revisar: compatibilidade",IF(AND(F50="Condicional",'Instruções'!$B$15="Não"),"Revisar: condição não liberada",IF(IFERROR(INDEX(Produtos!$E$6:$E$205,MATCH(C50,Produtos!$A$6:$A$205,0)),"")&lt;&gt;"Sim","Aguardar: recomendado indisponível",IF(AND(I50="Se SKU-base indisponível",IFERROR(INDEX(Produtos!$E$6:$E$205,MATCH(A50,Produtos!$A$6:$A$205,0)),"")="Sim"),"Aguardar: base disponível",IF(AND(I50="Se SKU-base disponível",IFERROR(INDEX(Produtos!$E$6:$E$205,MATCH(A50,Produtos!$A$6:$A$205,0)),"")&lt;&gt;"Sim"),"Aguardar: base indisponível",IF(G50&lt;'Instruções'!$B$14,"Revisar: margem abaixo do mínimo","Apta"))))))))))))</f>
        <v/>
      </c>
      <c r="N50" s="17">
        <f>IF(M50&lt;&gt;"Apta","",1+COUNTIFS($A$6:$A$505,A50,$E$6:$E$505,E50,$M$6:$M$505,"Apta",$H$6:$H$505,"&gt;"&amp;H50)+COUNTIFS($A$6:$A$505,A50,$E$6:$E$505,E50,$M$6:$M$505,"Apta",$H$6:$H$505,H50,$G$6:$G$505,"&gt;"&amp;G50)+COUNTIFS($A$6:A50,A50,$E$6:E50,E50,$M$6:M50,"Apta",$H$6:H50,H50,$G$6:G50,G50)-1)</f>
        <v/>
      </c>
      <c r="O50" s="24">
        <f>IF(N50="","",A50&amp;"|"&amp;E50&amp;"|"&amp;TEXT(N50,"000"))</f>
        <v/>
      </c>
    </row>
    <row r="51">
      <c r="A51" s="16" t="n"/>
      <c r="B51" s="20">
        <f>IF(A51="","",IFERROR(INDEX(Produtos!$B$6:$B$205,MATCH(A51,Produtos!$A$6:$A$205,0)),"SKU não cadastrado"))</f>
        <v/>
      </c>
      <c r="C51" s="16" t="n"/>
      <c r="D51" s="20">
        <f>IF(C51="","",IFERROR(INDEX(Produtos!$B$6:$B$205,MATCH(C51,Produtos!$A$6:$A$205,0)),"SKU não cadastrado"))</f>
        <v/>
      </c>
      <c r="E51" s="16" t="n"/>
      <c r="F51" s="16" t="n"/>
      <c r="G51" s="38" t="n"/>
      <c r="H51" s="22" t="n"/>
      <c r="I51" s="23" t="n"/>
      <c r="J51" s="16" t="n"/>
      <c r="K51" s="23" t="n"/>
      <c r="L51" s="20">
        <f>IF(COUNTA(A51,C51,E51,F51,G51,H51,I51,J51)=0,"",IF(A51="","Falta SKU-base",IF(C51="","Falta SKU recomendado",IF(E51="","Falta tipo",IF(F51="","Falta compatibilidade",IF(G51="","Falta margem",IF(H51="","Falta prioridade",IF(I51="","Falta regra",IF(J51="","Falta situação ativa",IF(A51=C51,"Conflito: SKU igual",IF(COUNTIF(Produtos!$A$6:$A$205,A51)=0,"Conflito: base não cadastrada",IF(COUNTIF(Produtos!$A$6:$A$205,C51)=0,"Conflito: recomendado não cadastrado",IF(COUNTIFS($A$6:A51,A51,$C$6:C51,C51,$E$6:E51,E51)&gt;1,"Conflito: relação duplicada","OK")))))))))))))</f>
        <v/>
      </c>
      <c r="M51" s="20">
        <f>IF(L51="","",IF(L51&lt;&gt;"OK","Bloqueada: "&amp;L51,IF(J51&lt;&gt;"Sim","Inativa",IF(IFERROR(INDEX(Produtos!$D$6:$D$205,MATCH(A51,Produtos!$A$6:$A$205,0)),"")&lt;&gt;"Ativo","Bloqueada: base inativa",IF(IFERROR(INDEX(Produtos!$D$6:$D$205,MATCH(C51,Produtos!$A$6:$A$205,0)),"")&lt;&gt;"Ativo","Bloqueada: recomendado inativo",IF(F51="Incompatível","Bloqueada: incompatível",IF(F51="Não avaliada","Revisar: compatibilidade",IF(AND(F51="Condicional",'Instruções'!$B$15="Não"),"Revisar: condição não liberada",IF(IFERROR(INDEX(Produtos!$E$6:$E$205,MATCH(C51,Produtos!$A$6:$A$205,0)),"")&lt;&gt;"Sim","Aguardar: recomendado indisponível",IF(AND(I51="Se SKU-base indisponível",IFERROR(INDEX(Produtos!$E$6:$E$205,MATCH(A51,Produtos!$A$6:$A$205,0)),"")="Sim"),"Aguardar: base disponível",IF(AND(I51="Se SKU-base disponível",IFERROR(INDEX(Produtos!$E$6:$E$205,MATCH(A51,Produtos!$A$6:$A$205,0)),"")&lt;&gt;"Sim"),"Aguardar: base indisponível",IF(G51&lt;'Instruções'!$B$14,"Revisar: margem abaixo do mínimo","Apta"))))))))))))</f>
        <v/>
      </c>
      <c r="N51" s="17">
        <f>IF(M51&lt;&gt;"Apta","",1+COUNTIFS($A$6:$A$505,A51,$E$6:$E$505,E51,$M$6:$M$505,"Apta",$H$6:$H$505,"&gt;"&amp;H51)+COUNTIFS($A$6:$A$505,A51,$E$6:$E$505,E51,$M$6:$M$505,"Apta",$H$6:$H$505,H51,$G$6:$G$505,"&gt;"&amp;G51)+COUNTIFS($A$6:A51,A51,$E$6:E51,E51,$M$6:M51,"Apta",$H$6:H51,H51,$G$6:G51,G51)-1)</f>
        <v/>
      </c>
      <c r="O51" s="24">
        <f>IF(N51="","",A51&amp;"|"&amp;E51&amp;"|"&amp;TEXT(N51,"000"))</f>
        <v/>
      </c>
    </row>
    <row r="52">
      <c r="A52" s="16" t="n"/>
      <c r="B52" s="20">
        <f>IF(A52="","",IFERROR(INDEX(Produtos!$B$6:$B$205,MATCH(A52,Produtos!$A$6:$A$205,0)),"SKU não cadastrado"))</f>
        <v/>
      </c>
      <c r="C52" s="16" t="n"/>
      <c r="D52" s="20">
        <f>IF(C52="","",IFERROR(INDEX(Produtos!$B$6:$B$205,MATCH(C52,Produtos!$A$6:$A$205,0)),"SKU não cadastrado"))</f>
        <v/>
      </c>
      <c r="E52" s="16" t="n"/>
      <c r="F52" s="16" t="n"/>
      <c r="G52" s="38" t="n"/>
      <c r="H52" s="22" t="n"/>
      <c r="I52" s="23" t="n"/>
      <c r="J52" s="16" t="n"/>
      <c r="K52" s="23" t="n"/>
      <c r="L52" s="20">
        <f>IF(COUNTA(A52,C52,E52,F52,G52,H52,I52,J52)=0,"",IF(A52="","Falta SKU-base",IF(C52="","Falta SKU recomendado",IF(E52="","Falta tipo",IF(F52="","Falta compatibilidade",IF(G52="","Falta margem",IF(H52="","Falta prioridade",IF(I52="","Falta regra",IF(J52="","Falta situação ativa",IF(A52=C52,"Conflito: SKU igual",IF(COUNTIF(Produtos!$A$6:$A$205,A52)=0,"Conflito: base não cadastrada",IF(COUNTIF(Produtos!$A$6:$A$205,C52)=0,"Conflito: recomendado não cadastrado",IF(COUNTIFS($A$6:A52,A52,$C$6:C52,C52,$E$6:E52,E52)&gt;1,"Conflito: relação duplicada","OK")))))))))))))</f>
        <v/>
      </c>
      <c r="M52" s="20">
        <f>IF(L52="","",IF(L52&lt;&gt;"OK","Bloqueada: "&amp;L52,IF(J52&lt;&gt;"Sim","Inativa",IF(IFERROR(INDEX(Produtos!$D$6:$D$205,MATCH(A52,Produtos!$A$6:$A$205,0)),"")&lt;&gt;"Ativo","Bloqueada: base inativa",IF(IFERROR(INDEX(Produtos!$D$6:$D$205,MATCH(C52,Produtos!$A$6:$A$205,0)),"")&lt;&gt;"Ativo","Bloqueada: recomendado inativo",IF(F52="Incompatível","Bloqueada: incompatível",IF(F52="Não avaliada","Revisar: compatibilidade",IF(AND(F52="Condicional",'Instruções'!$B$15="Não"),"Revisar: condição não liberada",IF(IFERROR(INDEX(Produtos!$E$6:$E$205,MATCH(C52,Produtos!$A$6:$A$205,0)),"")&lt;&gt;"Sim","Aguardar: recomendado indisponível",IF(AND(I52="Se SKU-base indisponível",IFERROR(INDEX(Produtos!$E$6:$E$205,MATCH(A52,Produtos!$A$6:$A$205,0)),"")="Sim"),"Aguardar: base disponível",IF(AND(I52="Se SKU-base disponível",IFERROR(INDEX(Produtos!$E$6:$E$205,MATCH(A52,Produtos!$A$6:$A$205,0)),"")&lt;&gt;"Sim"),"Aguardar: base indisponível",IF(G52&lt;'Instruções'!$B$14,"Revisar: margem abaixo do mínimo","Apta"))))))))))))</f>
        <v/>
      </c>
      <c r="N52" s="17">
        <f>IF(M52&lt;&gt;"Apta","",1+COUNTIFS($A$6:$A$505,A52,$E$6:$E$505,E52,$M$6:$M$505,"Apta",$H$6:$H$505,"&gt;"&amp;H52)+COUNTIFS($A$6:$A$505,A52,$E$6:$E$505,E52,$M$6:$M$505,"Apta",$H$6:$H$505,H52,$G$6:$G$505,"&gt;"&amp;G52)+COUNTIFS($A$6:A52,A52,$E$6:E52,E52,$M$6:M52,"Apta",$H$6:H52,H52,$G$6:G52,G52)-1)</f>
        <v/>
      </c>
      <c r="O52" s="24">
        <f>IF(N52="","",A52&amp;"|"&amp;E52&amp;"|"&amp;TEXT(N52,"000"))</f>
        <v/>
      </c>
    </row>
    <row r="53">
      <c r="A53" s="16" t="n"/>
      <c r="B53" s="20">
        <f>IF(A53="","",IFERROR(INDEX(Produtos!$B$6:$B$205,MATCH(A53,Produtos!$A$6:$A$205,0)),"SKU não cadastrado"))</f>
        <v/>
      </c>
      <c r="C53" s="16" t="n"/>
      <c r="D53" s="20">
        <f>IF(C53="","",IFERROR(INDEX(Produtos!$B$6:$B$205,MATCH(C53,Produtos!$A$6:$A$205,0)),"SKU não cadastrado"))</f>
        <v/>
      </c>
      <c r="E53" s="16" t="n"/>
      <c r="F53" s="16" t="n"/>
      <c r="G53" s="38" t="n"/>
      <c r="H53" s="22" t="n"/>
      <c r="I53" s="23" t="n"/>
      <c r="J53" s="16" t="n"/>
      <c r="K53" s="23" t="n"/>
      <c r="L53" s="20">
        <f>IF(COUNTA(A53,C53,E53,F53,G53,H53,I53,J53)=0,"",IF(A53="","Falta SKU-base",IF(C53="","Falta SKU recomendado",IF(E53="","Falta tipo",IF(F53="","Falta compatibilidade",IF(G53="","Falta margem",IF(H53="","Falta prioridade",IF(I53="","Falta regra",IF(J53="","Falta situação ativa",IF(A53=C53,"Conflito: SKU igual",IF(COUNTIF(Produtos!$A$6:$A$205,A53)=0,"Conflito: base não cadastrada",IF(COUNTIF(Produtos!$A$6:$A$205,C53)=0,"Conflito: recomendado não cadastrado",IF(COUNTIFS($A$6:A53,A53,$C$6:C53,C53,$E$6:E53,E53)&gt;1,"Conflito: relação duplicada","OK")))))))))))))</f>
        <v/>
      </c>
      <c r="M53" s="20">
        <f>IF(L53="","",IF(L53&lt;&gt;"OK","Bloqueada: "&amp;L53,IF(J53&lt;&gt;"Sim","Inativa",IF(IFERROR(INDEX(Produtos!$D$6:$D$205,MATCH(A53,Produtos!$A$6:$A$205,0)),"")&lt;&gt;"Ativo","Bloqueada: base inativa",IF(IFERROR(INDEX(Produtos!$D$6:$D$205,MATCH(C53,Produtos!$A$6:$A$205,0)),"")&lt;&gt;"Ativo","Bloqueada: recomendado inativo",IF(F53="Incompatível","Bloqueada: incompatível",IF(F53="Não avaliada","Revisar: compatibilidade",IF(AND(F53="Condicional",'Instruções'!$B$15="Não"),"Revisar: condição não liberada",IF(IFERROR(INDEX(Produtos!$E$6:$E$205,MATCH(C53,Produtos!$A$6:$A$205,0)),"")&lt;&gt;"Sim","Aguardar: recomendado indisponível",IF(AND(I53="Se SKU-base indisponível",IFERROR(INDEX(Produtos!$E$6:$E$205,MATCH(A53,Produtos!$A$6:$A$205,0)),"")="Sim"),"Aguardar: base disponível",IF(AND(I53="Se SKU-base disponível",IFERROR(INDEX(Produtos!$E$6:$E$205,MATCH(A53,Produtos!$A$6:$A$205,0)),"")&lt;&gt;"Sim"),"Aguardar: base indisponível",IF(G53&lt;'Instruções'!$B$14,"Revisar: margem abaixo do mínimo","Apta"))))))))))))</f>
        <v/>
      </c>
      <c r="N53" s="17">
        <f>IF(M53&lt;&gt;"Apta","",1+COUNTIFS($A$6:$A$505,A53,$E$6:$E$505,E53,$M$6:$M$505,"Apta",$H$6:$H$505,"&gt;"&amp;H53)+COUNTIFS($A$6:$A$505,A53,$E$6:$E$505,E53,$M$6:$M$505,"Apta",$H$6:$H$505,H53,$G$6:$G$505,"&gt;"&amp;G53)+COUNTIFS($A$6:A53,A53,$E$6:E53,E53,$M$6:M53,"Apta",$H$6:H53,H53,$G$6:G53,G53)-1)</f>
        <v/>
      </c>
      <c r="O53" s="24">
        <f>IF(N53="","",A53&amp;"|"&amp;E53&amp;"|"&amp;TEXT(N53,"000"))</f>
        <v/>
      </c>
    </row>
    <row r="54">
      <c r="A54" s="16" t="n"/>
      <c r="B54" s="20">
        <f>IF(A54="","",IFERROR(INDEX(Produtos!$B$6:$B$205,MATCH(A54,Produtos!$A$6:$A$205,0)),"SKU não cadastrado"))</f>
        <v/>
      </c>
      <c r="C54" s="16" t="n"/>
      <c r="D54" s="20">
        <f>IF(C54="","",IFERROR(INDEX(Produtos!$B$6:$B$205,MATCH(C54,Produtos!$A$6:$A$205,0)),"SKU não cadastrado"))</f>
        <v/>
      </c>
      <c r="E54" s="16" t="n"/>
      <c r="F54" s="16" t="n"/>
      <c r="G54" s="38" t="n"/>
      <c r="H54" s="22" t="n"/>
      <c r="I54" s="23" t="n"/>
      <c r="J54" s="16" t="n"/>
      <c r="K54" s="23" t="n"/>
      <c r="L54" s="20">
        <f>IF(COUNTA(A54,C54,E54,F54,G54,H54,I54,J54)=0,"",IF(A54="","Falta SKU-base",IF(C54="","Falta SKU recomendado",IF(E54="","Falta tipo",IF(F54="","Falta compatibilidade",IF(G54="","Falta margem",IF(H54="","Falta prioridade",IF(I54="","Falta regra",IF(J54="","Falta situação ativa",IF(A54=C54,"Conflito: SKU igual",IF(COUNTIF(Produtos!$A$6:$A$205,A54)=0,"Conflito: base não cadastrada",IF(COUNTIF(Produtos!$A$6:$A$205,C54)=0,"Conflito: recomendado não cadastrado",IF(COUNTIFS($A$6:A54,A54,$C$6:C54,C54,$E$6:E54,E54)&gt;1,"Conflito: relação duplicada","OK")))))))))))))</f>
        <v/>
      </c>
      <c r="M54" s="20">
        <f>IF(L54="","",IF(L54&lt;&gt;"OK","Bloqueada: "&amp;L54,IF(J54&lt;&gt;"Sim","Inativa",IF(IFERROR(INDEX(Produtos!$D$6:$D$205,MATCH(A54,Produtos!$A$6:$A$205,0)),"")&lt;&gt;"Ativo","Bloqueada: base inativa",IF(IFERROR(INDEX(Produtos!$D$6:$D$205,MATCH(C54,Produtos!$A$6:$A$205,0)),"")&lt;&gt;"Ativo","Bloqueada: recomendado inativo",IF(F54="Incompatível","Bloqueada: incompatível",IF(F54="Não avaliada","Revisar: compatibilidade",IF(AND(F54="Condicional",'Instruções'!$B$15="Não"),"Revisar: condição não liberada",IF(IFERROR(INDEX(Produtos!$E$6:$E$205,MATCH(C54,Produtos!$A$6:$A$205,0)),"")&lt;&gt;"Sim","Aguardar: recomendado indisponível",IF(AND(I54="Se SKU-base indisponível",IFERROR(INDEX(Produtos!$E$6:$E$205,MATCH(A54,Produtos!$A$6:$A$205,0)),"")="Sim"),"Aguardar: base disponível",IF(AND(I54="Se SKU-base disponível",IFERROR(INDEX(Produtos!$E$6:$E$205,MATCH(A54,Produtos!$A$6:$A$205,0)),"")&lt;&gt;"Sim"),"Aguardar: base indisponível",IF(G54&lt;'Instruções'!$B$14,"Revisar: margem abaixo do mínimo","Apta"))))))))))))</f>
        <v/>
      </c>
      <c r="N54" s="17">
        <f>IF(M54&lt;&gt;"Apta","",1+COUNTIFS($A$6:$A$505,A54,$E$6:$E$505,E54,$M$6:$M$505,"Apta",$H$6:$H$505,"&gt;"&amp;H54)+COUNTIFS($A$6:$A$505,A54,$E$6:$E$505,E54,$M$6:$M$505,"Apta",$H$6:$H$505,H54,$G$6:$G$505,"&gt;"&amp;G54)+COUNTIFS($A$6:A54,A54,$E$6:E54,E54,$M$6:M54,"Apta",$H$6:H54,H54,$G$6:G54,G54)-1)</f>
        <v/>
      </c>
      <c r="O54" s="24">
        <f>IF(N54="","",A54&amp;"|"&amp;E54&amp;"|"&amp;TEXT(N54,"000"))</f>
        <v/>
      </c>
    </row>
    <row r="55">
      <c r="A55" s="16" t="n"/>
      <c r="B55" s="20">
        <f>IF(A55="","",IFERROR(INDEX(Produtos!$B$6:$B$205,MATCH(A55,Produtos!$A$6:$A$205,0)),"SKU não cadastrado"))</f>
        <v/>
      </c>
      <c r="C55" s="16" t="n"/>
      <c r="D55" s="20">
        <f>IF(C55="","",IFERROR(INDEX(Produtos!$B$6:$B$205,MATCH(C55,Produtos!$A$6:$A$205,0)),"SKU não cadastrado"))</f>
        <v/>
      </c>
      <c r="E55" s="16" t="n"/>
      <c r="F55" s="16" t="n"/>
      <c r="G55" s="38" t="n"/>
      <c r="H55" s="22" t="n"/>
      <c r="I55" s="23" t="n"/>
      <c r="J55" s="16" t="n"/>
      <c r="K55" s="23" t="n"/>
      <c r="L55" s="20">
        <f>IF(COUNTA(A55,C55,E55,F55,G55,H55,I55,J55)=0,"",IF(A55="","Falta SKU-base",IF(C55="","Falta SKU recomendado",IF(E55="","Falta tipo",IF(F55="","Falta compatibilidade",IF(G55="","Falta margem",IF(H55="","Falta prioridade",IF(I55="","Falta regra",IF(J55="","Falta situação ativa",IF(A55=C55,"Conflito: SKU igual",IF(COUNTIF(Produtos!$A$6:$A$205,A55)=0,"Conflito: base não cadastrada",IF(COUNTIF(Produtos!$A$6:$A$205,C55)=0,"Conflito: recomendado não cadastrado",IF(COUNTIFS($A$6:A55,A55,$C$6:C55,C55,$E$6:E55,E55)&gt;1,"Conflito: relação duplicada","OK")))))))))))))</f>
        <v/>
      </c>
      <c r="M55" s="20">
        <f>IF(L55="","",IF(L55&lt;&gt;"OK","Bloqueada: "&amp;L55,IF(J55&lt;&gt;"Sim","Inativa",IF(IFERROR(INDEX(Produtos!$D$6:$D$205,MATCH(A55,Produtos!$A$6:$A$205,0)),"")&lt;&gt;"Ativo","Bloqueada: base inativa",IF(IFERROR(INDEX(Produtos!$D$6:$D$205,MATCH(C55,Produtos!$A$6:$A$205,0)),"")&lt;&gt;"Ativo","Bloqueada: recomendado inativo",IF(F55="Incompatível","Bloqueada: incompatível",IF(F55="Não avaliada","Revisar: compatibilidade",IF(AND(F55="Condicional",'Instruções'!$B$15="Não"),"Revisar: condição não liberada",IF(IFERROR(INDEX(Produtos!$E$6:$E$205,MATCH(C55,Produtos!$A$6:$A$205,0)),"")&lt;&gt;"Sim","Aguardar: recomendado indisponível",IF(AND(I55="Se SKU-base indisponível",IFERROR(INDEX(Produtos!$E$6:$E$205,MATCH(A55,Produtos!$A$6:$A$205,0)),"")="Sim"),"Aguardar: base disponível",IF(AND(I55="Se SKU-base disponível",IFERROR(INDEX(Produtos!$E$6:$E$205,MATCH(A55,Produtos!$A$6:$A$205,0)),"")&lt;&gt;"Sim"),"Aguardar: base indisponível",IF(G55&lt;'Instruções'!$B$14,"Revisar: margem abaixo do mínimo","Apta"))))))))))))</f>
        <v/>
      </c>
      <c r="N55" s="17">
        <f>IF(M55&lt;&gt;"Apta","",1+COUNTIFS($A$6:$A$505,A55,$E$6:$E$505,E55,$M$6:$M$505,"Apta",$H$6:$H$505,"&gt;"&amp;H55)+COUNTIFS($A$6:$A$505,A55,$E$6:$E$505,E55,$M$6:$M$505,"Apta",$H$6:$H$505,H55,$G$6:$G$505,"&gt;"&amp;G55)+COUNTIFS($A$6:A55,A55,$E$6:E55,E55,$M$6:M55,"Apta",$H$6:H55,H55,$G$6:G55,G55)-1)</f>
        <v/>
      </c>
      <c r="O55" s="24">
        <f>IF(N55="","",A55&amp;"|"&amp;E55&amp;"|"&amp;TEXT(N55,"000"))</f>
        <v/>
      </c>
    </row>
    <row r="56">
      <c r="A56" s="16" t="n"/>
      <c r="B56" s="20">
        <f>IF(A56="","",IFERROR(INDEX(Produtos!$B$6:$B$205,MATCH(A56,Produtos!$A$6:$A$205,0)),"SKU não cadastrado"))</f>
        <v/>
      </c>
      <c r="C56" s="16" t="n"/>
      <c r="D56" s="20">
        <f>IF(C56="","",IFERROR(INDEX(Produtos!$B$6:$B$205,MATCH(C56,Produtos!$A$6:$A$205,0)),"SKU não cadastrado"))</f>
        <v/>
      </c>
      <c r="E56" s="16" t="n"/>
      <c r="F56" s="16" t="n"/>
      <c r="G56" s="38" t="n"/>
      <c r="H56" s="22" t="n"/>
      <c r="I56" s="23" t="n"/>
      <c r="J56" s="16" t="n"/>
      <c r="K56" s="23" t="n"/>
      <c r="L56" s="20">
        <f>IF(COUNTA(A56,C56,E56,F56,G56,H56,I56,J56)=0,"",IF(A56="","Falta SKU-base",IF(C56="","Falta SKU recomendado",IF(E56="","Falta tipo",IF(F56="","Falta compatibilidade",IF(G56="","Falta margem",IF(H56="","Falta prioridade",IF(I56="","Falta regra",IF(J56="","Falta situação ativa",IF(A56=C56,"Conflito: SKU igual",IF(COUNTIF(Produtos!$A$6:$A$205,A56)=0,"Conflito: base não cadastrada",IF(COUNTIF(Produtos!$A$6:$A$205,C56)=0,"Conflito: recomendado não cadastrado",IF(COUNTIFS($A$6:A56,A56,$C$6:C56,C56,$E$6:E56,E56)&gt;1,"Conflito: relação duplicada","OK")))))))))))))</f>
        <v/>
      </c>
      <c r="M56" s="20">
        <f>IF(L56="","",IF(L56&lt;&gt;"OK","Bloqueada: "&amp;L56,IF(J56&lt;&gt;"Sim","Inativa",IF(IFERROR(INDEX(Produtos!$D$6:$D$205,MATCH(A56,Produtos!$A$6:$A$205,0)),"")&lt;&gt;"Ativo","Bloqueada: base inativa",IF(IFERROR(INDEX(Produtos!$D$6:$D$205,MATCH(C56,Produtos!$A$6:$A$205,0)),"")&lt;&gt;"Ativo","Bloqueada: recomendado inativo",IF(F56="Incompatível","Bloqueada: incompatível",IF(F56="Não avaliada","Revisar: compatibilidade",IF(AND(F56="Condicional",'Instruções'!$B$15="Não"),"Revisar: condição não liberada",IF(IFERROR(INDEX(Produtos!$E$6:$E$205,MATCH(C56,Produtos!$A$6:$A$205,0)),"")&lt;&gt;"Sim","Aguardar: recomendado indisponível",IF(AND(I56="Se SKU-base indisponível",IFERROR(INDEX(Produtos!$E$6:$E$205,MATCH(A56,Produtos!$A$6:$A$205,0)),"")="Sim"),"Aguardar: base disponível",IF(AND(I56="Se SKU-base disponível",IFERROR(INDEX(Produtos!$E$6:$E$205,MATCH(A56,Produtos!$A$6:$A$205,0)),"")&lt;&gt;"Sim"),"Aguardar: base indisponível",IF(G56&lt;'Instruções'!$B$14,"Revisar: margem abaixo do mínimo","Apta"))))))))))))</f>
        <v/>
      </c>
      <c r="N56" s="17">
        <f>IF(M56&lt;&gt;"Apta","",1+COUNTIFS($A$6:$A$505,A56,$E$6:$E$505,E56,$M$6:$M$505,"Apta",$H$6:$H$505,"&gt;"&amp;H56)+COUNTIFS($A$6:$A$505,A56,$E$6:$E$505,E56,$M$6:$M$505,"Apta",$H$6:$H$505,H56,$G$6:$G$505,"&gt;"&amp;G56)+COUNTIFS($A$6:A56,A56,$E$6:E56,E56,$M$6:M56,"Apta",$H$6:H56,H56,$G$6:G56,G56)-1)</f>
        <v/>
      </c>
      <c r="O56" s="24">
        <f>IF(N56="","",A56&amp;"|"&amp;E56&amp;"|"&amp;TEXT(N56,"000"))</f>
        <v/>
      </c>
    </row>
    <row r="57">
      <c r="A57" s="16" t="n"/>
      <c r="B57" s="20">
        <f>IF(A57="","",IFERROR(INDEX(Produtos!$B$6:$B$205,MATCH(A57,Produtos!$A$6:$A$205,0)),"SKU não cadastrado"))</f>
        <v/>
      </c>
      <c r="C57" s="16" t="n"/>
      <c r="D57" s="20">
        <f>IF(C57="","",IFERROR(INDEX(Produtos!$B$6:$B$205,MATCH(C57,Produtos!$A$6:$A$205,0)),"SKU não cadastrado"))</f>
        <v/>
      </c>
      <c r="E57" s="16" t="n"/>
      <c r="F57" s="16" t="n"/>
      <c r="G57" s="38" t="n"/>
      <c r="H57" s="22" t="n"/>
      <c r="I57" s="23" t="n"/>
      <c r="J57" s="16" t="n"/>
      <c r="K57" s="23" t="n"/>
      <c r="L57" s="20">
        <f>IF(COUNTA(A57,C57,E57,F57,G57,H57,I57,J57)=0,"",IF(A57="","Falta SKU-base",IF(C57="","Falta SKU recomendado",IF(E57="","Falta tipo",IF(F57="","Falta compatibilidade",IF(G57="","Falta margem",IF(H57="","Falta prioridade",IF(I57="","Falta regra",IF(J57="","Falta situação ativa",IF(A57=C57,"Conflito: SKU igual",IF(COUNTIF(Produtos!$A$6:$A$205,A57)=0,"Conflito: base não cadastrada",IF(COUNTIF(Produtos!$A$6:$A$205,C57)=0,"Conflito: recomendado não cadastrado",IF(COUNTIFS($A$6:A57,A57,$C$6:C57,C57,$E$6:E57,E57)&gt;1,"Conflito: relação duplicada","OK")))))))))))))</f>
        <v/>
      </c>
      <c r="M57" s="20">
        <f>IF(L57="","",IF(L57&lt;&gt;"OK","Bloqueada: "&amp;L57,IF(J57&lt;&gt;"Sim","Inativa",IF(IFERROR(INDEX(Produtos!$D$6:$D$205,MATCH(A57,Produtos!$A$6:$A$205,0)),"")&lt;&gt;"Ativo","Bloqueada: base inativa",IF(IFERROR(INDEX(Produtos!$D$6:$D$205,MATCH(C57,Produtos!$A$6:$A$205,0)),"")&lt;&gt;"Ativo","Bloqueada: recomendado inativo",IF(F57="Incompatível","Bloqueada: incompatível",IF(F57="Não avaliada","Revisar: compatibilidade",IF(AND(F57="Condicional",'Instruções'!$B$15="Não"),"Revisar: condição não liberada",IF(IFERROR(INDEX(Produtos!$E$6:$E$205,MATCH(C57,Produtos!$A$6:$A$205,0)),"")&lt;&gt;"Sim","Aguardar: recomendado indisponível",IF(AND(I57="Se SKU-base indisponível",IFERROR(INDEX(Produtos!$E$6:$E$205,MATCH(A57,Produtos!$A$6:$A$205,0)),"")="Sim"),"Aguardar: base disponível",IF(AND(I57="Se SKU-base disponível",IFERROR(INDEX(Produtos!$E$6:$E$205,MATCH(A57,Produtos!$A$6:$A$205,0)),"")&lt;&gt;"Sim"),"Aguardar: base indisponível",IF(G57&lt;'Instruções'!$B$14,"Revisar: margem abaixo do mínimo","Apta"))))))))))))</f>
        <v/>
      </c>
      <c r="N57" s="17">
        <f>IF(M57&lt;&gt;"Apta","",1+COUNTIFS($A$6:$A$505,A57,$E$6:$E$505,E57,$M$6:$M$505,"Apta",$H$6:$H$505,"&gt;"&amp;H57)+COUNTIFS($A$6:$A$505,A57,$E$6:$E$505,E57,$M$6:$M$505,"Apta",$H$6:$H$505,H57,$G$6:$G$505,"&gt;"&amp;G57)+COUNTIFS($A$6:A57,A57,$E$6:E57,E57,$M$6:M57,"Apta",$H$6:H57,H57,$G$6:G57,G57)-1)</f>
        <v/>
      </c>
      <c r="O57" s="24">
        <f>IF(N57="","",A57&amp;"|"&amp;E57&amp;"|"&amp;TEXT(N57,"000"))</f>
        <v/>
      </c>
    </row>
    <row r="58">
      <c r="A58" s="16" t="n"/>
      <c r="B58" s="20">
        <f>IF(A58="","",IFERROR(INDEX(Produtos!$B$6:$B$205,MATCH(A58,Produtos!$A$6:$A$205,0)),"SKU não cadastrado"))</f>
        <v/>
      </c>
      <c r="C58" s="16" t="n"/>
      <c r="D58" s="20">
        <f>IF(C58="","",IFERROR(INDEX(Produtos!$B$6:$B$205,MATCH(C58,Produtos!$A$6:$A$205,0)),"SKU não cadastrado"))</f>
        <v/>
      </c>
      <c r="E58" s="16" t="n"/>
      <c r="F58" s="16" t="n"/>
      <c r="G58" s="38" t="n"/>
      <c r="H58" s="22" t="n"/>
      <c r="I58" s="23" t="n"/>
      <c r="J58" s="16" t="n"/>
      <c r="K58" s="23" t="n"/>
      <c r="L58" s="20">
        <f>IF(COUNTA(A58,C58,E58,F58,G58,H58,I58,J58)=0,"",IF(A58="","Falta SKU-base",IF(C58="","Falta SKU recomendado",IF(E58="","Falta tipo",IF(F58="","Falta compatibilidade",IF(G58="","Falta margem",IF(H58="","Falta prioridade",IF(I58="","Falta regra",IF(J58="","Falta situação ativa",IF(A58=C58,"Conflito: SKU igual",IF(COUNTIF(Produtos!$A$6:$A$205,A58)=0,"Conflito: base não cadastrada",IF(COUNTIF(Produtos!$A$6:$A$205,C58)=0,"Conflito: recomendado não cadastrado",IF(COUNTIFS($A$6:A58,A58,$C$6:C58,C58,$E$6:E58,E58)&gt;1,"Conflito: relação duplicada","OK")))))))))))))</f>
        <v/>
      </c>
      <c r="M58" s="20">
        <f>IF(L58="","",IF(L58&lt;&gt;"OK","Bloqueada: "&amp;L58,IF(J58&lt;&gt;"Sim","Inativa",IF(IFERROR(INDEX(Produtos!$D$6:$D$205,MATCH(A58,Produtos!$A$6:$A$205,0)),"")&lt;&gt;"Ativo","Bloqueada: base inativa",IF(IFERROR(INDEX(Produtos!$D$6:$D$205,MATCH(C58,Produtos!$A$6:$A$205,0)),"")&lt;&gt;"Ativo","Bloqueada: recomendado inativo",IF(F58="Incompatível","Bloqueada: incompatível",IF(F58="Não avaliada","Revisar: compatibilidade",IF(AND(F58="Condicional",'Instruções'!$B$15="Não"),"Revisar: condição não liberada",IF(IFERROR(INDEX(Produtos!$E$6:$E$205,MATCH(C58,Produtos!$A$6:$A$205,0)),"")&lt;&gt;"Sim","Aguardar: recomendado indisponível",IF(AND(I58="Se SKU-base indisponível",IFERROR(INDEX(Produtos!$E$6:$E$205,MATCH(A58,Produtos!$A$6:$A$205,0)),"")="Sim"),"Aguardar: base disponível",IF(AND(I58="Se SKU-base disponível",IFERROR(INDEX(Produtos!$E$6:$E$205,MATCH(A58,Produtos!$A$6:$A$205,0)),"")&lt;&gt;"Sim"),"Aguardar: base indisponível",IF(G58&lt;'Instruções'!$B$14,"Revisar: margem abaixo do mínimo","Apta"))))))))))))</f>
        <v/>
      </c>
      <c r="N58" s="17">
        <f>IF(M58&lt;&gt;"Apta","",1+COUNTIFS($A$6:$A$505,A58,$E$6:$E$505,E58,$M$6:$M$505,"Apta",$H$6:$H$505,"&gt;"&amp;H58)+COUNTIFS($A$6:$A$505,A58,$E$6:$E$505,E58,$M$6:$M$505,"Apta",$H$6:$H$505,H58,$G$6:$G$505,"&gt;"&amp;G58)+COUNTIFS($A$6:A58,A58,$E$6:E58,E58,$M$6:M58,"Apta",$H$6:H58,H58,$G$6:G58,G58)-1)</f>
        <v/>
      </c>
      <c r="O58" s="24">
        <f>IF(N58="","",A58&amp;"|"&amp;E58&amp;"|"&amp;TEXT(N58,"000"))</f>
        <v/>
      </c>
    </row>
    <row r="59">
      <c r="A59" s="16" t="n"/>
      <c r="B59" s="20">
        <f>IF(A59="","",IFERROR(INDEX(Produtos!$B$6:$B$205,MATCH(A59,Produtos!$A$6:$A$205,0)),"SKU não cadastrado"))</f>
        <v/>
      </c>
      <c r="C59" s="16" t="n"/>
      <c r="D59" s="20">
        <f>IF(C59="","",IFERROR(INDEX(Produtos!$B$6:$B$205,MATCH(C59,Produtos!$A$6:$A$205,0)),"SKU não cadastrado"))</f>
        <v/>
      </c>
      <c r="E59" s="16" t="n"/>
      <c r="F59" s="16" t="n"/>
      <c r="G59" s="38" t="n"/>
      <c r="H59" s="22" t="n"/>
      <c r="I59" s="23" t="n"/>
      <c r="J59" s="16" t="n"/>
      <c r="K59" s="23" t="n"/>
      <c r="L59" s="20">
        <f>IF(COUNTA(A59,C59,E59,F59,G59,H59,I59,J59)=0,"",IF(A59="","Falta SKU-base",IF(C59="","Falta SKU recomendado",IF(E59="","Falta tipo",IF(F59="","Falta compatibilidade",IF(G59="","Falta margem",IF(H59="","Falta prioridade",IF(I59="","Falta regra",IF(J59="","Falta situação ativa",IF(A59=C59,"Conflito: SKU igual",IF(COUNTIF(Produtos!$A$6:$A$205,A59)=0,"Conflito: base não cadastrada",IF(COUNTIF(Produtos!$A$6:$A$205,C59)=0,"Conflito: recomendado não cadastrado",IF(COUNTIFS($A$6:A59,A59,$C$6:C59,C59,$E$6:E59,E59)&gt;1,"Conflito: relação duplicada","OK")))))))))))))</f>
        <v/>
      </c>
      <c r="M59" s="20">
        <f>IF(L59="","",IF(L59&lt;&gt;"OK","Bloqueada: "&amp;L59,IF(J59&lt;&gt;"Sim","Inativa",IF(IFERROR(INDEX(Produtos!$D$6:$D$205,MATCH(A59,Produtos!$A$6:$A$205,0)),"")&lt;&gt;"Ativo","Bloqueada: base inativa",IF(IFERROR(INDEX(Produtos!$D$6:$D$205,MATCH(C59,Produtos!$A$6:$A$205,0)),"")&lt;&gt;"Ativo","Bloqueada: recomendado inativo",IF(F59="Incompatível","Bloqueada: incompatível",IF(F59="Não avaliada","Revisar: compatibilidade",IF(AND(F59="Condicional",'Instruções'!$B$15="Não"),"Revisar: condição não liberada",IF(IFERROR(INDEX(Produtos!$E$6:$E$205,MATCH(C59,Produtos!$A$6:$A$205,0)),"")&lt;&gt;"Sim","Aguardar: recomendado indisponível",IF(AND(I59="Se SKU-base indisponível",IFERROR(INDEX(Produtos!$E$6:$E$205,MATCH(A59,Produtos!$A$6:$A$205,0)),"")="Sim"),"Aguardar: base disponível",IF(AND(I59="Se SKU-base disponível",IFERROR(INDEX(Produtos!$E$6:$E$205,MATCH(A59,Produtos!$A$6:$A$205,0)),"")&lt;&gt;"Sim"),"Aguardar: base indisponível",IF(G59&lt;'Instruções'!$B$14,"Revisar: margem abaixo do mínimo","Apta"))))))))))))</f>
        <v/>
      </c>
      <c r="N59" s="17">
        <f>IF(M59&lt;&gt;"Apta","",1+COUNTIFS($A$6:$A$505,A59,$E$6:$E$505,E59,$M$6:$M$505,"Apta",$H$6:$H$505,"&gt;"&amp;H59)+COUNTIFS($A$6:$A$505,A59,$E$6:$E$505,E59,$M$6:$M$505,"Apta",$H$6:$H$505,H59,$G$6:$G$505,"&gt;"&amp;G59)+COUNTIFS($A$6:A59,A59,$E$6:E59,E59,$M$6:M59,"Apta",$H$6:H59,H59,$G$6:G59,G59)-1)</f>
        <v/>
      </c>
      <c r="O59" s="24">
        <f>IF(N59="","",A59&amp;"|"&amp;E59&amp;"|"&amp;TEXT(N59,"000"))</f>
        <v/>
      </c>
    </row>
    <row r="60">
      <c r="A60" s="16" t="n"/>
      <c r="B60" s="20">
        <f>IF(A60="","",IFERROR(INDEX(Produtos!$B$6:$B$205,MATCH(A60,Produtos!$A$6:$A$205,0)),"SKU não cadastrado"))</f>
        <v/>
      </c>
      <c r="C60" s="16" t="n"/>
      <c r="D60" s="20">
        <f>IF(C60="","",IFERROR(INDEX(Produtos!$B$6:$B$205,MATCH(C60,Produtos!$A$6:$A$205,0)),"SKU não cadastrado"))</f>
        <v/>
      </c>
      <c r="E60" s="16" t="n"/>
      <c r="F60" s="16" t="n"/>
      <c r="G60" s="38" t="n"/>
      <c r="H60" s="22" t="n"/>
      <c r="I60" s="23" t="n"/>
      <c r="J60" s="16" t="n"/>
      <c r="K60" s="23" t="n"/>
      <c r="L60" s="20">
        <f>IF(COUNTA(A60,C60,E60,F60,G60,H60,I60,J60)=0,"",IF(A60="","Falta SKU-base",IF(C60="","Falta SKU recomendado",IF(E60="","Falta tipo",IF(F60="","Falta compatibilidade",IF(G60="","Falta margem",IF(H60="","Falta prioridade",IF(I60="","Falta regra",IF(J60="","Falta situação ativa",IF(A60=C60,"Conflito: SKU igual",IF(COUNTIF(Produtos!$A$6:$A$205,A60)=0,"Conflito: base não cadastrada",IF(COUNTIF(Produtos!$A$6:$A$205,C60)=0,"Conflito: recomendado não cadastrado",IF(COUNTIFS($A$6:A60,A60,$C$6:C60,C60,$E$6:E60,E60)&gt;1,"Conflito: relação duplicada","OK")))))))))))))</f>
        <v/>
      </c>
      <c r="M60" s="20">
        <f>IF(L60="","",IF(L60&lt;&gt;"OK","Bloqueada: "&amp;L60,IF(J60&lt;&gt;"Sim","Inativa",IF(IFERROR(INDEX(Produtos!$D$6:$D$205,MATCH(A60,Produtos!$A$6:$A$205,0)),"")&lt;&gt;"Ativo","Bloqueada: base inativa",IF(IFERROR(INDEX(Produtos!$D$6:$D$205,MATCH(C60,Produtos!$A$6:$A$205,0)),"")&lt;&gt;"Ativo","Bloqueada: recomendado inativo",IF(F60="Incompatível","Bloqueada: incompatível",IF(F60="Não avaliada","Revisar: compatibilidade",IF(AND(F60="Condicional",'Instruções'!$B$15="Não"),"Revisar: condição não liberada",IF(IFERROR(INDEX(Produtos!$E$6:$E$205,MATCH(C60,Produtos!$A$6:$A$205,0)),"")&lt;&gt;"Sim","Aguardar: recomendado indisponível",IF(AND(I60="Se SKU-base indisponível",IFERROR(INDEX(Produtos!$E$6:$E$205,MATCH(A60,Produtos!$A$6:$A$205,0)),"")="Sim"),"Aguardar: base disponível",IF(AND(I60="Se SKU-base disponível",IFERROR(INDEX(Produtos!$E$6:$E$205,MATCH(A60,Produtos!$A$6:$A$205,0)),"")&lt;&gt;"Sim"),"Aguardar: base indisponível",IF(G60&lt;'Instruções'!$B$14,"Revisar: margem abaixo do mínimo","Apta"))))))))))))</f>
        <v/>
      </c>
      <c r="N60" s="17">
        <f>IF(M60&lt;&gt;"Apta","",1+COUNTIFS($A$6:$A$505,A60,$E$6:$E$505,E60,$M$6:$M$505,"Apta",$H$6:$H$505,"&gt;"&amp;H60)+COUNTIFS($A$6:$A$505,A60,$E$6:$E$505,E60,$M$6:$M$505,"Apta",$H$6:$H$505,H60,$G$6:$G$505,"&gt;"&amp;G60)+COUNTIFS($A$6:A60,A60,$E$6:E60,E60,$M$6:M60,"Apta",$H$6:H60,H60,$G$6:G60,G60)-1)</f>
        <v/>
      </c>
      <c r="O60" s="24">
        <f>IF(N60="","",A60&amp;"|"&amp;E60&amp;"|"&amp;TEXT(N60,"000"))</f>
        <v/>
      </c>
    </row>
    <row r="61">
      <c r="A61" s="16" t="n"/>
      <c r="B61" s="20">
        <f>IF(A61="","",IFERROR(INDEX(Produtos!$B$6:$B$205,MATCH(A61,Produtos!$A$6:$A$205,0)),"SKU não cadastrado"))</f>
        <v/>
      </c>
      <c r="C61" s="16" t="n"/>
      <c r="D61" s="20">
        <f>IF(C61="","",IFERROR(INDEX(Produtos!$B$6:$B$205,MATCH(C61,Produtos!$A$6:$A$205,0)),"SKU não cadastrado"))</f>
        <v/>
      </c>
      <c r="E61" s="16" t="n"/>
      <c r="F61" s="16" t="n"/>
      <c r="G61" s="38" t="n"/>
      <c r="H61" s="22" t="n"/>
      <c r="I61" s="23" t="n"/>
      <c r="J61" s="16" t="n"/>
      <c r="K61" s="23" t="n"/>
      <c r="L61" s="20">
        <f>IF(COUNTA(A61,C61,E61,F61,G61,H61,I61,J61)=0,"",IF(A61="","Falta SKU-base",IF(C61="","Falta SKU recomendado",IF(E61="","Falta tipo",IF(F61="","Falta compatibilidade",IF(G61="","Falta margem",IF(H61="","Falta prioridade",IF(I61="","Falta regra",IF(J61="","Falta situação ativa",IF(A61=C61,"Conflito: SKU igual",IF(COUNTIF(Produtos!$A$6:$A$205,A61)=0,"Conflito: base não cadastrada",IF(COUNTIF(Produtos!$A$6:$A$205,C61)=0,"Conflito: recomendado não cadastrado",IF(COUNTIFS($A$6:A61,A61,$C$6:C61,C61,$E$6:E61,E61)&gt;1,"Conflito: relação duplicada","OK")))))))))))))</f>
        <v/>
      </c>
      <c r="M61" s="20">
        <f>IF(L61="","",IF(L61&lt;&gt;"OK","Bloqueada: "&amp;L61,IF(J61&lt;&gt;"Sim","Inativa",IF(IFERROR(INDEX(Produtos!$D$6:$D$205,MATCH(A61,Produtos!$A$6:$A$205,0)),"")&lt;&gt;"Ativo","Bloqueada: base inativa",IF(IFERROR(INDEX(Produtos!$D$6:$D$205,MATCH(C61,Produtos!$A$6:$A$205,0)),"")&lt;&gt;"Ativo","Bloqueada: recomendado inativo",IF(F61="Incompatível","Bloqueada: incompatível",IF(F61="Não avaliada","Revisar: compatibilidade",IF(AND(F61="Condicional",'Instruções'!$B$15="Não"),"Revisar: condição não liberada",IF(IFERROR(INDEX(Produtos!$E$6:$E$205,MATCH(C61,Produtos!$A$6:$A$205,0)),"")&lt;&gt;"Sim","Aguardar: recomendado indisponível",IF(AND(I61="Se SKU-base indisponível",IFERROR(INDEX(Produtos!$E$6:$E$205,MATCH(A61,Produtos!$A$6:$A$205,0)),"")="Sim"),"Aguardar: base disponível",IF(AND(I61="Se SKU-base disponível",IFERROR(INDEX(Produtos!$E$6:$E$205,MATCH(A61,Produtos!$A$6:$A$205,0)),"")&lt;&gt;"Sim"),"Aguardar: base indisponível",IF(G61&lt;'Instruções'!$B$14,"Revisar: margem abaixo do mínimo","Apta"))))))))))))</f>
        <v/>
      </c>
      <c r="N61" s="17">
        <f>IF(M61&lt;&gt;"Apta","",1+COUNTIFS($A$6:$A$505,A61,$E$6:$E$505,E61,$M$6:$M$505,"Apta",$H$6:$H$505,"&gt;"&amp;H61)+COUNTIFS($A$6:$A$505,A61,$E$6:$E$505,E61,$M$6:$M$505,"Apta",$H$6:$H$505,H61,$G$6:$G$505,"&gt;"&amp;G61)+COUNTIFS($A$6:A61,A61,$E$6:E61,E61,$M$6:M61,"Apta",$H$6:H61,H61,$G$6:G61,G61)-1)</f>
        <v/>
      </c>
      <c r="O61" s="24">
        <f>IF(N61="","",A61&amp;"|"&amp;E61&amp;"|"&amp;TEXT(N61,"000"))</f>
        <v/>
      </c>
    </row>
    <row r="62">
      <c r="A62" s="16" t="n"/>
      <c r="B62" s="20">
        <f>IF(A62="","",IFERROR(INDEX(Produtos!$B$6:$B$205,MATCH(A62,Produtos!$A$6:$A$205,0)),"SKU não cadastrado"))</f>
        <v/>
      </c>
      <c r="C62" s="16" t="n"/>
      <c r="D62" s="20">
        <f>IF(C62="","",IFERROR(INDEX(Produtos!$B$6:$B$205,MATCH(C62,Produtos!$A$6:$A$205,0)),"SKU não cadastrado"))</f>
        <v/>
      </c>
      <c r="E62" s="16" t="n"/>
      <c r="F62" s="16" t="n"/>
      <c r="G62" s="38" t="n"/>
      <c r="H62" s="22" t="n"/>
      <c r="I62" s="23" t="n"/>
      <c r="J62" s="16" t="n"/>
      <c r="K62" s="23" t="n"/>
      <c r="L62" s="20">
        <f>IF(COUNTA(A62,C62,E62,F62,G62,H62,I62,J62)=0,"",IF(A62="","Falta SKU-base",IF(C62="","Falta SKU recomendado",IF(E62="","Falta tipo",IF(F62="","Falta compatibilidade",IF(G62="","Falta margem",IF(H62="","Falta prioridade",IF(I62="","Falta regra",IF(J62="","Falta situação ativa",IF(A62=C62,"Conflito: SKU igual",IF(COUNTIF(Produtos!$A$6:$A$205,A62)=0,"Conflito: base não cadastrada",IF(COUNTIF(Produtos!$A$6:$A$205,C62)=0,"Conflito: recomendado não cadastrado",IF(COUNTIFS($A$6:A62,A62,$C$6:C62,C62,$E$6:E62,E62)&gt;1,"Conflito: relação duplicada","OK")))))))))))))</f>
        <v/>
      </c>
      <c r="M62" s="20">
        <f>IF(L62="","",IF(L62&lt;&gt;"OK","Bloqueada: "&amp;L62,IF(J62&lt;&gt;"Sim","Inativa",IF(IFERROR(INDEX(Produtos!$D$6:$D$205,MATCH(A62,Produtos!$A$6:$A$205,0)),"")&lt;&gt;"Ativo","Bloqueada: base inativa",IF(IFERROR(INDEX(Produtos!$D$6:$D$205,MATCH(C62,Produtos!$A$6:$A$205,0)),"")&lt;&gt;"Ativo","Bloqueada: recomendado inativo",IF(F62="Incompatível","Bloqueada: incompatível",IF(F62="Não avaliada","Revisar: compatibilidade",IF(AND(F62="Condicional",'Instruções'!$B$15="Não"),"Revisar: condição não liberada",IF(IFERROR(INDEX(Produtos!$E$6:$E$205,MATCH(C62,Produtos!$A$6:$A$205,0)),"")&lt;&gt;"Sim","Aguardar: recomendado indisponível",IF(AND(I62="Se SKU-base indisponível",IFERROR(INDEX(Produtos!$E$6:$E$205,MATCH(A62,Produtos!$A$6:$A$205,0)),"")="Sim"),"Aguardar: base disponível",IF(AND(I62="Se SKU-base disponível",IFERROR(INDEX(Produtos!$E$6:$E$205,MATCH(A62,Produtos!$A$6:$A$205,0)),"")&lt;&gt;"Sim"),"Aguardar: base indisponível",IF(G62&lt;'Instruções'!$B$14,"Revisar: margem abaixo do mínimo","Apta"))))))))))))</f>
        <v/>
      </c>
      <c r="N62" s="17">
        <f>IF(M62&lt;&gt;"Apta","",1+COUNTIFS($A$6:$A$505,A62,$E$6:$E$505,E62,$M$6:$M$505,"Apta",$H$6:$H$505,"&gt;"&amp;H62)+COUNTIFS($A$6:$A$505,A62,$E$6:$E$505,E62,$M$6:$M$505,"Apta",$H$6:$H$505,H62,$G$6:$G$505,"&gt;"&amp;G62)+COUNTIFS($A$6:A62,A62,$E$6:E62,E62,$M$6:M62,"Apta",$H$6:H62,H62,$G$6:G62,G62)-1)</f>
        <v/>
      </c>
      <c r="O62" s="24">
        <f>IF(N62="","",A62&amp;"|"&amp;E62&amp;"|"&amp;TEXT(N62,"000"))</f>
        <v/>
      </c>
    </row>
    <row r="63">
      <c r="A63" s="16" t="n"/>
      <c r="B63" s="20">
        <f>IF(A63="","",IFERROR(INDEX(Produtos!$B$6:$B$205,MATCH(A63,Produtos!$A$6:$A$205,0)),"SKU não cadastrado"))</f>
        <v/>
      </c>
      <c r="C63" s="16" t="n"/>
      <c r="D63" s="20">
        <f>IF(C63="","",IFERROR(INDEX(Produtos!$B$6:$B$205,MATCH(C63,Produtos!$A$6:$A$205,0)),"SKU não cadastrado"))</f>
        <v/>
      </c>
      <c r="E63" s="16" t="n"/>
      <c r="F63" s="16" t="n"/>
      <c r="G63" s="38" t="n"/>
      <c r="H63" s="22" t="n"/>
      <c r="I63" s="23" t="n"/>
      <c r="J63" s="16" t="n"/>
      <c r="K63" s="23" t="n"/>
      <c r="L63" s="20">
        <f>IF(COUNTA(A63,C63,E63,F63,G63,H63,I63,J63)=0,"",IF(A63="","Falta SKU-base",IF(C63="","Falta SKU recomendado",IF(E63="","Falta tipo",IF(F63="","Falta compatibilidade",IF(G63="","Falta margem",IF(H63="","Falta prioridade",IF(I63="","Falta regra",IF(J63="","Falta situação ativa",IF(A63=C63,"Conflito: SKU igual",IF(COUNTIF(Produtos!$A$6:$A$205,A63)=0,"Conflito: base não cadastrada",IF(COUNTIF(Produtos!$A$6:$A$205,C63)=0,"Conflito: recomendado não cadastrado",IF(COUNTIFS($A$6:A63,A63,$C$6:C63,C63,$E$6:E63,E63)&gt;1,"Conflito: relação duplicada","OK")))))))))))))</f>
        <v/>
      </c>
      <c r="M63" s="20">
        <f>IF(L63="","",IF(L63&lt;&gt;"OK","Bloqueada: "&amp;L63,IF(J63&lt;&gt;"Sim","Inativa",IF(IFERROR(INDEX(Produtos!$D$6:$D$205,MATCH(A63,Produtos!$A$6:$A$205,0)),"")&lt;&gt;"Ativo","Bloqueada: base inativa",IF(IFERROR(INDEX(Produtos!$D$6:$D$205,MATCH(C63,Produtos!$A$6:$A$205,0)),"")&lt;&gt;"Ativo","Bloqueada: recomendado inativo",IF(F63="Incompatível","Bloqueada: incompatível",IF(F63="Não avaliada","Revisar: compatibilidade",IF(AND(F63="Condicional",'Instruções'!$B$15="Não"),"Revisar: condição não liberada",IF(IFERROR(INDEX(Produtos!$E$6:$E$205,MATCH(C63,Produtos!$A$6:$A$205,0)),"")&lt;&gt;"Sim","Aguardar: recomendado indisponível",IF(AND(I63="Se SKU-base indisponível",IFERROR(INDEX(Produtos!$E$6:$E$205,MATCH(A63,Produtos!$A$6:$A$205,0)),"")="Sim"),"Aguardar: base disponível",IF(AND(I63="Se SKU-base disponível",IFERROR(INDEX(Produtos!$E$6:$E$205,MATCH(A63,Produtos!$A$6:$A$205,0)),"")&lt;&gt;"Sim"),"Aguardar: base indisponível",IF(G63&lt;'Instruções'!$B$14,"Revisar: margem abaixo do mínimo","Apta"))))))))))))</f>
        <v/>
      </c>
      <c r="N63" s="17">
        <f>IF(M63&lt;&gt;"Apta","",1+COUNTIFS($A$6:$A$505,A63,$E$6:$E$505,E63,$M$6:$M$505,"Apta",$H$6:$H$505,"&gt;"&amp;H63)+COUNTIFS($A$6:$A$505,A63,$E$6:$E$505,E63,$M$6:$M$505,"Apta",$H$6:$H$505,H63,$G$6:$G$505,"&gt;"&amp;G63)+COUNTIFS($A$6:A63,A63,$E$6:E63,E63,$M$6:M63,"Apta",$H$6:H63,H63,$G$6:G63,G63)-1)</f>
        <v/>
      </c>
      <c r="O63" s="24">
        <f>IF(N63="","",A63&amp;"|"&amp;E63&amp;"|"&amp;TEXT(N63,"000"))</f>
        <v/>
      </c>
    </row>
    <row r="64">
      <c r="A64" s="16" t="n"/>
      <c r="B64" s="20">
        <f>IF(A64="","",IFERROR(INDEX(Produtos!$B$6:$B$205,MATCH(A64,Produtos!$A$6:$A$205,0)),"SKU não cadastrado"))</f>
        <v/>
      </c>
      <c r="C64" s="16" t="n"/>
      <c r="D64" s="20">
        <f>IF(C64="","",IFERROR(INDEX(Produtos!$B$6:$B$205,MATCH(C64,Produtos!$A$6:$A$205,0)),"SKU não cadastrado"))</f>
        <v/>
      </c>
      <c r="E64" s="16" t="n"/>
      <c r="F64" s="16" t="n"/>
      <c r="G64" s="38" t="n"/>
      <c r="H64" s="22" t="n"/>
      <c r="I64" s="23" t="n"/>
      <c r="J64" s="16" t="n"/>
      <c r="K64" s="23" t="n"/>
      <c r="L64" s="20">
        <f>IF(COUNTA(A64,C64,E64,F64,G64,H64,I64,J64)=0,"",IF(A64="","Falta SKU-base",IF(C64="","Falta SKU recomendado",IF(E64="","Falta tipo",IF(F64="","Falta compatibilidade",IF(G64="","Falta margem",IF(H64="","Falta prioridade",IF(I64="","Falta regra",IF(J64="","Falta situação ativa",IF(A64=C64,"Conflito: SKU igual",IF(COUNTIF(Produtos!$A$6:$A$205,A64)=0,"Conflito: base não cadastrada",IF(COUNTIF(Produtos!$A$6:$A$205,C64)=0,"Conflito: recomendado não cadastrado",IF(COUNTIFS($A$6:A64,A64,$C$6:C64,C64,$E$6:E64,E64)&gt;1,"Conflito: relação duplicada","OK")))))))))))))</f>
        <v/>
      </c>
      <c r="M64" s="20">
        <f>IF(L64="","",IF(L64&lt;&gt;"OK","Bloqueada: "&amp;L64,IF(J64&lt;&gt;"Sim","Inativa",IF(IFERROR(INDEX(Produtos!$D$6:$D$205,MATCH(A64,Produtos!$A$6:$A$205,0)),"")&lt;&gt;"Ativo","Bloqueada: base inativa",IF(IFERROR(INDEX(Produtos!$D$6:$D$205,MATCH(C64,Produtos!$A$6:$A$205,0)),"")&lt;&gt;"Ativo","Bloqueada: recomendado inativo",IF(F64="Incompatível","Bloqueada: incompatível",IF(F64="Não avaliada","Revisar: compatibilidade",IF(AND(F64="Condicional",'Instruções'!$B$15="Não"),"Revisar: condição não liberada",IF(IFERROR(INDEX(Produtos!$E$6:$E$205,MATCH(C64,Produtos!$A$6:$A$205,0)),"")&lt;&gt;"Sim","Aguardar: recomendado indisponível",IF(AND(I64="Se SKU-base indisponível",IFERROR(INDEX(Produtos!$E$6:$E$205,MATCH(A64,Produtos!$A$6:$A$205,0)),"")="Sim"),"Aguardar: base disponível",IF(AND(I64="Se SKU-base disponível",IFERROR(INDEX(Produtos!$E$6:$E$205,MATCH(A64,Produtos!$A$6:$A$205,0)),"")&lt;&gt;"Sim"),"Aguardar: base indisponível",IF(G64&lt;'Instruções'!$B$14,"Revisar: margem abaixo do mínimo","Apta"))))))))))))</f>
        <v/>
      </c>
      <c r="N64" s="17">
        <f>IF(M64&lt;&gt;"Apta","",1+COUNTIFS($A$6:$A$505,A64,$E$6:$E$505,E64,$M$6:$M$505,"Apta",$H$6:$H$505,"&gt;"&amp;H64)+COUNTIFS($A$6:$A$505,A64,$E$6:$E$505,E64,$M$6:$M$505,"Apta",$H$6:$H$505,H64,$G$6:$G$505,"&gt;"&amp;G64)+COUNTIFS($A$6:A64,A64,$E$6:E64,E64,$M$6:M64,"Apta",$H$6:H64,H64,$G$6:G64,G64)-1)</f>
        <v/>
      </c>
      <c r="O64" s="24">
        <f>IF(N64="","",A64&amp;"|"&amp;E64&amp;"|"&amp;TEXT(N64,"000"))</f>
        <v/>
      </c>
    </row>
    <row r="65">
      <c r="A65" s="16" t="n"/>
      <c r="B65" s="20">
        <f>IF(A65="","",IFERROR(INDEX(Produtos!$B$6:$B$205,MATCH(A65,Produtos!$A$6:$A$205,0)),"SKU não cadastrado"))</f>
        <v/>
      </c>
      <c r="C65" s="16" t="n"/>
      <c r="D65" s="20">
        <f>IF(C65="","",IFERROR(INDEX(Produtos!$B$6:$B$205,MATCH(C65,Produtos!$A$6:$A$205,0)),"SKU não cadastrado"))</f>
        <v/>
      </c>
      <c r="E65" s="16" t="n"/>
      <c r="F65" s="16" t="n"/>
      <c r="G65" s="38" t="n"/>
      <c r="H65" s="22" t="n"/>
      <c r="I65" s="23" t="n"/>
      <c r="J65" s="16" t="n"/>
      <c r="K65" s="23" t="n"/>
      <c r="L65" s="20">
        <f>IF(COUNTA(A65,C65,E65,F65,G65,H65,I65,J65)=0,"",IF(A65="","Falta SKU-base",IF(C65="","Falta SKU recomendado",IF(E65="","Falta tipo",IF(F65="","Falta compatibilidade",IF(G65="","Falta margem",IF(H65="","Falta prioridade",IF(I65="","Falta regra",IF(J65="","Falta situação ativa",IF(A65=C65,"Conflito: SKU igual",IF(COUNTIF(Produtos!$A$6:$A$205,A65)=0,"Conflito: base não cadastrada",IF(COUNTIF(Produtos!$A$6:$A$205,C65)=0,"Conflito: recomendado não cadastrado",IF(COUNTIFS($A$6:A65,A65,$C$6:C65,C65,$E$6:E65,E65)&gt;1,"Conflito: relação duplicada","OK")))))))))))))</f>
        <v/>
      </c>
      <c r="M65" s="20">
        <f>IF(L65="","",IF(L65&lt;&gt;"OK","Bloqueada: "&amp;L65,IF(J65&lt;&gt;"Sim","Inativa",IF(IFERROR(INDEX(Produtos!$D$6:$D$205,MATCH(A65,Produtos!$A$6:$A$205,0)),"")&lt;&gt;"Ativo","Bloqueada: base inativa",IF(IFERROR(INDEX(Produtos!$D$6:$D$205,MATCH(C65,Produtos!$A$6:$A$205,0)),"")&lt;&gt;"Ativo","Bloqueada: recomendado inativo",IF(F65="Incompatível","Bloqueada: incompatível",IF(F65="Não avaliada","Revisar: compatibilidade",IF(AND(F65="Condicional",'Instruções'!$B$15="Não"),"Revisar: condição não liberada",IF(IFERROR(INDEX(Produtos!$E$6:$E$205,MATCH(C65,Produtos!$A$6:$A$205,0)),"")&lt;&gt;"Sim","Aguardar: recomendado indisponível",IF(AND(I65="Se SKU-base indisponível",IFERROR(INDEX(Produtos!$E$6:$E$205,MATCH(A65,Produtos!$A$6:$A$205,0)),"")="Sim"),"Aguardar: base disponível",IF(AND(I65="Se SKU-base disponível",IFERROR(INDEX(Produtos!$E$6:$E$205,MATCH(A65,Produtos!$A$6:$A$205,0)),"")&lt;&gt;"Sim"),"Aguardar: base indisponível",IF(G65&lt;'Instruções'!$B$14,"Revisar: margem abaixo do mínimo","Apta"))))))))))))</f>
        <v/>
      </c>
      <c r="N65" s="17">
        <f>IF(M65&lt;&gt;"Apta","",1+COUNTIFS($A$6:$A$505,A65,$E$6:$E$505,E65,$M$6:$M$505,"Apta",$H$6:$H$505,"&gt;"&amp;H65)+COUNTIFS($A$6:$A$505,A65,$E$6:$E$505,E65,$M$6:$M$505,"Apta",$H$6:$H$505,H65,$G$6:$G$505,"&gt;"&amp;G65)+COUNTIFS($A$6:A65,A65,$E$6:E65,E65,$M$6:M65,"Apta",$H$6:H65,H65,$G$6:G65,G65)-1)</f>
        <v/>
      </c>
      <c r="O65" s="24">
        <f>IF(N65="","",A65&amp;"|"&amp;E65&amp;"|"&amp;TEXT(N65,"000"))</f>
        <v/>
      </c>
    </row>
    <row r="66">
      <c r="A66" s="16" t="n"/>
      <c r="B66" s="20">
        <f>IF(A66="","",IFERROR(INDEX(Produtos!$B$6:$B$205,MATCH(A66,Produtos!$A$6:$A$205,0)),"SKU não cadastrado"))</f>
        <v/>
      </c>
      <c r="C66" s="16" t="n"/>
      <c r="D66" s="20">
        <f>IF(C66="","",IFERROR(INDEX(Produtos!$B$6:$B$205,MATCH(C66,Produtos!$A$6:$A$205,0)),"SKU não cadastrado"))</f>
        <v/>
      </c>
      <c r="E66" s="16" t="n"/>
      <c r="F66" s="16" t="n"/>
      <c r="G66" s="38" t="n"/>
      <c r="H66" s="22" t="n"/>
      <c r="I66" s="23" t="n"/>
      <c r="J66" s="16" t="n"/>
      <c r="K66" s="23" t="n"/>
      <c r="L66" s="20">
        <f>IF(COUNTA(A66,C66,E66,F66,G66,H66,I66,J66)=0,"",IF(A66="","Falta SKU-base",IF(C66="","Falta SKU recomendado",IF(E66="","Falta tipo",IF(F66="","Falta compatibilidade",IF(G66="","Falta margem",IF(H66="","Falta prioridade",IF(I66="","Falta regra",IF(J66="","Falta situação ativa",IF(A66=C66,"Conflito: SKU igual",IF(COUNTIF(Produtos!$A$6:$A$205,A66)=0,"Conflito: base não cadastrada",IF(COUNTIF(Produtos!$A$6:$A$205,C66)=0,"Conflito: recomendado não cadastrado",IF(COUNTIFS($A$6:A66,A66,$C$6:C66,C66,$E$6:E66,E66)&gt;1,"Conflito: relação duplicada","OK")))))))))))))</f>
        <v/>
      </c>
      <c r="M66" s="20">
        <f>IF(L66="","",IF(L66&lt;&gt;"OK","Bloqueada: "&amp;L66,IF(J66&lt;&gt;"Sim","Inativa",IF(IFERROR(INDEX(Produtos!$D$6:$D$205,MATCH(A66,Produtos!$A$6:$A$205,0)),"")&lt;&gt;"Ativo","Bloqueada: base inativa",IF(IFERROR(INDEX(Produtos!$D$6:$D$205,MATCH(C66,Produtos!$A$6:$A$205,0)),"")&lt;&gt;"Ativo","Bloqueada: recomendado inativo",IF(F66="Incompatível","Bloqueada: incompatível",IF(F66="Não avaliada","Revisar: compatibilidade",IF(AND(F66="Condicional",'Instruções'!$B$15="Não"),"Revisar: condição não liberada",IF(IFERROR(INDEX(Produtos!$E$6:$E$205,MATCH(C66,Produtos!$A$6:$A$205,0)),"")&lt;&gt;"Sim","Aguardar: recomendado indisponível",IF(AND(I66="Se SKU-base indisponível",IFERROR(INDEX(Produtos!$E$6:$E$205,MATCH(A66,Produtos!$A$6:$A$205,0)),"")="Sim"),"Aguardar: base disponível",IF(AND(I66="Se SKU-base disponível",IFERROR(INDEX(Produtos!$E$6:$E$205,MATCH(A66,Produtos!$A$6:$A$205,0)),"")&lt;&gt;"Sim"),"Aguardar: base indisponível",IF(G66&lt;'Instruções'!$B$14,"Revisar: margem abaixo do mínimo","Apta"))))))))))))</f>
        <v/>
      </c>
      <c r="N66" s="17">
        <f>IF(M66&lt;&gt;"Apta","",1+COUNTIFS($A$6:$A$505,A66,$E$6:$E$505,E66,$M$6:$M$505,"Apta",$H$6:$H$505,"&gt;"&amp;H66)+COUNTIFS($A$6:$A$505,A66,$E$6:$E$505,E66,$M$6:$M$505,"Apta",$H$6:$H$505,H66,$G$6:$G$505,"&gt;"&amp;G66)+COUNTIFS($A$6:A66,A66,$E$6:E66,E66,$M$6:M66,"Apta",$H$6:H66,H66,$G$6:G66,G66)-1)</f>
        <v/>
      </c>
      <c r="O66" s="24">
        <f>IF(N66="","",A66&amp;"|"&amp;E66&amp;"|"&amp;TEXT(N66,"000"))</f>
        <v/>
      </c>
    </row>
    <row r="67">
      <c r="A67" s="16" t="n"/>
      <c r="B67" s="20">
        <f>IF(A67="","",IFERROR(INDEX(Produtos!$B$6:$B$205,MATCH(A67,Produtos!$A$6:$A$205,0)),"SKU não cadastrado"))</f>
        <v/>
      </c>
      <c r="C67" s="16" t="n"/>
      <c r="D67" s="20">
        <f>IF(C67="","",IFERROR(INDEX(Produtos!$B$6:$B$205,MATCH(C67,Produtos!$A$6:$A$205,0)),"SKU não cadastrado"))</f>
        <v/>
      </c>
      <c r="E67" s="16" t="n"/>
      <c r="F67" s="16" t="n"/>
      <c r="G67" s="38" t="n"/>
      <c r="H67" s="22" t="n"/>
      <c r="I67" s="23" t="n"/>
      <c r="J67" s="16" t="n"/>
      <c r="K67" s="23" t="n"/>
      <c r="L67" s="20">
        <f>IF(COUNTA(A67,C67,E67,F67,G67,H67,I67,J67)=0,"",IF(A67="","Falta SKU-base",IF(C67="","Falta SKU recomendado",IF(E67="","Falta tipo",IF(F67="","Falta compatibilidade",IF(G67="","Falta margem",IF(H67="","Falta prioridade",IF(I67="","Falta regra",IF(J67="","Falta situação ativa",IF(A67=C67,"Conflito: SKU igual",IF(COUNTIF(Produtos!$A$6:$A$205,A67)=0,"Conflito: base não cadastrada",IF(COUNTIF(Produtos!$A$6:$A$205,C67)=0,"Conflito: recomendado não cadastrado",IF(COUNTIFS($A$6:A67,A67,$C$6:C67,C67,$E$6:E67,E67)&gt;1,"Conflito: relação duplicada","OK")))))))))))))</f>
        <v/>
      </c>
      <c r="M67" s="20">
        <f>IF(L67="","",IF(L67&lt;&gt;"OK","Bloqueada: "&amp;L67,IF(J67&lt;&gt;"Sim","Inativa",IF(IFERROR(INDEX(Produtos!$D$6:$D$205,MATCH(A67,Produtos!$A$6:$A$205,0)),"")&lt;&gt;"Ativo","Bloqueada: base inativa",IF(IFERROR(INDEX(Produtos!$D$6:$D$205,MATCH(C67,Produtos!$A$6:$A$205,0)),"")&lt;&gt;"Ativo","Bloqueada: recomendado inativo",IF(F67="Incompatível","Bloqueada: incompatível",IF(F67="Não avaliada","Revisar: compatibilidade",IF(AND(F67="Condicional",'Instruções'!$B$15="Não"),"Revisar: condição não liberada",IF(IFERROR(INDEX(Produtos!$E$6:$E$205,MATCH(C67,Produtos!$A$6:$A$205,0)),"")&lt;&gt;"Sim","Aguardar: recomendado indisponível",IF(AND(I67="Se SKU-base indisponível",IFERROR(INDEX(Produtos!$E$6:$E$205,MATCH(A67,Produtos!$A$6:$A$205,0)),"")="Sim"),"Aguardar: base disponível",IF(AND(I67="Se SKU-base disponível",IFERROR(INDEX(Produtos!$E$6:$E$205,MATCH(A67,Produtos!$A$6:$A$205,0)),"")&lt;&gt;"Sim"),"Aguardar: base indisponível",IF(G67&lt;'Instruções'!$B$14,"Revisar: margem abaixo do mínimo","Apta"))))))))))))</f>
        <v/>
      </c>
      <c r="N67" s="17">
        <f>IF(M67&lt;&gt;"Apta","",1+COUNTIFS($A$6:$A$505,A67,$E$6:$E$505,E67,$M$6:$M$505,"Apta",$H$6:$H$505,"&gt;"&amp;H67)+COUNTIFS($A$6:$A$505,A67,$E$6:$E$505,E67,$M$6:$M$505,"Apta",$H$6:$H$505,H67,$G$6:$G$505,"&gt;"&amp;G67)+COUNTIFS($A$6:A67,A67,$E$6:E67,E67,$M$6:M67,"Apta",$H$6:H67,H67,$G$6:G67,G67)-1)</f>
        <v/>
      </c>
      <c r="O67" s="24">
        <f>IF(N67="","",A67&amp;"|"&amp;E67&amp;"|"&amp;TEXT(N67,"000"))</f>
        <v/>
      </c>
    </row>
    <row r="68">
      <c r="A68" s="16" t="n"/>
      <c r="B68" s="20">
        <f>IF(A68="","",IFERROR(INDEX(Produtos!$B$6:$B$205,MATCH(A68,Produtos!$A$6:$A$205,0)),"SKU não cadastrado"))</f>
        <v/>
      </c>
      <c r="C68" s="16" t="n"/>
      <c r="D68" s="20">
        <f>IF(C68="","",IFERROR(INDEX(Produtos!$B$6:$B$205,MATCH(C68,Produtos!$A$6:$A$205,0)),"SKU não cadastrado"))</f>
        <v/>
      </c>
      <c r="E68" s="16" t="n"/>
      <c r="F68" s="16" t="n"/>
      <c r="G68" s="38" t="n"/>
      <c r="H68" s="22" t="n"/>
      <c r="I68" s="23" t="n"/>
      <c r="J68" s="16" t="n"/>
      <c r="K68" s="23" t="n"/>
      <c r="L68" s="20">
        <f>IF(COUNTA(A68,C68,E68,F68,G68,H68,I68,J68)=0,"",IF(A68="","Falta SKU-base",IF(C68="","Falta SKU recomendado",IF(E68="","Falta tipo",IF(F68="","Falta compatibilidade",IF(G68="","Falta margem",IF(H68="","Falta prioridade",IF(I68="","Falta regra",IF(J68="","Falta situação ativa",IF(A68=C68,"Conflito: SKU igual",IF(COUNTIF(Produtos!$A$6:$A$205,A68)=0,"Conflito: base não cadastrada",IF(COUNTIF(Produtos!$A$6:$A$205,C68)=0,"Conflito: recomendado não cadastrado",IF(COUNTIFS($A$6:A68,A68,$C$6:C68,C68,$E$6:E68,E68)&gt;1,"Conflito: relação duplicada","OK")))))))))))))</f>
        <v/>
      </c>
      <c r="M68" s="20">
        <f>IF(L68="","",IF(L68&lt;&gt;"OK","Bloqueada: "&amp;L68,IF(J68&lt;&gt;"Sim","Inativa",IF(IFERROR(INDEX(Produtos!$D$6:$D$205,MATCH(A68,Produtos!$A$6:$A$205,0)),"")&lt;&gt;"Ativo","Bloqueada: base inativa",IF(IFERROR(INDEX(Produtos!$D$6:$D$205,MATCH(C68,Produtos!$A$6:$A$205,0)),"")&lt;&gt;"Ativo","Bloqueada: recomendado inativo",IF(F68="Incompatível","Bloqueada: incompatível",IF(F68="Não avaliada","Revisar: compatibilidade",IF(AND(F68="Condicional",'Instruções'!$B$15="Não"),"Revisar: condição não liberada",IF(IFERROR(INDEX(Produtos!$E$6:$E$205,MATCH(C68,Produtos!$A$6:$A$205,0)),"")&lt;&gt;"Sim","Aguardar: recomendado indisponível",IF(AND(I68="Se SKU-base indisponível",IFERROR(INDEX(Produtos!$E$6:$E$205,MATCH(A68,Produtos!$A$6:$A$205,0)),"")="Sim"),"Aguardar: base disponível",IF(AND(I68="Se SKU-base disponível",IFERROR(INDEX(Produtos!$E$6:$E$205,MATCH(A68,Produtos!$A$6:$A$205,0)),"")&lt;&gt;"Sim"),"Aguardar: base indisponível",IF(G68&lt;'Instruções'!$B$14,"Revisar: margem abaixo do mínimo","Apta"))))))))))))</f>
        <v/>
      </c>
      <c r="N68" s="17">
        <f>IF(M68&lt;&gt;"Apta","",1+COUNTIFS($A$6:$A$505,A68,$E$6:$E$505,E68,$M$6:$M$505,"Apta",$H$6:$H$505,"&gt;"&amp;H68)+COUNTIFS($A$6:$A$505,A68,$E$6:$E$505,E68,$M$6:$M$505,"Apta",$H$6:$H$505,H68,$G$6:$G$505,"&gt;"&amp;G68)+COUNTIFS($A$6:A68,A68,$E$6:E68,E68,$M$6:M68,"Apta",$H$6:H68,H68,$G$6:G68,G68)-1)</f>
        <v/>
      </c>
      <c r="O68" s="24">
        <f>IF(N68="","",A68&amp;"|"&amp;E68&amp;"|"&amp;TEXT(N68,"000"))</f>
        <v/>
      </c>
    </row>
    <row r="69">
      <c r="A69" s="16" t="n"/>
      <c r="B69" s="20">
        <f>IF(A69="","",IFERROR(INDEX(Produtos!$B$6:$B$205,MATCH(A69,Produtos!$A$6:$A$205,0)),"SKU não cadastrado"))</f>
        <v/>
      </c>
      <c r="C69" s="16" t="n"/>
      <c r="D69" s="20">
        <f>IF(C69="","",IFERROR(INDEX(Produtos!$B$6:$B$205,MATCH(C69,Produtos!$A$6:$A$205,0)),"SKU não cadastrado"))</f>
        <v/>
      </c>
      <c r="E69" s="16" t="n"/>
      <c r="F69" s="16" t="n"/>
      <c r="G69" s="38" t="n"/>
      <c r="H69" s="22" t="n"/>
      <c r="I69" s="23" t="n"/>
      <c r="J69" s="16" t="n"/>
      <c r="K69" s="23" t="n"/>
      <c r="L69" s="20">
        <f>IF(COUNTA(A69,C69,E69,F69,G69,H69,I69,J69)=0,"",IF(A69="","Falta SKU-base",IF(C69="","Falta SKU recomendado",IF(E69="","Falta tipo",IF(F69="","Falta compatibilidade",IF(G69="","Falta margem",IF(H69="","Falta prioridade",IF(I69="","Falta regra",IF(J69="","Falta situação ativa",IF(A69=C69,"Conflito: SKU igual",IF(COUNTIF(Produtos!$A$6:$A$205,A69)=0,"Conflito: base não cadastrada",IF(COUNTIF(Produtos!$A$6:$A$205,C69)=0,"Conflito: recomendado não cadastrado",IF(COUNTIFS($A$6:A69,A69,$C$6:C69,C69,$E$6:E69,E69)&gt;1,"Conflito: relação duplicada","OK")))))))))))))</f>
        <v/>
      </c>
      <c r="M69" s="20">
        <f>IF(L69="","",IF(L69&lt;&gt;"OK","Bloqueada: "&amp;L69,IF(J69&lt;&gt;"Sim","Inativa",IF(IFERROR(INDEX(Produtos!$D$6:$D$205,MATCH(A69,Produtos!$A$6:$A$205,0)),"")&lt;&gt;"Ativo","Bloqueada: base inativa",IF(IFERROR(INDEX(Produtos!$D$6:$D$205,MATCH(C69,Produtos!$A$6:$A$205,0)),"")&lt;&gt;"Ativo","Bloqueada: recomendado inativo",IF(F69="Incompatível","Bloqueada: incompatível",IF(F69="Não avaliada","Revisar: compatibilidade",IF(AND(F69="Condicional",'Instruções'!$B$15="Não"),"Revisar: condição não liberada",IF(IFERROR(INDEX(Produtos!$E$6:$E$205,MATCH(C69,Produtos!$A$6:$A$205,0)),"")&lt;&gt;"Sim","Aguardar: recomendado indisponível",IF(AND(I69="Se SKU-base indisponível",IFERROR(INDEX(Produtos!$E$6:$E$205,MATCH(A69,Produtos!$A$6:$A$205,0)),"")="Sim"),"Aguardar: base disponível",IF(AND(I69="Se SKU-base disponível",IFERROR(INDEX(Produtos!$E$6:$E$205,MATCH(A69,Produtos!$A$6:$A$205,0)),"")&lt;&gt;"Sim"),"Aguardar: base indisponível",IF(G69&lt;'Instruções'!$B$14,"Revisar: margem abaixo do mínimo","Apta"))))))))))))</f>
        <v/>
      </c>
      <c r="N69" s="17">
        <f>IF(M69&lt;&gt;"Apta","",1+COUNTIFS($A$6:$A$505,A69,$E$6:$E$505,E69,$M$6:$M$505,"Apta",$H$6:$H$505,"&gt;"&amp;H69)+COUNTIFS($A$6:$A$505,A69,$E$6:$E$505,E69,$M$6:$M$505,"Apta",$H$6:$H$505,H69,$G$6:$G$505,"&gt;"&amp;G69)+COUNTIFS($A$6:A69,A69,$E$6:E69,E69,$M$6:M69,"Apta",$H$6:H69,H69,$G$6:G69,G69)-1)</f>
        <v/>
      </c>
      <c r="O69" s="24">
        <f>IF(N69="","",A69&amp;"|"&amp;E69&amp;"|"&amp;TEXT(N69,"000"))</f>
        <v/>
      </c>
    </row>
    <row r="70">
      <c r="A70" s="16" t="n"/>
      <c r="B70" s="20">
        <f>IF(A70="","",IFERROR(INDEX(Produtos!$B$6:$B$205,MATCH(A70,Produtos!$A$6:$A$205,0)),"SKU não cadastrado"))</f>
        <v/>
      </c>
      <c r="C70" s="16" t="n"/>
      <c r="D70" s="20">
        <f>IF(C70="","",IFERROR(INDEX(Produtos!$B$6:$B$205,MATCH(C70,Produtos!$A$6:$A$205,0)),"SKU não cadastrado"))</f>
        <v/>
      </c>
      <c r="E70" s="16" t="n"/>
      <c r="F70" s="16" t="n"/>
      <c r="G70" s="38" t="n"/>
      <c r="H70" s="22" t="n"/>
      <c r="I70" s="23" t="n"/>
      <c r="J70" s="16" t="n"/>
      <c r="K70" s="23" t="n"/>
      <c r="L70" s="20">
        <f>IF(COUNTA(A70,C70,E70,F70,G70,H70,I70,J70)=0,"",IF(A70="","Falta SKU-base",IF(C70="","Falta SKU recomendado",IF(E70="","Falta tipo",IF(F70="","Falta compatibilidade",IF(G70="","Falta margem",IF(H70="","Falta prioridade",IF(I70="","Falta regra",IF(J70="","Falta situação ativa",IF(A70=C70,"Conflito: SKU igual",IF(COUNTIF(Produtos!$A$6:$A$205,A70)=0,"Conflito: base não cadastrada",IF(COUNTIF(Produtos!$A$6:$A$205,C70)=0,"Conflito: recomendado não cadastrado",IF(COUNTIFS($A$6:A70,A70,$C$6:C70,C70,$E$6:E70,E70)&gt;1,"Conflito: relação duplicada","OK")))))))))))))</f>
        <v/>
      </c>
      <c r="M70" s="20">
        <f>IF(L70="","",IF(L70&lt;&gt;"OK","Bloqueada: "&amp;L70,IF(J70&lt;&gt;"Sim","Inativa",IF(IFERROR(INDEX(Produtos!$D$6:$D$205,MATCH(A70,Produtos!$A$6:$A$205,0)),"")&lt;&gt;"Ativo","Bloqueada: base inativa",IF(IFERROR(INDEX(Produtos!$D$6:$D$205,MATCH(C70,Produtos!$A$6:$A$205,0)),"")&lt;&gt;"Ativo","Bloqueada: recomendado inativo",IF(F70="Incompatível","Bloqueada: incompatível",IF(F70="Não avaliada","Revisar: compatibilidade",IF(AND(F70="Condicional",'Instruções'!$B$15="Não"),"Revisar: condição não liberada",IF(IFERROR(INDEX(Produtos!$E$6:$E$205,MATCH(C70,Produtos!$A$6:$A$205,0)),"")&lt;&gt;"Sim","Aguardar: recomendado indisponível",IF(AND(I70="Se SKU-base indisponível",IFERROR(INDEX(Produtos!$E$6:$E$205,MATCH(A70,Produtos!$A$6:$A$205,0)),"")="Sim"),"Aguardar: base disponível",IF(AND(I70="Se SKU-base disponível",IFERROR(INDEX(Produtos!$E$6:$E$205,MATCH(A70,Produtos!$A$6:$A$205,0)),"")&lt;&gt;"Sim"),"Aguardar: base indisponível",IF(G70&lt;'Instruções'!$B$14,"Revisar: margem abaixo do mínimo","Apta"))))))))))))</f>
        <v/>
      </c>
      <c r="N70" s="17">
        <f>IF(M70&lt;&gt;"Apta","",1+COUNTIFS($A$6:$A$505,A70,$E$6:$E$505,E70,$M$6:$M$505,"Apta",$H$6:$H$505,"&gt;"&amp;H70)+COUNTIFS($A$6:$A$505,A70,$E$6:$E$505,E70,$M$6:$M$505,"Apta",$H$6:$H$505,H70,$G$6:$G$505,"&gt;"&amp;G70)+COUNTIFS($A$6:A70,A70,$E$6:E70,E70,$M$6:M70,"Apta",$H$6:H70,H70,$G$6:G70,G70)-1)</f>
        <v/>
      </c>
      <c r="O70" s="24">
        <f>IF(N70="","",A70&amp;"|"&amp;E70&amp;"|"&amp;TEXT(N70,"000"))</f>
        <v/>
      </c>
    </row>
    <row r="71">
      <c r="A71" s="16" t="n"/>
      <c r="B71" s="20">
        <f>IF(A71="","",IFERROR(INDEX(Produtos!$B$6:$B$205,MATCH(A71,Produtos!$A$6:$A$205,0)),"SKU não cadastrado"))</f>
        <v/>
      </c>
      <c r="C71" s="16" t="n"/>
      <c r="D71" s="20">
        <f>IF(C71="","",IFERROR(INDEX(Produtos!$B$6:$B$205,MATCH(C71,Produtos!$A$6:$A$205,0)),"SKU não cadastrado"))</f>
        <v/>
      </c>
      <c r="E71" s="16" t="n"/>
      <c r="F71" s="16" t="n"/>
      <c r="G71" s="38" t="n"/>
      <c r="H71" s="22" t="n"/>
      <c r="I71" s="23" t="n"/>
      <c r="J71" s="16" t="n"/>
      <c r="K71" s="23" t="n"/>
      <c r="L71" s="20">
        <f>IF(COUNTA(A71,C71,E71,F71,G71,H71,I71,J71)=0,"",IF(A71="","Falta SKU-base",IF(C71="","Falta SKU recomendado",IF(E71="","Falta tipo",IF(F71="","Falta compatibilidade",IF(G71="","Falta margem",IF(H71="","Falta prioridade",IF(I71="","Falta regra",IF(J71="","Falta situação ativa",IF(A71=C71,"Conflito: SKU igual",IF(COUNTIF(Produtos!$A$6:$A$205,A71)=0,"Conflito: base não cadastrada",IF(COUNTIF(Produtos!$A$6:$A$205,C71)=0,"Conflito: recomendado não cadastrado",IF(COUNTIFS($A$6:A71,A71,$C$6:C71,C71,$E$6:E71,E71)&gt;1,"Conflito: relação duplicada","OK")))))))))))))</f>
        <v/>
      </c>
      <c r="M71" s="20">
        <f>IF(L71="","",IF(L71&lt;&gt;"OK","Bloqueada: "&amp;L71,IF(J71&lt;&gt;"Sim","Inativa",IF(IFERROR(INDEX(Produtos!$D$6:$D$205,MATCH(A71,Produtos!$A$6:$A$205,0)),"")&lt;&gt;"Ativo","Bloqueada: base inativa",IF(IFERROR(INDEX(Produtos!$D$6:$D$205,MATCH(C71,Produtos!$A$6:$A$205,0)),"")&lt;&gt;"Ativo","Bloqueada: recomendado inativo",IF(F71="Incompatível","Bloqueada: incompatível",IF(F71="Não avaliada","Revisar: compatibilidade",IF(AND(F71="Condicional",'Instruções'!$B$15="Não"),"Revisar: condição não liberada",IF(IFERROR(INDEX(Produtos!$E$6:$E$205,MATCH(C71,Produtos!$A$6:$A$205,0)),"")&lt;&gt;"Sim","Aguardar: recomendado indisponível",IF(AND(I71="Se SKU-base indisponível",IFERROR(INDEX(Produtos!$E$6:$E$205,MATCH(A71,Produtos!$A$6:$A$205,0)),"")="Sim"),"Aguardar: base disponível",IF(AND(I71="Se SKU-base disponível",IFERROR(INDEX(Produtos!$E$6:$E$205,MATCH(A71,Produtos!$A$6:$A$205,0)),"")&lt;&gt;"Sim"),"Aguardar: base indisponível",IF(G71&lt;'Instruções'!$B$14,"Revisar: margem abaixo do mínimo","Apta"))))))))))))</f>
        <v/>
      </c>
      <c r="N71" s="17">
        <f>IF(M71&lt;&gt;"Apta","",1+COUNTIFS($A$6:$A$505,A71,$E$6:$E$505,E71,$M$6:$M$505,"Apta",$H$6:$H$505,"&gt;"&amp;H71)+COUNTIFS($A$6:$A$505,A71,$E$6:$E$505,E71,$M$6:$M$505,"Apta",$H$6:$H$505,H71,$G$6:$G$505,"&gt;"&amp;G71)+COUNTIFS($A$6:A71,A71,$E$6:E71,E71,$M$6:M71,"Apta",$H$6:H71,H71,$G$6:G71,G71)-1)</f>
        <v/>
      </c>
      <c r="O71" s="24">
        <f>IF(N71="","",A71&amp;"|"&amp;E71&amp;"|"&amp;TEXT(N71,"000"))</f>
        <v/>
      </c>
    </row>
    <row r="72">
      <c r="A72" s="16" t="n"/>
      <c r="B72" s="20">
        <f>IF(A72="","",IFERROR(INDEX(Produtos!$B$6:$B$205,MATCH(A72,Produtos!$A$6:$A$205,0)),"SKU não cadastrado"))</f>
        <v/>
      </c>
      <c r="C72" s="16" t="n"/>
      <c r="D72" s="20">
        <f>IF(C72="","",IFERROR(INDEX(Produtos!$B$6:$B$205,MATCH(C72,Produtos!$A$6:$A$205,0)),"SKU não cadastrado"))</f>
        <v/>
      </c>
      <c r="E72" s="16" t="n"/>
      <c r="F72" s="16" t="n"/>
      <c r="G72" s="38" t="n"/>
      <c r="H72" s="22" t="n"/>
      <c r="I72" s="23" t="n"/>
      <c r="J72" s="16" t="n"/>
      <c r="K72" s="23" t="n"/>
      <c r="L72" s="20">
        <f>IF(COUNTA(A72,C72,E72,F72,G72,H72,I72,J72)=0,"",IF(A72="","Falta SKU-base",IF(C72="","Falta SKU recomendado",IF(E72="","Falta tipo",IF(F72="","Falta compatibilidade",IF(G72="","Falta margem",IF(H72="","Falta prioridade",IF(I72="","Falta regra",IF(J72="","Falta situação ativa",IF(A72=C72,"Conflito: SKU igual",IF(COUNTIF(Produtos!$A$6:$A$205,A72)=0,"Conflito: base não cadastrada",IF(COUNTIF(Produtos!$A$6:$A$205,C72)=0,"Conflito: recomendado não cadastrado",IF(COUNTIFS($A$6:A72,A72,$C$6:C72,C72,$E$6:E72,E72)&gt;1,"Conflito: relação duplicada","OK")))))))))))))</f>
        <v/>
      </c>
      <c r="M72" s="20">
        <f>IF(L72="","",IF(L72&lt;&gt;"OK","Bloqueada: "&amp;L72,IF(J72&lt;&gt;"Sim","Inativa",IF(IFERROR(INDEX(Produtos!$D$6:$D$205,MATCH(A72,Produtos!$A$6:$A$205,0)),"")&lt;&gt;"Ativo","Bloqueada: base inativa",IF(IFERROR(INDEX(Produtos!$D$6:$D$205,MATCH(C72,Produtos!$A$6:$A$205,0)),"")&lt;&gt;"Ativo","Bloqueada: recomendado inativo",IF(F72="Incompatível","Bloqueada: incompatível",IF(F72="Não avaliada","Revisar: compatibilidade",IF(AND(F72="Condicional",'Instruções'!$B$15="Não"),"Revisar: condição não liberada",IF(IFERROR(INDEX(Produtos!$E$6:$E$205,MATCH(C72,Produtos!$A$6:$A$205,0)),"")&lt;&gt;"Sim","Aguardar: recomendado indisponível",IF(AND(I72="Se SKU-base indisponível",IFERROR(INDEX(Produtos!$E$6:$E$205,MATCH(A72,Produtos!$A$6:$A$205,0)),"")="Sim"),"Aguardar: base disponível",IF(AND(I72="Se SKU-base disponível",IFERROR(INDEX(Produtos!$E$6:$E$205,MATCH(A72,Produtos!$A$6:$A$205,0)),"")&lt;&gt;"Sim"),"Aguardar: base indisponível",IF(G72&lt;'Instruções'!$B$14,"Revisar: margem abaixo do mínimo","Apta"))))))))))))</f>
        <v/>
      </c>
      <c r="N72" s="17">
        <f>IF(M72&lt;&gt;"Apta","",1+COUNTIFS($A$6:$A$505,A72,$E$6:$E$505,E72,$M$6:$M$505,"Apta",$H$6:$H$505,"&gt;"&amp;H72)+COUNTIFS($A$6:$A$505,A72,$E$6:$E$505,E72,$M$6:$M$505,"Apta",$H$6:$H$505,H72,$G$6:$G$505,"&gt;"&amp;G72)+COUNTIFS($A$6:A72,A72,$E$6:E72,E72,$M$6:M72,"Apta",$H$6:H72,H72,$G$6:G72,G72)-1)</f>
        <v/>
      </c>
      <c r="O72" s="24">
        <f>IF(N72="","",A72&amp;"|"&amp;E72&amp;"|"&amp;TEXT(N72,"000"))</f>
        <v/>
      </c>
    </row>
    <row r="73">
      <c r="A73" s="16" t="n"/>
      <c r="B73" s="20">
        <f>IF(A73="","",IFERROR(INDEX(Produtos!$B$6:$B$205,MATCH(A73,Produtos!$A$6:$A$205,0)),"SKU não cadastrado"))</f>
        <v/>
      </c>
      <c r="C73" s="16" t="n"/>
      <c r="D73" s="20">
        <f>IF(C73="","",IFERROR(INDEX(Produtos!$B$6:$B$205,MATCH(C73,Produtos!$A$6:$A$205,0)),"SKU não cadastrado"))</f>
        <v/>
      </c>
      <c r="E73" s="16" t="n"/>
      <c r="F73" s="16" t="n"/>
      <c r="G73" s="38" t="n"/>
      <c r="H73" s="22" t="n"/>
      <c r="I73" s="23" t="n"/>
      <c r="J73" s="16" t="n"/>
      <c r="K73" s="23" t="n"/>
      <c r="L73" s="20">
        <f>IF(COUNTA(A73,C73,E73,F73,G73,H73,I73,J73)=0,"",IF(A73="","Falta SKU-base",IF(C73="","Falta SKU recomendado",IF(E73="","Falta tipo",IF(F73="","Falta compatibilidade",IF(G73="","Falta margem",IF(H73="","Falta prioridade",IF(I73="","Falta regra",IF(J73="","Falta situação ativa",IF(A73=C73,"Conflito: SKU igual",IF(COUNTIF(Produtos!$A$6:$A$205,A73)=0,"Conflito: base não cadastrada",IF(COUNTIF(Produtos!$A$6:$A$205,C73)=0,"Conflito: recomendado não cadastrado",IF(COUNTIFS($A$6:A73,A73,$C$6:C73,C73,$E$6:E73,E73)&gt;1,"Conflito: relação duplicada","OK")))))))))))))</f>
        <v/>
      </c>
      <c r="M73" s="20">
        <f>IF(L73="","",IF(L73&lt;&gt;"OK","Bloqueada: "&amp;L73,IF(J73&lt;&gt;"Sim","Inativa",IF(IFERROR(INDEX(Produtos!$D$6:$D$205,MATCH(A73,Produtos!$A$6:$A$205,0)),"")&lt;&gt;"Ativo","Bloqueada: base inativa",IF(IFERROR(INDEX(Produtos!$D$6:$D$205,MATCH(C73,Produtos!$A$6:$A$205,0)),"")&lt;&gt;"Ativo","Bloqueada: recomendado inativo",IF(F73="Incompatível","Bloqueada: incompatível",IF(F73="Não avaliada","Revisar: compatibilidade",IF(AND(F73="Condicional",'Instruções'!$B$15="Não"),"Revisar: condição não liberada",IF(IFERROR(INDEX(Produtos!$E$6:$E$205,MATCH(C73,Produtos!$A$6:$A$205,0)),"")&lt;&gt;"Sim","Aguardar: recomendado indisponível",IF(AND(I73="Se SKU-base indisponível",IFERROR(INDEX(Produtos!$E$6:$E$205,MATCH(A73,Produtos!$A$6:$A$205,0)),"")="Sim"),"Aguardar: base disponível",IF(AND(I73="Se SKU-base disponível",IFERROR(INDEX(Produtos!$E$6:$E$205,MATCH(A73,Produtos!$A$6:$A$205,0)),"")&lt;&gt;"Sim"),"Aguardar: base indisponível",IF(G73&lt;'Instruções'!$B$14,"Revisar: margem abaixo do mínimo","Apta"))))))))))))</f>
        <v/>
      </c>
      <c r="N73" s="17">
        <f>IF(M73&lt;&gt;"Apta","",1+COUNTIFS($A$6:$A$505,A73,$E$6:$E$505,E73,$M$6:$M$505,"Apta",$H$6:$H$505,"&gt;"&amp;H73)+COUNTIFS($A$6:$A$505,A73,$E$6:$E$505,E73,$M$6:$M$505,"Apta",$H$6:$H$505,H73,$G$6:$G$505,"&gt;"&amp;G73)+COUNTIFS($A$6:A73,A73,$E$6:E73,E73,$M$6:M73,"Apta",$H$6:H73,H73,$G$6:G73,G73)-1)</f>
        <v/>
      </c>
      <c r="O73" s="24">
        <f>IF(N73="","",A73&amp;"|"&amp;E73&amp;"|"&amp;TEXT(N73,"000"))</f>
        <v/>
      </c>
    </row>
    <row r="74">
      <c r="A74" s="16" t="n"/>
      <c r="B74" s="20">
        <f>IF(A74="","",IFERROR(INDEX(Produtos!$B$6:$B$205,MATCH(A74,Produtos!$A$6:$A$205,0)),"SKU não cadastrado"))</f>
        <v/>
      </c>
      <c r="C74" s="16" t="n"/>
      <c r="D74" s="20">
        <f>IF(C74="","",IFERROR(INDEX(Produtos!$B$6:$B$205,MATCH(C74,Produtos!$A$6:$A$205,0)),"SKU não cadastrado"))</f>
        <v/>
      </c>
      <c r="E74" s="16" t="n"/>
      <c r="F74" s="16" t="n"/>
      <c r="G74" s="38" t="n"/>
      <c r="H74" s="22" t="n"/>
      <c r="I74" s="23" t="n"/>
      <c r="J74" s="16" t="n"/>
      <c r="K74" s="23" t="n"/>
      <c r="L74" s="20">
        <f>IF(COUNTA(A74,C74,E74,F74,G74,H74,I74,J74)=0,"",IF(A74="","Falta SKU-base",IF(C74="","Falta SKU recomendado",IF(E74="","Falta tipo",IF(F74="","Falta compatibilidade",IF(G74="","Falta margem",IF(H74="","Falta prioridade",IF(I74="","Falta regra",IF(J74="","Falta situação ativa",IF(A74=C74,"Conflito: SKU igual",IF(COUNTIF(Produtos!$A$6:$A$205,A74)=0,"Conflito: base não cadastrada",IF(COUNTIF(Produtos!$A$6:$A$205,C74)=0,"Conflito: recomendado não cadastrado",IF(COUNTIFS($A$6:A74,A74,$C$6:C74,C74,$E$6:E74,E74)&gt;1,"Conflito: relação duplicada","OK")))))))))))))</f>
        <v/>
      </c>
      <c r="M74" s="20">
        <f>IF(L74="","",IF(L74&lt;&gt;"OK","Bloqueada: "&amp;L74,IF(J74&lt;&gt;"Sim","Inativa",IF(IFERROR(INDEX(Produtos!$D$6:$D$205,MATCH(A74,Produtos!$A$6:$A$205,0)),"")&lt;&gt;"Ativo","Bloqueada: base inativa",IF(IFERROR(INDEX(Produtos!$D$6:$D$205,MATCH(C74,Produtos!$A$6:$A$205,0)),"")&lt;&gt;"Ativo","Bloqueada: recomendado inativo",IF(F74="Incompatível","Bloqueada: incompatível",IF(F74="Não avaliada","Revisar: compatibilidade",IF(AND(F74="Condicional",'Instruções'!$B$15="Não"),"Revisar: condição não liberada",IF(IFERROR(INDEX(Produtos!$E$6:$E$205,MATCH(C74,Produtos!$A$6:$A$205,0)),"")&lt;&gt;"Sim","Aguardar: recomendado indisponível",IF(AND(I74="Se SKU-base indisponível",IFERROR(INDEX(Produtos!$E$6:$E$205,MATCH(A74,Produtos!$A$6:$A$205,0)),"")="Sim"),"Aguardar: base disponível",IF(AND(I74="Se SKU-base disponível",IFERROR(INDEX(Produtos!$E$6:$E$205,MATCH(A74,Produtos!$A$6:$A$205,0)),"")&lt;&gt;"Sim"),"Aguardar: base indisponível",IF(G74&lt;'Instruções'!$B$14,"Revisar: margem abaixo do mínimo","Apta"))))))))))))</f>
        <v/>
      </c>
      <c r="N74" s="17">
        <f>IF(M74&lt;&gt;"Apta","",1+COUNTIFS($A$6:$A$505,A74,$E$6:$E$505,E74,$M$6:$M$505,"Apta",$H$6:$H$505,"&gt;"&amp;H74)+COUNTIFS($A$6:$A$505,A74,$E$6:$E$505,E74,$M$6:$M$505,"Apta",$H$6:$H$505,H74,$G$6:$G$505,"&gt;"&amp;G74)+COUNTIFS($A$6:A74,A74,$E$6:E74,E74,$M$6:M74,"Apta",$H$6:H74,H74,$G$6:G74,G74)-1)</f>
        <v/>
      </c>
      <c r="O74" s="24">
        <f>IF(N74="","",A74&amp;"|"&amp;E74&amp;"|"&amp;TEXT(N74,"000"))</f>
        <v/>
      </c>
    </row>
    <row r="75">
      <c r="A75" s="16" t="n"/>
      <c r="B75" s="20">
        <f>IF(A75="","",IFERROR(INDEX(Produtos!$B$6:$B$205,MATCH(A75,Produtos!$A$6:$A$205,0)),"SKU não cadastrado"))</f>
        <v/>
      </c>
      <c r="C75" s="16" t="n"/>
      <c r="D75" s="20">
        <f>IF(C75="","",IFERROR(INDEX(Produtos!$B$6:$B$205,MATCH(C75,Produtos!$A$6:$A$205,0)),"SKU não cadastrado"))</f>
        <v/>
      </c>
      <c r="E75" s="16" t="n"/>
      <c r="F75" s="16" t="n"/>
      <c r="G75" s="38" t="n"/>
      <c r="H75" s="22" t="n"/>
      <c r="I75" s="23" t="n"/>
      <c r="J75" s="16" t="n"/>
      <c r="K75" s="23" t="n"/>
      <c r="L75" s="20">
        <f>IF(COUNTA(A75,C75,E75,F75,G75,H75,I75,J75)=0,"",IF(A75="","Falta SKU-base",IF(C75="","Falta SKU recomendado",IF(E75="","Falta tipo",IF(F75="","Falta compatibilidade",IF(G75="","Falta margem",IF(H75="","Falta prioridade",IF(I75="","Falta regra",IF(J75="","Falta situação ativa",IF(A75=C75,"Conflito: SKU igual",IF(COUNTIF(Produtos!$A$6:$A$205,A75)=0,"Conflito: base não cadastrada",IF(COUNTIF(Produtos!$A$6:$A$205,C75)=0,"Conflito: recomendado não cadastrado",IF(COUNTIFS($A$6:A75,A75,$C$6:C75,C75,$E$6:E75,E75)&gt;1,"Conflito: relação duplicada","OK")))))))))))))</f>
        <v/>
      </c>
      <c r="M75" s="20">
        <f>IF(L75="","",IF(L75&lt;&gt;"OK","Bloqueada: "&amp;L75,IF(J75&lt;&gt;"Sim","Inativa",IF(IFERROR(INDEX(Produtos!$D$6:$D$205,MATCH(A75,Produtos!$A$6:$A$205,0)),"")&lt;&gt;"Ativo","Bloqueada: base inativa",IF(IFERROR(INDEX(Produtos!$D$6:$D$205,MATCH(C75,Produtos!$A$6:$A$205,0)),"")&lt;&gt;"Ativo","Bloqueada: recomendado inativo",IF(F75="Incompatível","Bloqueada: incompatível",IF(F75="Não avaliada","Revisar: compatibilidade",IF(AND(F75="Condicional",'Instruções'!$B$15="Não"),"Revisar: condição não liberada",IF(IFERROR(INDEX(Produtos!$E$6:$E$205,MATCH(C75,Produtos!$A$6:$A$205,0)),"")&lt;&gt;"Sim","Aguardar: recomendado indisponível",IF(AND(I75="Se SKU-base indisponível",IFERROR(INDEX(Produtos!$E$6:$E$205,MATCH(A75,Produtos!$A$6:$A$205,0)),"")="Sim"),"Aguardar: base disponível",IF(AND(I75="Se SKU-base disponível",IFERROR(INDEX(Produtos!$E$6:$E$205,MATCH(A75,Produtos!$A$6:$A$205,0)),"")&lt;&gt;"Sim"),"Aguardar: base indisponível",IF(G75&lt;'Instruções'!$B$14,"Revisar: margem abaixo do mínimo","Apta"))))))))))))</f>
        <v/>
      </c>
      <c r="N75" s="17">
        <f>IF(M75&lt;&gt;"Apta","",1+COUNTIFS($A$6:$A$505,A75,$E$6:$E$505,E75,$M$6:$M$505,"Apta",$H$6:$H$505,"&gt;"&amp;H75)+COUNTIFS($A$6:$A$505,A75,$E$6:$E$505,E75,$M$6:$M$505,"Apta",$H$6:$H$505,H75,$G$6:$G$505,"&gt;"&amp;G75)+COUNTIFS($A$6:A75,A75,$E$6:E75,E75,$M$6:M75,"Apta",$H$6:H75,H75,$G$6:G75,G75)-1)</f>
        <v/>
      </c>
      <c r="O75" s="24">
        <f>IF(N75="","",A75&amp;"|"&amp;E75&amp;"|"&amp;TEXT(N75,"000"))</f>
        <v/>
      </c>
    </row>
    <row r="76">
      <c r="A76" s="16" t="n"/>
      <c r="B76" s="20">
        <f>IF(A76="","",IFERROR(INDEX(Produtos!$B$6:$B$205,MATCH(A76,Produtos!$A$6:$A$205,0)),"SKU não cadastrado"))</f>
        <v/>
      </c>
      <c r="C76" s="16" t="n"/>
      <c r="D76" s="20">
        <f>IF(C76="","",IFERROR(INDEX(Produtos!$B$6:$B$205,MATCH(C76,Produtos!$A$6:$A$205,0)),"SKU não cadastrado"))</f>
        <v/>
      </c>
      <c r="E76" s="16" t="n"/>
      <c r="F76" s="16" t="n"/>
      <c r="G76" s="38" t="n"/>
      <c r="H76" s="22" t="n"/>
      <c r="I76" s="23" t="n"/>
      <c r="J76" s="16" t="n"/>
      <c r="K76" s="23" t="n"/>
      <c r="L76" s="20">
        <f>IF(COUNTA(A76,C76,E76,F76,G76,H76,I76,J76)=0,"",IF(A76="","Falta SKU-base",IF(C76="","Falta SKU recomendado",IF(E76="","Falta tipo",IF(F76="","Falta compatibilidade",IF(G76="","Falta margem",IF(H76="","Falta prioridade",IF(I76="","Falta regra",IF(J76="","Falta situação ativa",IF(A76=C76,"Conflito: SKU igual",IF(COUNTIF(Produtos!$A$6:$A$205,A76)=0,"Conflito: base não cadastrada",IF(COUNTIF(Produtos!$A$6:$A$205,C76)=0,"Conflito: recomendado não cadastrado",IF(COUNTIFS($A$6:A76,A76,$C$6:C76,C76,$E$6:E76,E76)&gt;1,"Conflito: relação duplicada","OK")))))))))))))</f>
        <v/>
      </c>
      <c r="M76" s="20">
        <f>IF(L76="","",IF(L76&lt;&gt;"OK","Bloqueada: "&amp;L76,IF(J76&lt;&gt;"Sim","Inativa",IF(IFERROR(INDEX(Produtos!$D$6:$D$205,MATCH(A76,Produtos!$A$6:$A$205,0)),"")&lt;&gt;"Ativo","Bloqueada: base inativa",IF(IFERROR(INDEX(Produtos!$D$6:$D$205,MATCH(C76,Produtos!$A$6:$A$205,0)),"")&lt;&gt;"Ativo","Bloqueada: recomendado inativo",IF(F76="Incompatível","Bloqueada: incompatível",IF(F76="Não avaliada","Revisar: compatibilidade",IF(AND(F76="Condicional",'Instruções'!$B$15="Não"),"Revisar: condição não liberada",IF(IFERROR(INDEX(Produtos!$E$6:$E$205,MATCH(C76,Produtos!$A$6:$A$205,0)),"")&lt;&gt;"Sim","Aguardar: recomendado indisponível",IF(AND(I76="Se SKU-base indisponível",IFERROR(INDEX(Produtos!$E$6:$E$205,MATCH(A76,Produtos!$A$6:$A$205,0)),"")="Sim"),"Aguardar: base disponível",IF(AND(I76="Se SKU-base disponível",IFERROR(INDEX(Produtos!$E$6:$E$205,MATCH(A76,Produtos!$A$6:$A$205,0)),"")&lt;&gt;"Sim"),"Aguardar: base indisponível",IF(G76&lt;'Instruções'!$B$14,"Revisar: margem abaixo do mínimo","Apta"))))))))))))</f>
        <v/>
      </c>
      <c r="N76" s="17">
        <f>IF(M76&lt;&gt;"Apta","",1+COUNTIFS($A$6:$A$505,A76,$E$6:$E$505,E76,$M$6:$M$505,"Apta",$H$6:$H$505,"&gt;"&amp;H76)+COUNTIFS($A$6:$A$505,A76,$E$6:$E$505,E76,$M$6:$M$505,"Apta",$H$6:$H$505,H76,$G$6:$G$505,"&gt;"&amp;G76)+COUNTIFS($A$6:A76,A76,$E$6:E76,E76,$M$6:M76,"Apta",$H$6:H76,H76,$G$6:G76,G76)-1)</f>
        <v/>
      </c>
      <c r="O76" s="24">
        <f>IF(N76="","",A76&amp;"|"&amp;E76&amp;"|"&amp;TEXT(N76,"000"))</f>
        <v/>
      </c>
    </row>
    <row r="77">
      <c r="A77" s="16" t="n"/>
      <c r="B77" s="20">
        <f>IF(A77="","",IFERROR(INDEX(Produtos!$B$6:$B$205,MATCH(A77,Produtos!$A$6:$A$205,0)),"SKU não cadastrado"))</f>
        <v/>
      </c>
      <c r="C77" s="16" t="n"/>
      <c r="D77" s="20">
        <f>IF(C77="","",IFERROR(INDEX(Produtos!$B$6:$B$205,MATCH(C77,Produtos!$A$6:$A$205,0)),"SKU não cadastrado"))</f>
        <v/>
      </c>
      <c r="E77" s="16" t="n"/>
      <c r="F77" s="16" t="n"/>
      <c r="G77" s="38" t="n"/>
      <c r="H77" s="22" t="n"/>
      <c r="I77" s="23" t="n"/>
      <c r="J77" s="16" t="n"/>
      <c r="K77" s="23" t="n"/>
      <c r="L77" s="20">
        <f>IF(COUNTA(A77,C77,E77,F77,G77,H77,I77,J77)=0,"",IF(A77="","Falta SKU-base",IF(C77="","Falta SKU recomendado",IF(E77="","Falta tipo",IF(F77="","Falta compatibilidade",IF(G77="","Falta margem",IF(H77="","Falta prioridade",IF(I77="","Falta regra",IF(J77="","Falta situação ativa",IF(A77=C77,"Conflito: SKU igual",IF(COUNTIF(Produtos!$A$6:$A$205,A77)=0,"Conflito: base não cadastrada",IF(COUNTIF(Produtos!$A$6:$A$205,C77)=0,"Conflito: recomendado não cadastrado",IF(COUNTIFS($A$6:A77,A77,$C$6:C77,C77,$E$6:E77,E77)&gt;1,"Conflito: relação duplicada","OK")))))))))))))</f>
        <v/>
      </c>
      <c r="M77" s="20">
        <f>IF(L77="","",IF(L77&lt;&gt;"OK","Bloqueada: "&amp;L77,IF(J77&lt;&gt;"Sim","Inativa",IF(IFERROR(INDEX(Produtos!$D$6:$D$205,MATCH(A77,Produtos!$A$6:$A$205,0)),"")&lt;&gt;"Ativo","Bloqueada: base inativa",IF(IFERROR(INDEX(Produtos!$D$6:$D$205,MATCH(C77,Produtos!$A$6:$A$205,0)),"")&lt;&gt;"Ativo","Bloqueada: recomendado inativo",IF(F77="Incompatível","Bloqueada: incompatível",IF(F77="Não avaliada","Revisar: compatibilidade",IF(AND(F77="Condicional",'Instruções'!$B$15="Não"),"Revisar: condição não liberada",IF(IFERROR(INDEX(Produtos!$E$6:$E$205,MATCH(C77,Produtos!$A$6:$A$205,0)),"")&lt;&gt;"Sim","Aguardar: recomendado indisponível",IF(AND(I77="Se SKU-base indisponível",IFERROR(INDEX(Produtos!$E$6:$E$205,MATCH(A77,Produtos!$A$6:$A$205,0)),"")="Sim"),"Aguardar: base disponível",IF(AND(I77="Se SKU-base disponível",IFERROR(INDEX(Produtos!$E$6:$E$205,MATCH(A77,Produtos!$A$6:$A$205,0)),"")&lt;&gt;"Sim"),"Aguardar: base indisponível",IF(G77&lt;'Instruções'!$B$14,"Revisar: margem abaixo do mínimo","Apta"))))))))))))</f>
        <v/>
      </c>
      <c r="N77" s="17">
        <f>IF(M77&lt;&gt;"Apta","",1+COUNTIFS($A$6:$A$505,A77,$E$6:$E$505,E77,$M$6:$M$505,"Apta",$H$6:$H$505,"&gt;"&amp;H77)+COUNTIFS($A$6:$A$505,A77,$E$6:$E$505,E77,$M$6:$M$505,"Apta",$H$6:$H$505,H77,$G$6:$G$505,"&gt;"&amp;G77)+COUNTIFS($A$6:A77,A77,$E$6:E77,E77,$M$6:M77,"Apta",$H$6:H77,H77,$G$6:G77,G77)-1)</f>
        <v/>
      </c>
      <c r="O77" s="24">
        <f>IF(N77="","",A77&amp;"|"&amp;E77&amp;"|"&amp;TEXT(N77,"000"))</f>
        <v/>
      </c>
    </row>
    <row r="78">
      <c r="A78" s="16" t="n"/>
      <c r="B78" s="20">
        <f>IF(A78="","",IFERROR(INDEX(Produtos!$B$6:$B$205,MATCH(A78,Produtos!$A$6:$A$205,0)),"SKU não cadastrado"))</f>
        <v/>
      </c>
      <c r="C78" s="16" t="n"/>
      <c r="D78" s="20">
        <f>IF(C78="","",IFERROR(INDEX(Produtos!$B$6:$B$205,MATCH(C78,Produtos!$A$6:$A$205,0)),"SKU não cadastrado"))</f>
        <v/>
      </c>
      <c r="E78" s="16" t="n"/>
      <c r="F78" s="16" t="n"/>
      <c r="G78" s="38" t="n"/>
      <c r="H78" s="22" t="n"/>
      <c r="I78" s="23" t="n"/>
      <c r="J78" s="16" t="n"/>
      <c r="K78" s="23" t="n"/>
      <c r="L78" s="20">
        <f>IF(COUNTA(A78,C78,E78,F78,G78,H78,I78,J78)=0,"",IF(A78="","Falta SKU-base",IF(C78="","Falta SKU recomendado",IF(E78="","Falta tipo",IF(F78="","Falta compatibilidade",IF(G78="","Falta margem",IF(H78="","Falta prioridade",IF(I78="","Falta regra",IF(J78="","Falta situação ativa",IF(A78=C78,"Conflito: SKU igual",IF(COUNTIF(Produtos!$A$6:$A$205,A78)=0,"Conflito: base não cadastrada",IF(COUNTIF(Produtos!$A$6:$A$205,C78)=0,"Conflito: recomendado não cadastrado",IF(COUNTIFS($A$6:A78,A78,$C$6:C78,C78,$E$6:E78,E78)&gt;1,"Conflito: relação duplicada","OK")))))))))))))</f>
        <v/>
      </c>
      <c r="M78" s="20">
        <f>IF(L78="","",IF(L78&lt;&gt;"OK","Bloqueada: "&amp;L78,IF(J78&lt;&gt;"Sim","Inativa",IF(IFERROR(INDEX(Produtos!$D$6:$D$205,MATCH(A78,Produtos!$A$6:$A$205,0)),"")&lt;&gt;"Ativo","Bloqueada: base inativa",IF(IFERROR(INDEX(Produtos!$D$6:$D$205,MATCH(C78,Produtos!$A$6:$A$205,0)),"")&lt;&gt;"Ativo","Bloqueada: recomendado inativo",IF(F78="Incompatível","Bloqueada: incompatível",IF(F78="Não avaliada","Revisar: compatibilidade",IF(AND(F78="Condicional",'Instruções'!$B$15="Não"),"Revisar: condição não liberada",IF(IFERROR(INDEX(Produtos!$E$6:$E$205,MATCH(C78,Produtos!$A$6:$A$205,0)),"")&lt;&gt;"Sim","Aguardar: recomendado indisponível",IF(AND(I78="Se SKU-base indisponível",IFERROR(INDEX(Produtos!$E$6:$E$205,MATCH(A78,Produtos!$A$6:$A$205,0)),"")="Sim"),"Aguardar: base disponível",IF(AND(I78="Se SKU-base disponível",IFERROR(INDEX(Produtos!$E$6:$E$205,MATCH(A78,Produtos!$A$6:$A$205,0)),"")&lt;&gt;"Sim"),"Aguardar: base indisponível",IF(G78&lt;'Instruções'!$B$14,"Revisar: margem abaixo do mínimo","Apta"))))))))))))</f>
        <v/>
      </c>
      <c r="N78" s="17">
        <f>IF(M78&lt;&gt;"Apta","",1+COUNTIFS($A$6:$A$505,A78,$E$6:$E$505,E78,$M$6:$M$505,"Apta",$H$6:$H$505,"&gt;"&amp;H78)+COUNTIFS($A$6:$A$505,A78,$E$6:$E$505,E78,$M$6:$M$505,"Apta",$H$6:$H$505,H78,$G$6:$G$505,"&gt;"&amp;G78)+COUNTIFS($A$6:A78,A78,$E$6:E78,E78,$M$6:M78,"Apta",$H$6:H78,H78,$G$6:G78,G78)-1)</f>
        <v/>
      </c>
      <c r="O78" s="24">
        <f>IF(N78="","",A78&amp;"|"&amp;E78&amp;"|"&amp;TEXT(N78,"000"))</f>
        <v/>
      </c>
    </row>
    <row r="79">
      <c r="A79" s="16" t="n"/>
      <c r="B79" s="20">
        <f>IF(A79="","",IFERROR(INDEX(Produtos!$B$6:$B$205,MATCH(A79,Produtos!$A$6:$A$205,0)),"SKU não cadastrado"))</f>
        <v/>
      </c>
      <c r="C79" s="16" t="n"/>
      <c r="D79" s="20">
        <f>IF(C79="","",IFERROR(INDEX(Produtos!$B$6:$B$205,MATCH(C79,Produtos!$A$6:$A$205,0)),"SKU não cadastrado"))</f>
        <v/>
      </c>
      <c r="E79" s="16" t="n"/>
      <c r="F79" s="16" t="n"/>
      <c r="G79" s="38" t="n"/>
      <c r="H79" s="22" t="n"/>
      <c r="I79" s="23" t="n"/>
      <c r="J79" s="16" t="n"/>
      <c r="K79" s="23" t="n"/>
      <c r="L79" s="20">
        <f>IF(COUNTA(A79,C79,E79,F79,G79,H79,I79,J79)=0,"",IF(A79="","Falta SKU-base",IF(C79="","Falta SKU recomendado",IF(E79="","Falta tipo",IF(F79="","Falta compatibilidade",IF(G79="","Falta margem",IF(H79="","Falta prioridade",IF(I79="","Falta regra",IF(J79="","Falta situação ativa",IF(A79=C79,"Conflito: SKU igual",IF(COUNTIF(Produtos!$A$6:$A$205,A79)=0,"Conflito: base não cadastrada",IF(COUNTIF(Produtos!$A$6:$A$205,C79)=0,"Conflito: recomendado não cadastrado",IF(COUNTIFS($A$6:A79,A79,$C$6:C79,C79,$E$6:E79,E79)&gt;1,"Conflito: relação duplicada","OK")))))))))))))</f>
        <v/>
      </c>
      <c r="M79" s="20">
        <f>IF(L79="","",IF(L79&lt;&gt;"OK","Bloqueada: "&amp;L79,IF(J79&lt;&gt;"Sim","Inativa",IF(IFERROR(INDEX(Produtos!$D$6:$D$205,MATCH(A79,Produtos!$A$6:$A$205,0)),"")&lt;&gt;"Ativo","Bloqueada: base inativa",IF(IFERROR(INDEX(Produtos!$D$6:$D$205,MATCH(C79,Produtos!$A$6:$A$205,0)),"")&lt;&gt;"Ativo","Bloqueada: recomendado inativo",IF(F79="Incompatível","Bloqueada: incompatível",IF(F79="Não avaliada","Revisar: compatibilidade",IF(AND(F79="Condicional",'Instruções'!$B$15="Não"),"Revisar: condição não liberada",IF(IFERROR(INDEX(Produtos!$E$6:$E$205,MATCH(C79,Produtos!$A$6:$A$205,0)),"")&lt;&gt;"Sim","Aguardar: recomendado indisponível",IF(AND(I79="Se SKU-base indisponível",IFERROR(INDEX(Produtos!$E$6:$E$205,MATCH(A79,Produtos!$A$6:$A$205,0)),"")="Sim"),"Aguardar: base disponível",IF(AND(I79="Se SKU-base disponível",IFERROR(INDEX(Produtos!$E$6:$E$205,MATCH(A79,Produtos!$A$6:$A$205,0)),"")&lt;&gt;"Sim"),"Aguardar: base indisponível",IF(G79&lt;'Instruções'!$B$14,"Revisar: margem abaixo do mínimo","Apta"))))))))))))</f>
        <v/>
      </c>
      <c r="N79" s="17">
        <f>IF(M79&lt;&gt;"Apta","",1+COUNTIFS($A$6:$A$505,A79,$E$6:$E$505,E79,$M$6:$M$505,"Apta",$H$6:$H$505,"&gt;"&amp;H79)+COUNTIFS($A$6:$A$505,A79,$E$6:$E$505,E79,$M$6:$M$505,"Apta",$H$6:$H$505,H79,$G$6:$G$505,"&gt;"&amp;G79)+COUNTIFS($A$6:A79,A79,$E$6:E79,E79,$M$6:M79,"Apta",$H$6:H79,H79,$G$6:G79,G79)-1)</f>
        <v/>
      </c>
      <c r="O79" s="24">
        <f>IF(N79="","",A79&amp;"|"&amp;E79&amp;"|"&amp;TEXT(N79,"000"))</f>
        <v/>
      </c>
    </row>
    <row r="80">
      <c r="A80" s="16" t="n"/>
      <c r="B80" s="20">
        <f>IF(A80="","",IFERROR(INDEX(Produtos!$B$6:$B$205,MATCH(A80,Produtos!$A$6:$A$205,0)),"SKU não cadastrado"))</f>
        <v/>
      </c>
      <c r="C80" s="16" t="n"/>
      <c r="D80" s="20">
        <f>IF(C80="","",IFERROR(INDEX(Produtos!$B$6:$B$205,MATCH(C80,Produtos!$A$6:$A$205,0)),"SKU não cadastrado"))</f>
        <v/>
      </c>
      <c r="E80" s="16" t="n"/>
      <c r="F80" s="16" t="n"/>
      <c r="G80" s="38" t="n"/>
      <c r="H80" s="22" t="n"/>
      <c r="I80" s="23" t="n"/>
      <c r="J80" s="16" t="n"/>
      <c r="K80" s="23" t="n"/>
      <c r="L80" s="20">
        <f>IF(COUNTA(A80,C80,E80,F80,G80,H80,I80,J80)=0,"",IF(A80="","Falta SKU-base",IF(C80="","Falta SKU recomendado",IF(E80="","Falta tipo",IF(F80="","Falta compatibilidade",IF(G80="","Falta margem",IF(H80="","Falta prioridade",IF(I80="","Falta regra",IF(J80="","Falta situação ativa",IF(A80=C80,"Conflito: SKU igual",IF(COUNTIF(Produtos!$A$6:$A$205,A80)=0,"Conflito: base não cadastrada",IF(COUNTIF(Produtos!$A$6:$A$205,C80)=0,"Conflito: recomendado não cadastrado",IF(COUNTIFS($A$6:A80,A80,$C$6:C80,C80,$E$6:E80,E80)&gt;1,"Conflito: relação duplicada","OK")))))))))))))</f>
        <v/>
      </c>
      <c r="M80" s="20">
        <f>IF(L80="","",IF(L80&lt;&gt;"OK","Bloqueada: "&amp;L80,IF(J80&lt;&gt;"Sim","Inativa",IF(IFERROR(INDEX(Produtos!$D$6:$D$205,MATCH(A80,Produtos!$A$6:$A$205,0)),"")&lt;&gt;"Ativo","Bloqueada: base inativa",IF(IFERROR(INDEX(Produtos!$D$6:$D$205,MATCH(C80,Produtos!$A$6:$A$205,0)),"")&lt;&gt;"Ativo","Bloqueada: recomendado inativo",IF(F80="Incompatível","Bloqueada: incompatível",IF(F80="Não avaliada","Revisar: compatibilidade",IF(AND(F80="Condicional",'Instruções'!$B$15="Não"),"Revisar: condição não liberada",IF(IFERROR(INDEX(Produtos!$E$6:$E$205,MATCH(C80,Produtos!$A$6:$A$205,0)),"")&lt;&gt;"Sim","Aguardar: recomendado indisponível",IF(AND(I80="Se SKU-base indisponível",IFERROR(INDEX(Produtos!$E$6:$E$205,MATCH(A80,Produtos!$A$6:$A$205,0)),"")="Sim"),"Aguardar: base disponível",IF(AND(I80="Se SKU-base disponível",IFERROR(INDEX(Produtos!$E$6:$E$205,MATCH(A80,Produtos!$A$6:$A$205,0)),"")&lt;&gt;"Sim"),"Aguardar: base indisponível",IF(G80&lt;'Instruções'!$B$14,"Revisar: margem abaixo do mínimo","Apta"))))))))))))</f>
        <v/>
      </c>
      <c r="N80" s="17">
        <f>IF(M80&lt;&gt;"Apta","",1+COUNTIFS($A$6:$A$505,A80,$E$6:$E$505,E80,$M$6:$M$505,"Apta",$H$6:$H$505,"&gt;"&amp;H80)+COUNTIFS($A$6:$A$505,A80,$E$6:$E$505,E80,$M$6:$M$505,"Apta",$H$6:$H$505,H80,$G$6:$G$505,"&gt;"&amp;G80)+COUNTIFS($A$6:A80,A80,$E$6:E80,E80,$M$6:M80,"Apta",$H$6:H80,H80,$G$6:G80,G80)-1)</f>
        <v/>
      </c>
      <c r="O80" s="24">
        <f>IF(N80="","",A80&amp;"|"&amp;E80&amp;"|"&amp;TEXT(N80,"000"))</f>
        <v/>
      </c>
    </row>
    <row r="81">
      <c r="A81" s="16" t="n"/>
      <c r="B81" s="20">
        <f>IF(A81="","",IFERROR(INDEX(Produtos!$B$6:$B$205,MATCH(A81,Produtos!$A$6:$A$205,0)),"SKU não cadastrado"))</f>
        <v/>
      </c>
      <c r="C81" s="16" t="n"/>
      <c r="D81" s="20">
        <f>IF(C81="","",IFERROR(INDEX(Produtos!$B$6:$B$205,MATCH(C81,Produtos!$A$6:$A$205,0)),"SKU não cadastrado"))</f>
        <v/>
      </c>
      <c r="E81" s="16" t="n"/>
      <c r="F81" s="16" t="n"/>
      <c r="G81" s="38" t="n"/>
      <c r="H81" s="22" t="n"/>
      <c r="I81" s="23" t="n"/>
      <c r="J81" s="16" t="n"/>
      <c r="K81" s="23" t="n"/>
      <c r="L81" s="20">
        <f>IF(COUNTA(A81,C81,E81,F81,G81,H81,I81,J81)=0,"",IF(A81="","Falta SKU-base",IF(C81="","Falta SKU recomendado",IF(E81="","Falta tipo",IF(F81="","Falta compatibilidade",IF(G81="","Falta margem",IF(H81="","Falta prioridade",IF(I81="","Falta regra",IF(J81="","Falta situação ativa",IF(A81=C81,"Conflito: SKU igual",IF(COUNTIF(Produtos!$A$6:$A$205,A81)=0,"Conflito: base não cadastrada",IF(COUNTIF(Produtos!$A$6:$A$205,C81)=0,"Conflito: recomendado não cadastrado",IF(COUNTIFS($A$6:A81,A81,$C$6:C81,C81,$E$6:E81,E81)&gt;1,"Conflito: relação duplicada","OK")))))))))))))</f>
        <v/>
      </c>
      <c r="M81" s="20">
        <f>IF(L81="","",IF(L81&lt;&gt;"OK","Bloqueada: "&amp;L81,IF(J81&lt;&gt;"Sim","Inativa",IF(IFERROR(INDEX(Produtos!$D$6:$D$205,MATCH(A81,Produtos!$A$6:$A$205,0)),"")&lt;&gt;"Ativo","Bloqueada: base inativa",IF(IFERROR(INDEX(Produtos!$D$6:$D$205,MATCH(C81,Produtos!$A$6:$A$205,0)),"")&lt;&gt;"Ativo","Bloqueada: recomendado inativo",IF(F81="Incompatível","Bloqueada: incompatível",IF(F81="Não avaliada","Revisar: compatibilidade",IF(AND(F81="Condicional",'Instruções'!$B$15="Não"),"Revisar: condição não liberada",IF(IFERROR(INDEX(Produtos!$E$6:$E$205,MATCH(C81,Produtos!$A$6:$A$205,0)),"")&lt;&gt;"Sim","Aguardar: recomendado indisponível",IF(AND(I81="Se SKU-base indisponível",IFERROR(INDEX(Produtos!$E$6:$E$205,MATCH(A81,Produtos!$A$6:$A$205,0)),"")="Sim"),"Aguardar: base disponível",IF(AND(I81="Se SKU-base disponível",IFERROR(INDEX(Produtos!$E$6:$E$205,MATCH(A81,Produtos!$A$6:$A$205,0)),"")&lt;&gt;"Sim"),"Aguardar: base indisponível",IF(G81&lt;'Instruções'!$B$14,"Revisar: margem abaixo do mínimo","Apta"))))))))))))</f>
        <v/>
      </c>
      <c r="N81" s="17">
        <f>IF(M81&lt;&gt;"Apta","",1+COUNTIFS($A$6:$A$505,A81,$E$6:$E$505,E81,$M$6:$M$505,"Apta",$H$6:$H$505,"&gt;"&amp;H81)+COUNTIFS($A$6:$A$505,A81,$E$6:$E$505,E81,$M$6:$M$505,"Apta",$H$6:$H$505,H81,$G$6:$G$505,"&gt;"&amp;G81)+COUNTIFS($A$6:A81,A81,$E$6:E81,E81,$M$6:M81,"Apta",$H$6:H81,H81,$G$6:G81,G81)-1)</f>
        <v/>
      </c>
      <c r="O81" s="24">
        <f>IF(N81="","",A81&amp;"|"&amp;E81&amp;"|"&amp;TEXT(N81,"000"))</f>
        <v/>
      </c>
    </row>
    <row r="82">
      <c r="A82" s="16" t="n"/>
      <c r="B82" s="20">
        <f>IF(A82="","",IFERROR(INDEX(Produtos!$B$6:$B$205,MATCH(A82,Produtos!$A$6:$A$205,0)),"SKU não cadastrado"))</f>
        <v/>
      </c>
      <c r="C82" s="16" t="n"/>
      <c r="D82" s="20">
        <f>IF(C82="","",IFERROR(INDEX(Produtos!$B$6:$B$205,MATCH(C82,Produtos!$A$6:$A$205,0)),"SKU não cadastrado"))</f>
        <v/>
      </c>
      <c r="E82" s="16" t="n"/>
      <c r="F82" s="16" t="n"/>
      <c r="G82" s="38" t="n"/>
      <c r="H82" s="22" t="n"/>
      <c r="I82" s="23" t="n"/>
      <c r="J82" s="16" t="n"/>
      <c r="K82" s="23" t="n"/>
      <c r="L82" s="20">
        <f>IF(COUNTA(A82,C82,E82,F82,G82,H82,I82,J82)=0,"",IF(A82="","Falta SKU-base",IF(C82="","Falta SKU recomendado",IF(E82="","Falta tipo",IF(F82="","Falta compatibilidade",IF(G82="","Falta margem",IF(H82="","Falta prioridade",IF(I82="","Falta regra",IF(J82="","Falta situação ativa",IF(A82=C82,"Conflito: SKU igual",IF(COUNTIF(Produtos!$A$6:$A$205,A82)=0,"Conflito: base não cadastrada",IF(COUNTIF(Produtos!$A$6:$A$205,C82)=0,"Conflito: recomendado não cadastrado",IF(COUNTIFS($A$6:A82,A82,$C$6:C82,C82,$E$6:E82,E82)&gt;1,"Conflito: relação duplicada","OK")))))))))))))</f>
        <v/>
      </c>
      <c r="M82" s="20">
        <f>IF(L82="","",IF(L82&lt;&gt;"OK","Bloqueada: "&amp;L82,IF(J82&lt;&gt;"Sim","Inativa",IF(IFERROR(INDEX(Produtos!$D$6:$D$205,MATCH(A82,Produtos!$A$6:$A$205,0)),"")&lt;&gt;"Ativo","Bloqueada: base inativa",IF(IFERROR(INDEX(Produtos!$D$6:$D$205,MATCH(C82,Produtos!$A$6:$A$205,0)),"")&lt;&gt;"Ativo","Bloqueada: recomendado inativo",IF(F82="Incompatível","Bloqueada: incompatível",IF(F82="Não avaliada","Revisar: compatibilidade",IF(AND(F82="Condicional",'Instruções'!$B$15="Não"),"Revisar: condição não liberada",IF(IFERROR(INDEX(Produtos!$E$6:$E$205,MATCH(C82,Produtos!$A$6:$A$205,0)),"")&lt;&gt;"Sim","Aguardar: recomendado indisponível",IF(AND(I82="Se SKU-base indisponível",IFERROR(INDEX(Produtos!$E$6:$E$205,MATCH(A82,Produtos!$A$6:$A$205,0)),"")="Sim"),"Aguardar: base disponível",IF(AND(I82="Se SKU-base disponível",IFERROR(INDEX(Produtos!$E$6:$E$205,MATCH(A82,Produtos!$A$6:$A$205,0)),"")&lt;&gt;"Sim"),"Aguardar: base indisponível",IF(G82&lt;'Instruções'!$B$14,"Revisar: margem abaixo do mínimo","Apta"))))))))))))</f>
        <v/>
      </c>
      <c r="N82" s="17">
        <f>IF(M82&lt;&gt;"Apta","",1+COUNTIFS($A$6:$A$505,A82,$E$6:$E$505,E82,$M$6:$M$505,"Apta",$H$6:$H$505,"&gt;"&amp;H82)+COUNTIFS($A$6:$A$505,A82,$E$6:$E$505,E82,$M$6:$M$505,"Apta",$H$6:$H$505,H82,$G$6:$G$505,"&gt;"&amp;G82)+COUNTIFS($A$6:A82,A82,$E$6:E82,E82,$M$6:M82,"Apta",$H$6:H82,H82,$G$6:G82,G82)-1)</f>
        <v/>
      </c>
      <c r="O82" s="24">
        <f>IF(N82="","",A82&amp;"|"&amp;E82&amp;"|"&amp;TEXT(N82,"000"))</f>
        <v/>
      </c>
    </row>
    <row r="83">
      <c r="A83" s="16" t="n"/>
      <c r="B83" s="20">
        <f>IF(A83="","",IFERROR(INDEX(Produtos!$B$6:$B$205,MATCH(A83,Produtos!$A$6:$A$205,0)),"SKU não cadastrado"))</f>
        <v/>
      </c>
      <c r="C83" s="16" t="n"/>
      <c r="D83" s="20">
        <f>IF(C83="","",IFERROR(INDEX(Produtos!$B$6:$B$205,MATCH(C83,Produtos!$A$6:$A$205,0)),"SKU não cadastrado"))</f>
        <v/>
      </c>
      <c r="E83" s="16" t="n"/>
      <c r="F83" s="16" t="n"/>
      <c r="G83" s="38" t="n"/>
      <c r="H83" s="22" t="n"/>
      <c r="I83" s="23" t="n"/>
      <c r="J83" s="16" t="n"/>
      <c r="K83" s="23" t="n"/>
      <c r="L83" s="20">
        <f>IF(COUNTA(A83,C83,E83,F83,G83,H83,I83,J83)=0,"",IF(A83="","Falta SKU-base",IF(C83="","Falta SKU recomendado",IF(E83="","Falta tipo",IF(F83="","Falta compatibilidade",IF(G83="","Falta margem",IF(H83="","Falta prioridade",IF(I83="","Falta regra",IF(J83="","Falta situação ativa",IF(A83=C83,"Conflito: SKU igual",IF(COUNTIF(Produtos!$A$6:$A$205,A83)=0,"Conflito: base não cadastrada",IF(COUNTIF(Produtos!$A$6:$A$205,C83)=0,"Conflito: recomendado não cadastrado",IF(COUNTIFS($A$6:A83,A83,$C$6:C83,C83,$E$6:E83,E83)&gt;1,"Conflito: relação duplicada","OK")))))))))))))</f>
        <v/>
      </c>
      <c r="M83" s="20">
        <f>IF(L83="","",IF(L83&lt;&gt;"OK","Bloqueada: "&amp;L83,IF(J83&lt;&gt;"Sim","Inativa",IF(IFERROR(INDEX(Produtos!$D$6:$D$205,MATCH(A83,Produtos!$A$6:$A$205,0)),"")&lt;&gt;"Ativo","Bloqueada: base inativa",IF(IFERROR(INDEX(Produtos!$D$6:$D$205,MATCH(C83,Produtos!$A$6:$A$205,0)),"")&lt;&gt;"Ativo","Bloqueada: recomendado inativo",IF(F83="Incompatível","Bloqueada: incompatível",IF(F83="Não avaliada","Revisar: compatibilidade",IF(AND(F83="Condicional",'Instruções'!$B$15="Não"),"Revisar: condição não liberada",IF(IFERROR(INDEX(Produtos!$E$6:$E$205,MATCH(C83,Produtos!$A$6:$A$205,0)),"")&lt;&gt;"Sim","Aguardar: recomendado indisponível",IF(AND(I83="Se SKU-base indisponível",IFERROR(INDEX(Produtos!$E$6:$E$205,MATCH(A83,Produtos!$A$6:$A$205,0)),"")="Sim"),"Aguardar: base disponível",IF(AND(I83="Se SKU-base disponível",IFERROR(INDEX(Produtos!$E$6:$E$205,MATCH(A83,Produtos!$A$6:$A$205,0)),"")&lt;&gt;"Sim"),"Aguardar: base indisponível",IF(G83&lt;'Instruções'!$B$14,"Revisar: margem abaixo do mínimo","Apta"))))))))))))</f>
        <v/>
      </c>
      <c r="N83" s="17">
        <f>IF(M83&lt;&gt;"Apta","",1+COUNTIFS($A$6:$A$505,A83,$E$6:$E$505,E83,$M$6:$M$505,"Apta",$H$6:$H$505,"&gt;"&amp;H83)+COUNTIFS($A$6:$A$505,A83,$E$6:$E$505,E83,$M$6:$M$505,"Apta",$H$6:$H$505,H83,$G$6:$G$505,"&gt;"&amp;G83)+COUNTIFS($A$6:A83,A83,$E$6:E83,E83,$M$6:M83,"Apta",$H$6:H83,H83,$G$6:G83,G83)-1)</f>
        <v/>
      </c>
      <c r="O83" s="24">
        <f>IF(N83="","",A83&amp;"|"&amp;E83&amp;"|"&amp;TEXT(N83,"000"))</f>
        <v/>
      </c>
    </row>
    <row r="84">
      <c r="A84" s="16" t="n"/>
      <c r="B84" s="20">
        <f>IF(A84="","",IFERROR(INDEX(Produtos!$B$6:$B$205,MATCH(A84,Produtos!$A$6:$A$205,0)),"SKU não cadastrado"))</f>
        <v/>
      </c>
      <c r="C84" s="16" t="n"/>
      <c r="D84" s="20">
        <f>IF(C84="","",IFERROR(INDEX(Produtos!$B$6:$B$205,MATCH(C84,Produtos!$A$6:$A$205,0)),"SKU não cadastrado"))</f>
        <v/>
      </c>
      <c r="E84" s="16" t="n"/>
      <c r="F84" s="16" t="n"/>
      <c r="G84" s="38" t="n"/>
      <c r="H84" s="22" t="n"/>
      <c r="I84" s="23" t="n"/>
      <c r="J84" s="16" t="n"/>
      <c r="K84" s="23" t="n"/>
      <c r="L84" s="20">
        <f>IF(COUNTA(A84,C84,E84,F84,G84,H84,I84,J84)=0,"",IF(A84="","Falta SKU-base",IF(C84="","Falta SKU recomendado",IF(E84="","Falta tipo",IF(F84="","Falta compatibilidade",IF(G84="","Falta margem",IF(H84="","Falta prioridade",IF(I84="","Falta regra",IF(J84="","Falta situação ativa",IF(A84=C84,"Conflito: SKU igual",IF(COUNTIF(Produtos!$A$6:$A$205,A84)=0,"Conflito: base não cadastrada",IF(COUNTIF(Produtos!$A$6:$A$205,C84)=0,"Conflito: recomendado não cadastrado",IF(COUNTIFS($A$6:A84,A84,$C$6:C84,C84,$E$6:E84,E84)&gt;1,"Conflito: relação duplicada","OK")))))))))))))</f>
        <v/>
      </c>
      <c r="M84" s="20">
        <f>IF(L84="","",IF(L84&lt;&gt;"OK","Bloqueada: "&amp;L84,IF(J84&lt;&gt;"Sim","Inativa",IF(IFERROR(INDEX(Produtos!$D$6:$D$205,MATCH(A84,Produtos!$A$6:$A$205,0)),"")&lt;&gt;"Ativo","Bloqueada: base inativa",IF(IFERROR(INDEX(Produtos!$D$6:$D$205,MATCH(C84,Produtos!$A$6:$A$205,0)),"")&lt;&gt;"Ativo","Bloqueada: recomendado inativo",IF(F84="Incompatível","Bloqueada: incompatível",IF(F84="Não avaliada","Revisar: compatibilidade",IF(AND(F84="Condicional",'Instruções'!$B$15="Não"),"Revisar: condição não liberada",IF(IFERROR(INDEX(Produtos!$E$6:$E$205,MATCH(C84,Produtos!$A$6:$A$205,0)),"")&lt;&gt;"Sim","Aguardar: recomendado indisponível",IF(AND(I84="Se SKU-base indisponível",IFERROR(INDEX(Produtos!$E$6:$E$205,MATCH(A84,Produtos!$A$6:$A$205,0)),"")="Sim"),"Aguardar: base disponível",IF(AND(I84="Se SKU-base disponível",IFERROR(INDEX(Produtos!$E$6:$E$205,MATCH(A84,Produtos!$A$6:$A$205,0)),"")&lt;&gt;"Sim"),"Aguardar: base indisponível",IF(G84&lt;'Instruções'!$B$14,"Revisar: margem abaixo do mínimo","Apta"))))))))))))</f>
        <v/>
      </c>
      <c r="N84" s="17">
        <f>IF(M84&lt;&gt;"Apta","",1+COUNTIFS($A$6:$A$505,A84,$E$6:$E$505,E84,$M$6:$M$505,"Apta",$H$6:$H$505,"&gt;"&amp;H84)+COUNTIFS($A$6:$A$505,A84,$E$6:$E$505,E84,$M$6:$M$505,"Apta",$H$6:$H$505,H84,$G$6:$G$505,"&gt;"&amp;G84)+COUNTIFS($A$6:A84,A84,$E$6:E84,E84,$M$6:M84,"Apta",$H$6:H84,H84,$G$6:G84,G84)-1)</f>
        <v/>
      </c>
      <c r="O84" s="24">
        <f>IF(N84="","",A84&amp;"|"&amp;E84&amp;"|"&amp;TEXT(N84,"000"))</f>
        <v/>
      </c>
    </row>
    <row r="85">
      <c r="A85" s="16" t="n"/>
      <c r="B85" s="20">
        <f>IF(A85="","",IFERROR(INDEX(Produtos!$B$6:$B$205,MATCH(A85,Produtos!$A$6:$A$205,0)),"SKU não cadastrado"))</f>
        <v/>
      </c>
      <c r="C85" s="16" t="n"/>
      <c r="D85" s="20">
        <f>IF(C85="","",IFERROR(INDEX(Produtos!$B$6:$B$205,MATCH(C85,Produtos!$A$6:$A$205,0)),"SKU não cadastrado"))</f>
        <v/>
      </c>
      <c r="E85" s="16" t="n"/>
      <c r="F85" s="16" t="n"/>
      <c r="G85" s="38" t="n"/>
      <c r="H85" s="22" t="n"/>
      <c r="I85" s="23" t="n"/>
      <c r="J85" s="16" t="n"/>
      <c r="K85" s="23" t="n"/>
      <c r="L85" s="20">
        <f>IF(COUNTA(A85,C85,E85,F85,G85,H85,I85,J85)=0,"",IF(A85="","Falta SKU-base",IF(C85="","Falta SKU recomendado",IF(E85="","Falta tipo",IF(F85="","Falta compatibilidade",IF(G85="","Falta margem",IF(H85="","Falta prioridade",IF(I85="","Falta regra",IF(J85="","Falta situação ativa",IF(A85=C85,"Conflito: SKU igual",IF(COUNTIF(Produtos!$A$6:$A$205,A85)=0,"Conflito: base não cadastrada",IF(COUNTIF(Produtos!$A$6:$A$205,C85)=0,"Conflito: recomendado não cadastrado",IF(COUNTIFS($A$6:A85,A85,$C$6:C85,C85,$E$6:E85,E85)&gt;1,"Conflito: relação duplicada","OK")))))))))))))</f>
        <v/>
      </c>
      <c r="M85" s="20">
        <f>IF(L85="","",IF(L85&lt;&gt;"OK","Bloqueada: "&amp;L85,IF(J85&lt;&gt;"Sim","Inativa",IF(IFERROR(INDEX(Produtos!$D$6:$D$205,MATCH(A85,Produtos!$A$6:$A$205,0)),"")&lt;&gt;"Ativo","Bloqueada: base inativa",IF(IFERROR(INDEX(Produtos!$D$6:$D$205,MATCH(C85,Produtos!$A$6:$A$205,0)),"")&lt;&gt;"Ativo","Bloqueada: recomendado inativo",IF(F85="Incompatível","Bloqueada: incompatível",IF(F85="Não avaliada","Revisar: compatibilidade",IF(AND(F85="Condicional",'Instruções'!$B$15="Não"),"Revisar: condição não liberada",IF(IFERROR(INDEX(Produtos!$E$6:$E$205,MATCH(C85,Produtos!$A$6:$A$205,0)),"")&lt;&gt;"Sim","Aguardar: recomendado indisponível",IF(AND(I85="Se SKU-base indisponível",IFERROR(INDEX(Produtos!$E$6:$E$205,MATCH(A85,Produtos!$A$6:$A$205,0)),"")="Sim"),"Aguardar: base disponível",IF(AND(I85="Se SKU-base disponível",IFERROR(INDEX(Produtos!$E$6:$E$205,MATCH(A85,Produtos!$A$6:$A$205,0)),"")&lt;&gt;"Sim"),"Aguardar: base indisponível",IF(G85&lt;'Instruções'!$B$14,"Revisar: margem abaixo do mínimo","Apta"))))))))))))</f>
        <v/>
      </c>
      <c r="N85" s="17">
        <f>IF(M85&lt;&gt;"Apta","",1+COUNTIFS($A$6:$A$505,A85,$E$6:$E$505,E85,$M$6:$M$505,"Apta",$H$6:$H$505,"&gt;"&amp;H85)+COUNTIFS($A$6:$A$505,A85,$E$6:$E$505,E85,$M$6:$M$505,"Apta",$H$6:$H$505,H85,$G$6:$G$505,"&gt;"&amp;G85)+COUNTIFS($A$6:A85,A85,$E$6:E85,E85,$M$6:M85,"Apta",$H$6:H85,H85,$G$6:G85,G85)-1)</f>
        <v/>
      </c>
      <c r="O85" s="24">
        <f>IF(N85="","",A85&amp;"|"&amp;E85&amp;"|"&amp;TEXT(N85,"000"))</f>
        <v/>
      </c>
    </row>
    <row r="86">
      <c r="A86" s="16" t="n"/>
      <c r="B86" s="20">
        <f>IF(A86="","",IFERROR(INDEX(Produtos!$B$6:$B$205,MATCH(A86,Produtos!$A$6:$A$205,0)),"SKU não cadastrado"))</f>
        <v/>
      </c>
      <c r="C86" s="16" t="n"/>
      <c r="D86" s="20">
        <f>IF(C86="","",IFERROR(INDEX(Produtos!$B$6:$B$205,MATCH(C86,Produtos!$A$6:$A$205,0)),"SKU não cadastrado"))</f>
        <v/>
      </c>
      <c r="E86" s="16" t="n"/>
      <c r="F86" s="16" t="n"/>
      <c r="G86" s="38" t="n"/>
      <c r="H86" s="22" t="n"/>
      <c r="I86" s="23" t="n"/>
      <c r="J86" s="16" t="n"/>
      <c r="K86" s="23" t="n"/>
      <c r="L86" s="20">
        <f>IF(COUNTA(A86,C86,E86,F86,G86,H86,I86,J86)=0,"",IF(A86="","Falta SKU-base",IF(C86="","Falta SKU recomendado",IF(E86="","Falta tipo",IF(F86="","Falta compatibilidade",IF(G86="","Falta margem",IF(H86="","Falta prioridade",IF(I86="","Falta regra",IF(J86="","Falta situação ativa",IF(A86=C86,"Conflito: SKU igual",IF(COUNTIF(Produtos!$A$6:$A$205,A86)=0,"Conflito: base não cadastrada",IF(COUNTIF(Produtos!$A$6:$A$205,C86)=0,"Conflito: recomendado não cadastrado",IF(COUNTIFS($A$6:A86,A86,$C$6:C86,C86,$E$6:E86,E86)&gt;1,"Conflito: relação duplicada","OK")))))))))))))</f>
        <v/>
      </c>
      <c r="M86" s="20">
        <f>IF(L86="","",IF(L86&lt;&gt;"OK","Bloqueada: "&amp;L86,IF(J86&lt;&gt;"Sim","Inativa",IF(IFERROR(INDEX(Produtos!$D$6:$D$205,MATCH(A86,Produtos!$A$6:$A$205,0)),"")&lt;&gt;"Ativo","Bloqueada: base inativa",IF(IFERROR(INDEX(Produtos!$D$6:$D$205,MATCH(C86,Produtos!$A$6:$A$205,0)),"")&lt;&gt;"Ativo","Bloqueada: recomendado inativo",IF(F86="Incompatível","Bloqueada: incompatível",IF(F86="Não avaliada","Revisar: compatibilidade",IF(AND(F86="Condicional",'Instruções'!$B$15="Não"),"Revisar: condição não liberada",IF(IFERROR(INDEX(Produtos!$E$6:$E$205,MATCH(C86,Produtos!$A$6:$A$205,0)),"")&lt;&gt;"Sim","Aguardar: recomendado indisponível",IF(AND(I86="Se SKU-base indisponível",IFERROR(INDEX(Produtos!$E$6:$E$205,MATCH(A86,Produtos!$A$6:$A$205,0)),"")="Sim"),"Aguardar: base disponível",IF(AND(I86="Se SKU-base disponível",IFERROR(INDEX(Produtos!$E$6:$E$205,MATCH(A86,Produtos!$A$6:$A$205,0)),"")&lt;&gt;"Sim"),"Aguardar: base indisponível",IF(G86&lt;'Instruções'!$B$14,"Revisar: margem abaixo do mínimo","Apta"))))))))))))</f>
        <v/>
      </c>
      <c r="N86" s="17">
        <f>IF(M86&lt;&gt;"Apta","",1+COUNTIFS($A$6:$A$505,A86,$E$6:$E$505,E86,$M$6:$M$505,"Apta",$H$6:$H$505,"&gt;"&amp;H86)+COUNTIFS($A$6:$A$505,A86,$E$6:$E$505,E86,$M$6:$M$505,"Apta",$H$6:$H$505,H86,$G$6:$G$505,"&gt;"&amp;G86)+COUNTIFS($A$6:A86,A86,$E$6:E86,E86,$M$6:M86,"Apta",$H$6:H86,H86,$G$6:G86,G86)-1)</f>
        <v/>
      </c>
      <c r="O86" s="24">
        <f>IF(N86="","",A86&amp;"|"&amp;E86&amp;"|"&amp;TEXT(N86,"000"))</f>
        <v/>
      </c>
    </row>
    <row r="87">
      <c r="A87" s="16" t="n"/>
      <c r="B87" s="20">
        <f>IF(A87="","",IFERROR(INDEX(Produtos!$B$6:$B$205,MATCH(A87,Produtos!$A$6:$A$205,0)),"SKU não cadastrado"))</f>
        <v/>
      </c>
      <c r="C87" s="16" t="n"/>
      <c r="D87" s="20">
        <f>IF(C87="","",IFERROR(INDEX(Produtos!$B$6:$B$205,MATCH(C87,Produtos!$A$6:$A$205,0)),"SKU não cadastrado"))</f>
        <v/>
      </c>
      <c r="E87" s="16" t="n"/>
      <c r="F87" s="16" t="n"/>
      <c r="G87" s="38" t="n"/>
      <c r="H87" s="22" t="n"/>
      <c r="I87" s="23" t="n"/>
      <c r="J87" s="16" t="n"/>
      <c r="K87" s="23" t="n"/>
      <c r="L87" s="20">
        <f>IF(COUNTA(A87,C87,E87,F87,G87,H87,I87,J87)=0,"",IF(A87="","Falta SKU-base",IF(C87="","Falta SKU recomendado",IF(E87="","Falta tipo",IF(F87="","Falta compatibilidade",IF(G87="","Falta margem",IF(H87="","Falta prioridade",IF(I87="","Falta regra",IF(J87="","Falta situação ativa",IF(A87=C87,"Conflito: SKU igual",IF(COUNTIF(Produtos!$A$6:$A$205,A87)=0,"Conflito: base não cadastrada",IF(COUNTIF(Produtos!$A$6:$A$205,C87)=0,"Conflito: recomendado não cadastrado",IF(COUNTIFS($A$6:A87,A87,$C$6:C87,C87,$E$6:E87,E87)&gt;1,"Conflito: relação duplicada","OK")))))))))))))</f>
        <v/>
      </c>
      <c r="M87" s="20">
        <f>IF(L87="","",IF(L87&lt;&gt;"OK","Bloqueada: "&amp;L87,IF(J87&lt;&gt;"Sim","Inativa",IF(IFERROR(INDEX(Produtos!$D$6:$D$205,MATCH(A87,Produtos!$A$6:$A$205,0)),"")&lt;&gt;"Ativo","Bloqueada: base inativa",IF(IFERROR(INDEX(Produtos!$D$6:$D$205,MATCH(C87,Produtos!$A$6:$A$205,0)),"")&lt;&gt;"Ativo","Bloqueada: recomendado inativo",IF(F87="Incompatível","Bloqueada: incompatível",IF(F87="Não avaliada","Revisar: compatibilidade",IF(AND(F87="Condicional",'Instruções'!$B$15="Não"),"Revisar: condição não liberada",IF(IFERROR(INDEX(Produtos!$E$6:$E$205,MATCH(C87,Produtos!$A$6:$A$205,0)),"")&lt;&gt;"Sim","Aguardar: recomendado indisponível",IF(AND(I87="Se SKU-base indisponível",IFERROR(INDEX(Produtos!$E$6:$E$205,MATCH(A87,Produtos!$A$6:$A$205,0)),"")="Sim"),"Aguardar: base disponível",IF(AND(I87="Se SKU-base disponível",IFERROR(INDEX(Produtos!$E$6:$E$205,MATCH(A87,Produtos!$A$6:$A$205,0)),"")&lt;&gt;"Sim"),"Aguardar: base indisponível",IF(G87&lt;'Instruções'!$B$14,"Revisar: margem abaixo do mínimo","Apta"))))))))))))</f>
        <v/>
      </c>
      <c r="N87" s="17">
        <f>IF(M87&lt;&gt;"Apta","",1+COUNTIFS($A$6:$A$505,A87,$E$6:$E$505,E87,$M$6:$M$505,"Apta",$H$6:$H$505,"&gt;"&amp;H87)+COUNTIFS($A$6:$A$505,A87,$E$6:$E$505,E87,$M$6:$M$505,"Apta",$H$6:$H$505,H87,$G$6:$G$505,"&gt;"&amp;G87)+COUNTIFS($A$6:A87,A87,$E$6:E87,E87,$M$6:M87,"Apta",$H$6:H87,H87,$G$6:G87,G87)-1)</f>
        <v/>
      </c>
      <c r="O87" s="24">
        <f>IF(N87="","",A87&amp;"|"&amp;E87&amp;"|"&amp;TEXT(N87,"000"))</f>
        <v/>
      </c>
    </row>
    <row r="88">
      <c r="A88" s="16" t="n"/>
      <c r="B88" s="20">
        <f>IF(A88="","",IFERROR(INDEX(Produtos!$B$6:$B$205,MATCH(A88,Produtos!$A$6:$A$205,0)),"SKU não cadastrado"))</f>
        <v/>
      </c>
      <c r="C88" s="16" t="n"/>
      <c r="D88" s="20">
        <f>IF(C88="","",IFERROR(INDEX(Produtos!$B$6:$B$205,MATCH(C88,Produtos!$A$6:$A$205,0)),"SKU não cadastrado"))</f>
        <v/>
      </c>
      <c r="E88" s="16" t="n"/>
      <c r="F88" s="16" t="n"/>
      <c r="G88" s="38" t="n"/>
      <c r="H88" s="22" t="n"/>
      <c r="I88" s="23" t="n"/>
      <c r="J88" s="16" t="n"/>
      <c r="K88" s="23" t="n"/>
      <c r="L88" s="20">
        <f>IF(COUNTA(A88,C88,E88,F88,G88,H88,I88,J88)=0,"",IF(A88="","Falta SKU-base",IF(C88="","Falta SKU recomendado",IF(E88="","Falta tipo",IF(F88="","Falta compatibilidade",IF(G88="","Falta margem",IF(H88="","Falta prioridade",IF(I88="","Falta regra",IF(J88="","Falta situação ativa",IF(A88=C88,"Conflito: SKU igual",IF(COUNTIF(Produtos!$A$6:$A$205,A88)=0,"Conflito: base não cadastrada",IF(COUNTIF(Produtos!$A$6:$A$205,C88)=0,"Conflito: recomendado não cadastrado",IF(COUNTIFS($A$6:A88,A88,$C$6:C88,C88,$E$6:E88,E88)&gt;1,"Conflito: relação duplicada","OK")))))))))))))</f>
        <v/>
      </c>
      <c r="M88" s="20">
        <f>IF(L88="","",IF(L88&lt;&gt;"OK","Bloqueada: "&amp;L88,IF(J88&lt;&gt;"Sim","Inativa",IF(IFERROR(INDEX(Produtos!$D$6:$D$205,MATCH(A88,Produtos!$A$6:$A$205,0)),"")&lt;&gt;"Ativo","Bloqueada: base inativa",IF(IFERROR(INDEX(Produtos!$D$6:$D$205,MATCH(C88,Produtos!$A$6:$A$205,0)),"")&lt;&gt;"Ativo","Bloqueada: recomendado inativo",IF(F88="Incompatível","Bloqueada: incompatível",IF(F88="Não avaliada","Revisar: compatibilidade",IF(AND(F88="Condicional",'Instruções'!$B$15="Não"),"Revisar: condição não liberada",IF(IFERROR(INDEX(Produtos!$E$6:$E$205,MATCH(C88,Produtos!$A$6:$A$205,0)),"")&lt;&gt;"Sim","Aguardar: recomendado indisponível",IF(AND(I88="Se SKU-base indisponível",IFERROR(INDEX(Produtos!$E$6:$E$205,MATCH(A88,Produtos!$A$6:$A$205,0)),"")="Sim"),"Aguardar: base disponível",IF(AND(I88="Se SKU-base disponível",IFERROR(INDEX(Produtos!$E$6:$E$205,MATCH(A88,Produtos!$A$6:$A$205,0)),"")&lt;&gt;"Sim"),"Aguardar: base indisponível",IF(G88&lt;'Instruções'!$B$14,"Revisar: margem abaixo do mínimo","Apta"))))))))))))</f>
        <v/>
      </c>
      <c r="N88" s="17">
        <f>IF(M88&lt;&gt;"Apta","",1+COUNTIFS($A$6:$A$505,A88,$E$6:$E$505,E88,$M$6:$M$505,"Apta",$H$6:$H$505,"&gt;"&amp;H88)+COUNTIFS($A$6:$A$505,A88,$E$6:$E$505,E88,$M$6:$M$505,"Apta",$H$6:$H$505,H88,$G$6:$G$505,"&gt;"&amp;G88)+COUNTIFS($A$6:A88,A88,$E$6:E88,E88,$M$6:M88,"Apta",$H$6:H88,H88,$G$6:G88,G88)-1)</f>
        <v/>
      </c>
      <c r="O88" s="24">
        <f>IF(N88="","",A88&amp;"|"&amp;E88&amp;"|"&amp;TEXT(N88,"000"))</f>
        <v/>
      </c>
    </row>
    <row r="89">
      <c r="A89" s="16" t="n"/>
      <c r="B89" s="20">
        <f>IF(A89="","",IFERROR(INDEX(Produtos!$B$6:$B$205,MATCH(A89,Produtos!$A$6:$A$205,0)),"SKU não cadastrado"))</f>
        <v/>
      </c>
      <c r="C89" s="16" t="n"/>
      <c r="D89" s="20">
        <f>IF(C89="","",IFERROR(INDEX(Produtos!$B$6:$B$205,MATCH(C89,Produtos!$A$6:$A$205,0)),"SKU não cadastrado"))</f>
        <v/>
      </c>
      <c r="E89" s="16" t="n"/>
      <c r="F89" s="16" t="n"/>
      <c r="G89" s="38" t="n"/>
      <c r="H89" s="22" t="n"/>
      <c r="I89" s="23" t="n"/>
      <c r="J89" s="16" t="n"/>
      <c r="K89" s="23" t="n"/>
      <c r="L89" s="20">
        <f>IF(COUNTA(A89,C89,E89,F89,G89,H89,I89,J89)=0,"",IF(A89="","Falta SKU-base",IF(C89="","Falta SKU recomendado",IF(E89="","Falta tipo",IF(F89="","Falta compatibilidade",IF(G89="","Falta margem",IF(H89="","Falta prioridade",IF(I89="","Falta regra",IF(J89="","Falta situação ativa",IF(A89=C89,"Conflito: SKU igual",IF(COUNTIF(Produtos!$A$6:$A$205,A89)=0,"Conflito: base não cadastrada",IF(COUNTIF(Produtos!$A$6:$A$205,C89)=0,"Conflito: recomendado não cadastrado",IF(COUNTIFS($A$6:A89,A89,$C$6:C89,C89,$E$6:E89,E89)&gt;1,"Conflito: relação duplicada","OK")))))))))))))</f>
        <v/>
      </c>
      <c r="M89" s="20">
        <f>IF(L89="","",IF(L89&lt;&gt;"OK","Bloqueada: "&amp;L89,IF(J89&lt;&gt;"Sim","Inativa",IF(IFERROR(INDEX(Produtos!$D$6:$D$205,MATCH(A89,Produtos!$A$6:$A$205,0)),"")&lt;&gt;"Ativo","Bloqueada: base inativa",IF(IFERROR(INDEX(Produtos!$D$6:$D$205,MATCH(C89,Produtos!$A$6:$A$205,0)),"")&lt;&gt;"Ativo","Bloqueada: recomendado inativo",IF(F89="Incompatível","Bloqueada: incompatível",IF(F89="Não avaliada","Revisar: compatibilidade",IF(AND(F89="Condicional",'Instruções'!$B$15="Não"),"Revisar: condição não liberada",IF(IFERROR(INDEX(Produtos!$E$6:$E$205,MATCH(C89,Produtos!$A$6:$A$205,0)),"")&lt;&gt;"Sim","Aguardar: recomendado indisponível",IF(AND(I89="Se SKU-base indisponível",IFERROR(INDEX(Produtos!$E$6:$E$205,MATCH(A89,Produtos!$A$6:$A$205,0)),"")="Sim"),"Aguardar: base disponível",IF(AND(I89="Se SKU-base disponível",IFERROR(INDEX(Produtos!$E$6:$E$205,MATCH(A89,Produtos!$A$6:$A$205,0)),"")&lt;&gt;"Sim"),"Aguardar: base indisponível",IF(G89&lt;'Instruções'!$B$14,"Revisar: margem abaixo do mínimo","Apta"))))))))))))</f>
        <v/>
      </c>
      <c r="N89" s="17">
        <f>IF(M89&lt;&gt;"Apta","",1+COUNTIFS($A$6:$A$505,A89,$E$6:$E$505,E89,$M$6:$M$505,"Apta",$H$6:$H$505,"&gt;"&amp;H89)+COUNTIFS($A$6:$A$505,A89,$E$6:$E$505,E89,$M$6:$M$505,"Apta",$H$6:$H$505,H89,$G$6:$G$505,"&gt;"&amp;G89)+COUNTIFS($A$6:A89,A89,$E$6:E89,E89,$M$6:M89,"Apta",$H$6:H89,H89,$G$6:G89,G89)-1)</f>
        <v/>
      </c>
      <c r="O89" s="24">
        <f>IF(N89="","",A89&amp;"|"&amp;E89&amp;"|"&amp;TEXT(N89,"000"))</f>
        <v/>
      </c>
    </row>
    <row r="90">
      <c r="A90" s="16" t="n"/>
      <c r="B90" s="20">
        <f>IF(A90="","",IFERROR(INDEX(Produtos!$B$6:$B$205,MATCH(A90,Produtos!$A$6:$A$205,0)),"SKU não cadastrado"))</f>
        <v/>
      </c>
      <c r="C90" s="16" t="n"/>
      <c r="D90" s="20">
        <f>IF(C90="","",IFERROR(INDEX(Produtos!$B$6:$B$205,MATCH(C90,Produtos!$A$6:$A$205,0)),"SKU não cadastrado"))</f>
        <v/>
      </c>
      <c r="E90" s="16" t="n"/>
      <c r="F90" s="16" t="n"/>
      <c r="G90" s="38" t="n"/>
      <c r="H90" s="22" t="n"/>
      <c r="I90" s="23" t="n"/>
      <c r="J90" s="16" t="n"/>
      <c r="K90" s="23" t="n"/>
      <c r="L90" s="20">
        <f>IF(COUNTA(A90,C90,E90,F90,G90,H90,I90,J90)=0,"",IF(A90="","Falta SKU-base",IF(C90="","Falta SKU recomendado",IF(E90="","Falta tipo",IF(F90="","Falta compatibilidade",IF(G90="","Falta margem",IF(H90="","Falta prioridade",IF(I90="","Falta regra",IF(J90="","Falta situação ativa",IF(A90=C90,"Conflito: SKU igual",IF(COUNTIF(Produtos!$A$6:$A$205,A90)=0,"Conflito: base não cadastrada",IF(COUNTIF(Produtos!$A$6:$A$205,C90)=0,"Conflito: recomendado não cadastrado",IF(COUNTIFS($A$6:A90,A90,$C$6:C90,C90,$E$6:E90,E90)&gt;1,"Conflito: relação duplicada","OK")))))))))))))</f>
        <v/>
      </c>
      <c r="M90" s="20">
        <f>IF(L90="","",IF(L90&lt;&gt;"OK","Bloqueada: "&amp;L90,IF(J90&lt;&gt;"Sim","Inativa",IF(IFERROR(INDEX(Produtos!$D$6:$D$205,MATCH(A90,Produtos!$A$6:$A$205,0)),"")&lt;&gt;"Ativo","Bloqueada: base inativa",IF(IFERROR(INDEX(Produtos!$D$6:$D$205,MATCH(C90,Produtos!$A$6:$A$205,0)),"")&lt;&gt;"Ativo","Bloqueada: recomendado inativo",IF(F90="Incompatível","Bloqueada: incompatível",IF(F90="Não avaliada","Revisar: compatibilidade",IF(AND(F90="Condicional",'Instruções'!$B$15="Não"),"Revisar: condição não liberada",IF(IFERROR(INDEX(Produtos!$E$6:$E$205,MATCH(C90,Produtos!$A$6:$A$205,0)),"")&lt;&gt;"Sim","Aguardar: recomendado indisponível",IF(AND(I90="Se SKU-base indisponível",IFERROR(INDEX(Produtos!$E$6:$E$205,MATCH(A90,Produtos!$A$6:$A$205,0)),"")="Sim"),"Aguardar: base disponível",IF(AND(I90="Se SKU-base disponível",IFERROR(INDEX(Produtos!$E$6:$E$205,MATCH(A90,Produtos!$A$6:$A$205,0)),"")&lt;&gt;"Sim"),"Aguardar: base indisponível",IF(G90&lt;'Instruções'!$B$14,"Revisar: margem abaixo do mínimo","Apta"))))))))))))</f>
        <v/>
      </c>
      <c r="N90" s="17">
        <f>IF(M90&lt;&gt;"Apta","",1+COUNTIFS($A$6:$A$505,A90,$E$6:$E$505,E90,$M$6:$M$505,"Apta",$H$6:$H$505,"&gt;"&amp;H90)+COUNTIFS($A$6:$A$505,A90,$E$6:$E$505,E90,$M$6:$M$505,"Apta",$H$6:$H$505,H90,$G$6:$G$505,"&gt;"&amp;G90)+COUNTIFS($A$6:A90,A90,$E$6:E90,E90,$M$6:M90,"Apta",$H$6:H90,H90,$G$6:G90,G90)-1)</f>
        <v/>
      </c>
      <c r="O90" s="24">
        <f>IF(N90="","",A90&amp;"|"&amp;E90&amp;"|"&amp;TEXT(N90,"000"))</f>
        <v/>
      </c>
    </row>
    <row r="91">
      <c r="A91" s="16" t="n"/>
      <c r="B91" s="20">
        <f>IF(A91="","",IFERROR(INDEX(Produtos!$B$6:$B$205,MATCH(A91,Produtos!$A$6:$A$205,0)),"SKU não cadastrado"))</f>
        <v/>
      </c>
      <c r="C91" s="16" t="n"/>
      <c r="D91" s="20">
        <f>IF(C91="","",IFERROR(INDEX(Produtos!$B$6:$B$205,MATCH(C91,Produtos!$A$6:$A$205,0)),"SKU não cadastrado"))</f>
        <v/>
      </c>
      <c r="E91" s="16" t="n"/>
      <c r="F91" s="16" t="n"/>
      <c r="G91" s="38" t="n"/>
      <c r="H91" s="22" t="n"/>
      <c r="I91" s="23" t="n"/>
      <c r="J91" s="16" t="n"/>
      <c r="K91" s="23" t="n"/>
      <c r="L91" s="20">
        <f>IF(COUNTA(A91,C91,E91,F91,G91,H91,I91,J91)=0,"",IF(A91="","Falta SKU-base",IF(C91="","Falta SKU recomendado",IF(E91="","Falta tipo",IF(F91="","Falta compatibilidade",IF(G91="","Falta margem",IF(H91="","Falta prioridade",IF(I91="","Falta regra",IF(J91="","Falta situação ativa",IF(A91=C91,"Conflito: SKU igual",IF(COUNTIF(Produtos!$A$6:$A$205,A91)=0,"Conflito: base não cadastrada",IF(COUNTIF(Produtos!$A$6:$A$205,C91)=0,"Conflito: recomendado não cadastrado",IF(COUNTIFS($A$6:A91,A91,$C$6:C91,C91,$E$6:E91,E91)&gt;1,"Conflito: relação duplicada","OK")))))))))))))</f>
        <v/>
      </c>
      <c r="M91" s="20">
        <f>IF(L91="","",IF(L91&lt;&gt;"OK","Bloqueada: "&amp;L91,IF(J91&lt;&gt;"Sim","Inativa",IF(IFERROR(INDEX(Produtos!$D$6:$D$205,MATCH(A91,Produtos!$A$6:$A$205,0)),"")&lt;&gt;"Ativo","Bloqueada: base inativa",IF(IFERROR(INDEX(Produtos!$D$6:$D$205,MATCH(C91,Produtos!$A$6:$A$205,0)),"")&lt;&gt;"Ativo","Bloqueada: recomendado inativo",IF(F91="Incompatível","Bloqueada: incompatível",IF(F91="Não avaliada","Revisar: compatibilidade",IF(AND(F91="Condicional",'Instruções'!$B$15="Não"),"Revisar: condição não liberada",IF(IFERROR(INDEX(Produtos!$E$6:$E$205,MATCH(C91,Produtos!$A$6:$A$205,0)),"")&lt;&gt;"Sim","Aguardar: recomendado indisponível",IF(AND(I91="Se SKU-base indisponível",IFERROR(INDEX(Produtos!$E$6:$E$205,MATCH(A91,Produtos!$A$6:$A$205,0)),"")="Sim"),"Aguardar: base disponível",IF(AND(I91="Se SKU-base disponível",IFERROR(INDEX(Produtos!$E$6:$E$205,MATCH(A91,Produtos!$A$6:$A$205,0)),"")&lt;&gt;"Sim"),"Aguardar: base indisponível",IF(G91&lt;'Instruções'!$B$14,"Revisar: margem abaixo do mínimo","Apta"))))))))))))</f>
        <v/>
      </c>
      <c r="N91" s="17">
        <f>IF(M91&lt;&gt;"Apta","",1+COUNTIFS($A$6:$A$505,A91,$E$6:$E$505,E91,$M$6:$M$505,"Apta",$H$6:$H$505,"&gt;"&amp;H91)+COUNTIFS($A$6:$A$505,A91,$E$6:$E$505,E91,$M$6:$M$505,"Apta",$H$6:$H$505,H91,$G$6:$G$505,"&gt;"&amp;G91)+COUNTIFS($A$6:A91,A91,$E$6:E91,E91,$M$6:M91,"Apta",$H$6:H91,H91,$G$6:G91,G91)-1)</f>
        <v/>
      </c>
      <c r="O91" s="24">
        <f>IF(N91="","",A91&amp;"|"&amp;E91&amp;"|"&amp;TEXT(N91,"000"))</f>
        <v/>
      </c>
    </row>
    <row r="92">
      <c r="A92" s="16" t="n"/>
      <c r="B92" s="20">
        <f>IF(A92="","",IFERROR(INDEX(Produtos!$B$6:$B$205,MATCH(A92,Produtos!$A$6:$A$205,0)),"SKU não cadastrado"))</f>
        <v/>
      </c>
      <c r="C92" s="16" t="n"/>
      <c r="D92" s="20">
        <f>IF(C92="","",IFERROR(INDEX(Produtos!$B$6:$B$205,MATCH(C92,Produtos!$A$6:$A$205,0)),"SKU não cadastrado"))</f>
        <v/>
      </c>
      <c r="E92" s="16" t="n"/>
      <c r="F92" s="16" t="n"/>
      <c r="G92" s="38" t="n"/>
      <c r="H92" s="22" t="n"/>
      <c r="I92" s="23" t="n"/>
      <c r="J92" s="16" t="n"/>
      <c r="K92" s="23" t="n"/>
      <c r="L92" s="20">
        <f>IF(COUNTA(A92,C92,E92,F92,G92,H92,I92,J92)=0,"",IF(A92="","Falta SKU-base",IF(C92="","Falta SKU recomendado",IF(E92="","Falta tipo",IF(F92="","Falta compatibilidade",IF(G92="","Falta margem",IF(H92="","Falta prioridade",IF(I92="","Falta regra",IF(J92="","Falta situação ativa",IF(A92=C92,"Conflito: SKU igual",IF(COUNTIF(Produtos!$A$6:$A$205,A92)=0,"Conflito: base não cadastrada",IF(COUNTIF(Produtos!$A$6:$A$205,C92)=0,"Conflito: recomendado não cadastrado",IF(COUNTIFS($A$6:A92,A92,$C$6:C92,C92,$E$6:E92,E92)&gt;1,"Conflito: relação duplicada","OK")))))))))))))</f>
        <v/>
      </c>
      <c r="M92" s="20">
        <f>IF(L92="","",IF(L92&lt;&gt;"OK","Bloqueada: "&amp;L92,IF(J92&lt;&gt;"Sim","Inativa",IF(IFERROR(INDEX(Produtos!$D$6:$D$205,MATCH(A92,Produtos!$A$6:$A$205,0)),"")&lt;&gt;"Ativo","Bloqueada: base inativa",IF(IFERROR(INDEX(Produtos!$D$6:$D$205,MATCH(C92,Produtos!$A$6:$A$205,0)),"")&lt;&gt;"Ativo","Bloqueada: recomendado inativo",IF(F92="Incompatível","Bloqueada: incompatível",IF(F92="Não avaliada","Revisar: compatibilidade",IF(AND(F92="Condicional",'Instruções'!$B$15="Não"),"Revisar: condição não liberada",IF(IFERROR(INDEX(Produtos!$E$6:$E$205,MATCH(C92,Produtos!$A$6:$A$205,0)),"")&lt;&gt;"Sim","Aguardar: recomendado indisponível",IF(AND(I92="Se SKU-base indisponível",IFERROR(INDEX(Produtos!$E$6:$E$205,MATCH(A92,Produtos!$A$6:$A$205,0)),"")="Sim"),"Aguardar: base disponível",IF(AND(I92="Se SKU-base disponível",IFERROR(INDEX(Produtos!$E$6:$E$205,MATCH(A92,Produtos!$A$6:$A$205,0)),"")&lt;&gt;"Sim"),"Aguardar: base indisponível",IF(G92&lt;'Instruções'!$B$14,"Revisar: margem abaixo do mínimo","Apta"))))))))))))</f>
        <v/>
      </c>
      <c r="N92" s="17">
        <f>IF(M92&lt;&gt;"Apta","",1+COUNTIFS($A$6:$A$505,A92,$E$6:$E$505,E92,$M$6:$M$505,"Apta",$H$6:$H$505,"&gt;"&amp;H92)+COUNTIFS($A$6:$A$505,A92,$E$6:$E$505,E92,$M$6:$M$505,"Apta",$H$6:$H$505,H92,$G$6:$G$505,"&gt;"&amp;G92)+COUNTIFS($A$6:A92,A92,$E$6:E92,E92,$M$6:M92,"Apta",$H$6:H92,H92,$G$6:G92,G92)-1)</f>
        <v/>
      </c>
      <c r="O92" s="24">
        <f>IF(N92="","",A92&amp;"|"&amp;E92&amp;"|"&amp;TEXT(N92,"000"))</f>
        <v/>
      </c>
    </row>
    <row r="93">
      <c r="A93" s="16" t="n"/>
      <c r="B93" s="20">
        <f>IF(A93="","",IFERROR(INDEX(Produtos!$B$6:$B$205,MATCH(A93,Produtos!$A$6:$A$205,0)),"SKU não cadastrado"))</f>
        <v/>
      </c>
      <c r="C93" s="16" t="n"/>
      <c r="D93" s="20">
        <f>IF(C93="","",IFERROR(INDEX(Produtos!$B$6:$B$205,MATCH(C93,Produtos!$A$6:$A$205,0)),"SKU não cadastrado"))</f>
        <v/>
      </c>
      <c r="E93" s="16" t="n"/>
      <c r="F93" s="16" t="n"/>
      <c r="G93" s="38" t="n"/>
      <c r="H93" s="22" t="n"/>
      <c r="I93" s="23" t="n"/>
      <c r="J93" s="16" t="n"/>
      <c r="K93" s="23" t="n"/>
      <c r="L93" s="20">
        <f>IF(COUNTA(A93,C93,E93,F93,G93,H93,I93,J93)=0,"",IF(A93="","Falta SKU-base",IF(C93="","Falta SKU recomendado",IF(E93="","Falta tipo",IF(F93="","Falta compatibilidade",IF(G93="","Falta margem",IF(H93="","Falta prioridade",IF(I93="","Falta regra",IF(J93="","Falta situação ativa",IF(A93=C93,"Conflito: SKU igual",IF(COUNTIF(Produtos!$A$6:$A$205,A93)=0,"Conflito: base não cadastrada",IF(COUNTIF(Produtos!$A$6:$A$205,C93)=0,"Conflito: recomendado não cadastrado",IF(COUNTIFS($A$6:A93,A93,$C$6:C93,C93,$E$6:E93,E93)&gt;1,"Conflito: relação duplicada","OK")))))))))))))</f>
        <v/>
      </c>
      <c r="M93" s="20">
        <f>IF(L93="","",IF(L93&lt;&gt;"OK","Bloqueada: "&amp;L93,IF(J93&lt;&gt;"Sim","Inativa",IF(IFERROR(INDEX(Produtos!$D$6:$D$205,MATCH(A93,Produtos!$A$6:$A$205,0)),"")&lt;&gt;"Ativo","Bloqueada: base inativa",IF(IFERROR(INDEX(Produtos!$D$6:$D$205,MATCH(C93,Produtos!$A$6:$A$205,0)),"")&lt;&gt;"Ativo","Bloqueada: recomendado inativo",IF(F93="Incompatível","Bloqueada: incompatível",IF(F93="Não avaliada","Revisar: compatibilidade",IF(AND(F93="Condicional",'Instruções'!$B$15="Não"),"Revisar: condição não liberada",IF(IFERROR(INDEX(Produtos!$E$6:$E$205,MATCH(C93,Produtos!$A$6:$A$205,0)),"")&lt;&gt;"Sim","Aguardar: recomendado indisponível",IF(AND(I93="Se SKU-base indisponível",IFERROR(INDEX(Produtos!$E$6:$E$205,MATCH(A93,Produtos!$A$6:$A$205,0)),"")="Sim"),"Aguardar: base disponível",IF(AND(I93="Se SKU-base disponível",IFERROR(INDEX(Produtos!$E$6:$E$205,MATCH(A93,Produtos!$A$6:$A$205,0)),"")&lt;&gt;"Sim"),"Aguardar: base indisponível",IF(G93&lt;'Instruções'!$B$14,"Revisar: margem abaixo do mínimo","Apta"))))))))))))</f>
        <v/>
      </c>
      <c r="N93" s="17">
        <f>IF(M93&lt;&gt;"Apta","",1+COUNTIFS($A$6:$A$505,A93,$E$6:$E$505,E93,$M$6:$M$505,"Apta",$H$6:$H$505,"&gt;"&amp;H93)+COUNTIFS($A$6:$A$505,A93,$E$6:$E$505,E93,$M$6:$M$505,"Apta",$H$6:$H$505,H93,$G$6:$G$505,"&gt;"&amp;G93)+COUNTIFS($A$6:A93,A93,$E$6:E93,E93,$M$6:M93,"Apta",$H$6:H93,H93,$G$6:G93,G93)-1)</f>
        <v/>
      </c>
      <c r="O93" s="24">
        <f>IF(N93="","",A93&amp;"|"&amp;E93&amp;"|"&amp;TEXT(N93,"000"))</f>
        <v/>
      </c>
    </row>
    <row r="94">
      <c r="A94" s="16" t="n"/>
      <c r="B94" s="20">
        <f>IF(A94="","",IFERROR(INDEX(Produtos!$B$6:$B$205,MATCH(A94,Produtos!$A$6:$A$205,0)),"SKU não cadastrado"))</f>
        <v/>
      </c>
      <c r="C94" s="16" t="n"/>
      <c r="D94" s="20">
        <f>IF(C94="","",IFERROR(INDEX(Produtos!$B$6:$B$205,MATCH(C94,Produtos!$A$6:$A$205,0)),"SKU não cadastrado"))</f>
        <v/>
      </c>
      <c r="E94" s="16" t="n"/>
      <c r="F94" s="16" t="n"/>
      <c r="G94" s="38" t="n"/>
      <c r="H94" s="22" t="n"/>
      <c r="I94" s="23" t="n"/>
      <c r="J94" s="16" t="n"/>
      <c r="K94" s="23" t="n"/>
      <c r="L94" s="20">
        <f>IF(COUNTA(A94,C94,E94,F94,G94,H94,I94,J94)=0,"",IF(A94="","Falta SKU-base",IF(C94="","Falta SKU recomendado",IF(E94="","Falta tipo",IF(F94="","Falta compatibilidade",IF(G94="","Falta margem",IF(H94="","Falta prioridade",IF(I94="","Falta regra",IF(J94="","Falta situação ativa",IF(A94=C94,"Conflito: SKU igual",IF(COUNTIF(Produtos!$A$6:$A$205,A94)=0,"Conflito: base não cadastrada",IF(COUNTIF(Produtos!$A$6:$A$205,C94)=0,"Conflito: recomendado não cadastrado",IF(COUNTIFS($A$6:A94,A94,$C$6:C94,C94,$E$6:E94,E94)&gt;1,"Conflito: relação duplicada","OK")))))))))))))</f>
        <v/>
      </c>
      <c r="M94" s="20">
        <f>IF(L94="","",IF(L94&lt;&gt;"OK","Bloqueada: "&amp;L94,IF(J94&lt;&gt;"Sim","Inativa",IF(IFERROR(INDEX(Produtos!$D$6:$D$205,MATCH(A94,Produtos!$A$6:$A$205,0)),"")&lt;&gt;"Ativo","Bloqueada: base inativa",IF(IFERROR(INDEX(Produtos!$D$6:$D$205,MATCH(C94,Produtos!$A$6:$A$205,0)),"")&lt;&gt;"Ativo","Bloqueada: recomendado inativo",IF(F94="Incompatível","Bloqueada: incompatível",IF(F94="Não avaliada","Revisar: compatibilidade",IF(AND(F94="Condicional",'Instruções'!$B$15="Não"),"Revisar: condição não liberada",IF(IFERROR(INDEX(Produtos!$E$6:$E$205,MATCH(C94,Produtos!$A$6:$A$205,0)),"")&lt;&gt;"Sim","Aguardar: recomendado indisponível",IF(AND(I94="Se SKU-base indisponível",IFERROR(INDEX(Produtos!$E$6:$E$205,MATCH(A94,Produtos!$A$6:$A$205,0)),"")="Sim"),"Aguardar: base disponível",IF(AND(I94="Se SKU-base disponível",IFERROR(INDEX(Produtos!$E$6:$E$205,MATCH(A94,Produtos!$A$6:$A$205,0)),"")&lt;&gt;"Sim"),"Aguardar: base indisponível",IF(G94&lt;'Instruções'!$B$14,"Revisar: margem abaixo do mínimo","Apta"))))))))))))</f>
        <v/>
      </c>
      <c r="N94" s="17">
        <f>IF(M94&lt;&gt;"Apta","",1+COUNTIFS($A$6:$A$505,A94,$E$6:$E$505,E94,$M$6:$M$505,"Apta",$H$6:$H$505,"&gt;"&amp;H94)+COUNTIFS($A$6:$A$505,A94,$E$6:$E$505,E94,$M$6:$M$505,"Apta",$H$6:$H$505,H94,$G$6:$G$505,"&gt;"&amp;G94)+COUNTIFS($A$6:A94,A94,$E$6:E94,E94,$M$6:M94,"Apta",$H$6:H94,H94,$G$6:G94,G94)-1)</f>
        <v/>
      </c>
      <c r="O94" s="24">
        <f>IF(N94="","",A94&amp;"|"&amp;E94&amp;"|"&amp;TEXT(N94,"000"))</f>
        <v/>
      </c>
    </row>
    <row r="95">
      <c r="A95" s="16" t="n"/>
      <c r="B95" s="20">
        <f>IF(A95="","",IFERROR(INDEX(Produtos!$B$6:$B$205,MATCH(A95,Produtos!$A$6:$A$205,0)),"SKU não cadastrado"))</f>
        <v/>
      </c>
      <c r="C95" s="16" t="n"/>
      <c r="D95" s="20">
        <f>IF(C95="","",IFERROR(INDEX(Produtos!$B$6:$B$205,MATCH(C95,Produtos!$A$6:$A$205,0)),"SKU não cadastrado"))</f>
        <v/>
      </c>
      <c r="E95" s="16" t="n"/>
      <c r="F95" s="16" t="n"/>
      <c r="G95" s="38" t="n"/>
      <c r="H95" s="22" t="n"/>
      <c r="I95" s="23" t="n"/>
      <c r="J95" s="16" t="n"/>
      <c r="K95" s="23" t="n"/>
      <c r="L95" s="20">
        <f>IF(COUNTA(A95,C95,E95,F95,G95,H95,I95,J95)=0,"",IF(A95="","Falta SKU-base",IF(C95="","Falta SKU recomendado",IF(E95="","Falta tipo",IF(F95="","Falta compatibilidade",IF(G95="","Falta margem",IF(H95="","Falta prioridade",IF(I95="","Falta regra",IF(J95="","Falta situação ativa",IF(A95=C95,"Conflito: SKU igual",IF(COUNTIF(Produtos!$A$6:$A$205,A95)=0,"Conflito: base não cadastrada",IF(COUNTIF(Produtos!$A$6:$A$205,C95)=0,"Conflito: recomendado não cadastrado",IF(COUNTIFS($A$6:A95,A95,$C$6:C95,C95,$E$6:E95,E95)&gt;1,"Conflito: relação duplicada","OK")))))))))))))</f>
        <v/>
      </c>
      <c r="M95" s="20">
        <f>IF(L95="","",IF(L95&lt;&gt;"OK","Bloqueada: "&amp;L95,IF(J95&lt;&gt;"Sim","Inativa",IF(IFERROR(INDEX(Produtos!$D$6:$D$205,MATCH(A95,Produtos!$A$6:$A$205,0)),"")&lt;&gt;"Ativo","Bloqueada: base inativa",IF(IFERROR(INDEX(Produtos!$D$6:$D$205,MATCH(C95,Produtos!$A$6:$A$205,0)),"")&lt;&gt;"Ativo","Bloqueada: recomendado inativo",IF(F95="Incompatível","Bloqueada: incompatível",IF(F95="Não avaliada","Revisar: compatibilidade",IF(AND(F95="Condicional",'Instruções'!$B$15="Não"),"Revisar: condição não liberada",IF(IFERROR(INDEX(Produtos!$E$6:$E$205,MATCH(C95,Produtos!$A$6:$A$205,0)),"")&lt;&gt;"Sim","Aguardar: recomendado indisponível",IF(AND(I95="Se SKU-base indisponível",IFERROR(INDEX(Produtos!$E$6:$E$205,MATCH(A95,Produtos!$A$6:$A$205,0)),"")="Sim"),"Aguardar: base disponível",IF(AND(I95="Se SKU-base disponível",IFERROR(INDEX(Produtos!$E$6:$E$205,MATCH(A95,Produtos!$A$6:$A$205,0)),"")&lt;&gt;"Sim"),"Aguardar: base indisponível",IF(G95&lt;'Instruções'!$B$14,"Revisar: margem abaixo do mínimo","Apta"))))))))))))</f>
        <v/>
      </c>
      <c r="N95" s="17">
        <f>IF(M95&lt;&gt;"Apta","",1+COUNTIFS($A$6:$A$505,A95,$E$6:$E$505,E95,$M$6:$M$505,"Apta",$H$6:$H$505,"&gt;"&amp;H95)+COUNTIFS($A$6:$A$505,A95,$E$6:$E$505,E95,$M$6:$M$505,"Apta",$H$6:$H$505,H95,$G$6:$G$505,"&gt;"&amp;G95)+COUNTIFS($A$6:A95,A95,$E$6:E95,E95,$M$6:M95,"Apta",$H$6:H95,H95,$G$6:G95,G95)-1)</f>
        <v/>
      </c>
      <c r="O95" s="24">
        <f>IF(N95="","",A95&amp;"|"&amp;E95&amp;"|"&amp;TEXT(N95,"000"))</f>
        <v/>
      </c>
    </row>
    <row r="96">
      <c r="A96" s="16" t="n"/>
      <c r="B96" s="20">
        <f>IF(A96="","",IFERROR(INDEX(Produtos!$B$6:$B$205,MATCH(A96,Produtos!$A$6:$A$205,0)),"SKU não cadastrado"))</f>
        <v/>
      </c>
      <c r="C96" s="16" t="n"/>
      <c r="D96" s="20">
        <f>IF(C96="","",IFERROR(INDEX(Produtos!$B$6:$B$205,MATCH(C96,Produtos!$A$6:$A$205,0)),"SKU não cadastrado"))</f>
        <v/>
      </c>
      <c r="E96" s="16" t="n"/>
      <c r="F96" s="16" t="n"/>
      <c r="G96" s="38" t="n"/>
      <c r="H96" s="22" t="n"/>
      <c r="I96" s="23" t="n"/>
      <c r="J96" s="16" t="n"/>
      <c r="K96" s="23" t="n"/>
      <c r="L96" s="20">
        <f>IF(COUNTA(A96,C96,E96,F96,G96,H96,I96,J96)=0,"",IF(A96="","Falta SKU-base",IF(C96="","Falta SKU recomendado",IF(E96="","Falta tipo",IF(F96="","Falta compatibilidade",IF(G96="","Falta margem",IF(H96="","Falta prioridade",IF(I96="","Falta regra",IF(J96="","Falta situação ativa",IF(A96=C96,"Conflito: SKU igual",IF(COUNTIF(Produtos!$A$6:$A$205,A96)=0,"Conflito: base não cadastrada",IF(COUNTIF(Produtos!$A$6:$A$205,C96)=0,"Conflito: recomendado não cadastrado",IF(COUNTIFS($A$6:A96,A96,$C$6:C96,C96,$E$6:E96,E96)&gt;1,"Conflito: relação duplicada","OK")))))))))))))</f>
        <v/>
      </c>
      <c r="M96" s="20">
        <f>IF(L96="","",IF(L96&lt;&gt;"OK","Bloqueada: "&amp;L96,IF(J96&lt;&gt;"Sim","Inativa",IF(IFERROR(INDEX(Produtos!$D$6:$D$205,MATCH(A96,Produtos!$A$6:$A$205,0)),"")&lt;&gt;"Ativo","Bloqueada: base inativa",IF(IFERROR(INDEX(Produtos!$D$6:$D$205,MATCH(C96,Produtos!$A$6:$A$205,0)),"")&lt;&gt;"Ativo","Bloqueada: recomendado inativo",IF(F96="Incompatível","Bloqueada: incompatível",IF(F96="Não avaliada","Revisar: compatibilidade",IF(AND(F96="Condicional",'Instruções'!$B$15="Não"),"Revisar: condição não liberada",IF(IFERROR(INDEX(Produtos!$E$6:$E$205,MATCH(C96,Produtos!$A$6:$A$205,0)),"")&lt;&gt;"Sim","Aguardar: recomendado indisponível",IF(AND(I96="Se SKU-base indisponível",IFERROR(INDEX(Produtos!$E$6:$E$205,MATCH(A96,Produtos!$A$6:$A$205,0)),"")="Sim"),"Aguardar: base disponível",IF(AND(I96="Se SKU-base disponível",IFERROR(INDEX(Produtos!$E$6:$E$205,MATCH(A96,Produtos!$A$6:$A$205,0)),"")&lt;&gt;"Sim"),"Aguardar: base indisponível",IF(G96&lt;'Instruções'!$B$14,"Revisar: margem abaixo do mínimo","Apta"))))))))))))</f>
        <v/>
      </c>
      <c r="N96" s="17">
        <f>IF(M96&lt;&gt;"Apta","",1+COUNTIFS($A$6:$A$505,A96,$E$6:$E$505,E96,$M$6:$M$505,"Apta",$H$6:$H$505,"&gt;"&amp;H96)+COUNTIFS($A$6:$A$505,A96,$E$6:$E$505,E96,$M$6:$M$505,"Apta",$H$6:$H$505,H96,$G$6:$G$505,"&gt;"&amp;G96)+COUNTIFS($A$6:A96,A96,$E$6:E96,E96,$M$6:M96,"Apta",$H$6:H96,H96,$G$6:G96,G96)-1)</f>
        <v/>
      </c>
      <c r="O96" s="24">
        <f>IF(N96="","",A96&amp;"|"&amp;E96&amp;"|"&amp;TEXT(N96,"000"))</f>
        <v/>
      </c>
    </row>
    <row r="97">
      <c r="A97" s="16" t="n"/>
      <c r="B97" s="20">
        <f>IF(A97="","",IFERROR(INDEX(Produtos!$B$6:$B$205,MATCH(A97,Produtos!$A$6:$A$205,0)),"SKU não cadastrado"))</f>
        <v/>
      </c>
      <c r="C97" s="16" t="n"/>
      <c r="D97" s="20">
        <f>IF(C97="","",IFERROR(INDEX(Produtos!$B$6:$B$205,MATCH(C97,Produtos!$A$6:$A$205,0)),"SKU não cadastrado"))</f>
        <v/>
      </c>
      <c r="E97" s="16" t="n"/>
      <c r="F97" s="16" t="n"/>
      <c r="G97" s="38" t="n"/>
      <c r="H97" s="22" t="n"/>
      <c r="I97" s="23" t="n"/>
      <c r="J97" s="16" t="n"/>
      <c r="K97" s="23" t="n"/>
      <c r="L97" s="20">
        <f>IF(COUNTA(A97,C97,E97,F97,G97,H97,I97,J97)=0,"",IF(A97="","Falta SKU-base",IF(C97="","Falta SKU recomendado",IF(E97="","Falta tipo",IF(F97="","Falta compatibilidade",IF(G97="","Falta margem",IF(H97="","Falta prioridade",IF(I97="","Falta regra",IF(J97="","Falta situação ativa",IF(A97=C97,"Conflito: SKU igual",IF(COUNTIF(Produtos!$A$6:$A$205,A97)=0,"Conflito: base não cadastrada",IF(COUNTIF(Produtos!$A$6:$A$205,C97)=0,"Conflito: recomendado não cadastrado",IF(COUNTIFS($A$6:A97,A97,$C$6:C97,C97,$E$6:E97,E97)&gt;1,"Conflito: relação duplicada","OK")))))))))))))</f>
        <v/>
      </c>
      <c r="M97" s="20">
        <f>IF(L97="","",IF(L97&lt;&gt;"OK","Bloqueada: "&amp;L97,IF(J97&lt;&gt;"Sim","Inativa",IF(IFERROR(INDEX(Produtos!$D$6:$D$205,MATCH(A97,Produtos!$A$6:$A$205,0)),"")&lt;&gt;"Ativo","Bloqueada: base inativa",IF(IFERROR(INDEX(Produtos!$D$6:$D$205,MATCH(C97,Produtos!$A$6:$A$205,0)),"")&lt;&gt;"Ativo","Bloqueada: recomendado inativo",IF(F97="Incompatível","Bloqueada: incompatível",IF(F97="Não avaliada","Revisar: compatibilidade",IF(AND(F97="Condicional",'Instruções'!$B$15="Não"),"Revisar: condição não liberada",IF(IFERROR(INDEX(Produtos!$E$6:$E$205,MATCH(C97,Produtos!$A$6:$A$205,0)),"")&lt;&gt;"Sim","Aguardar: recomendado indisponível",IF(AND(I97="Se SKU-base indisponível",IFERROR(INDEX(Produtos!$E$6:$E$205,MATCH(A97,Produtos!$A$6:$A$205,0)),"")="Sim"),"Aguardar: base disponível",IF(AND(I97="Se SKU-base disponível",IFERROR(INDEX(Produtos!$E$6:$E$205,MATCH(A97,Produtos!$A$6:$A$205,0)),"")&lt;&gt;"Sim"),"Aguardar: base indisponível",IF(G97&lt;'Instruções'!$B$14,"Revisar: margem abaixo do mínimo","Apta"))))))))))))</f>
        <v/>
      </c>
      <c r="N97" s="17">
        <f>IF(M97&lt;&gt;"Apta","",1+COUNTIFS($A$6:$A$505,A97,$E$6:$E$505,E97,$M$6:$M$505,"Apta",$H$6:$H$505,"&gt;"&amp;H97)+COUNTIFS($A$6:$A$505,A97,$E$6:$E$505,E97,$M$6:$M$505,"Apta",$H$6:$H$505,H97,$G$6:$G$505,"&gt;"&amp;G97)+COUNTIFS($A$6:A97,A97,$E$6:E97,E97,$M$6:M97,"Apta",$H$6:H97,H97,$G$6:G97,G97)-1)</f>
        <v/>
      </c>
      <c r="O97" s="24">
        <f>IF(N97="","",A97&amp;"|"&amp;E97&amp;"|"&amp;TEXT(N97,"000"))</f>
        <v/>
      </c>
    </row>
    <row r="98">
      <c r="A98" s="16" t="n"/>
      <c r="B98" s="20">
        <f>IF(A98="","",IFERROR(INDEX(Produtos!$B$6:$B$205,MATCH(A98,Produtos!$A$6:$A$205,0)),"SKU não cadastrado"))</f>
        <v/>
      </c>
      <c r="C98" s="16" t="n"/>
      <c r="D98" s="20">
        <f>IF(C98="","",IFERROR(INDEX(Produtos!$B$6:$B$205,MATCH(C98,Produtos!$A$6:$A$205,0)),"SKU não cadastrado"))</f>
        <v/>
      </c>
      <c r="E98" s="16" t="n"/>
      <c r="F98" s="16" t="n"/>
      <c r="G98" s="38" t="n"/>
      <c r="H98" s="22" t="n"/>
      <c r="I98" s="23" t="n"/>
      <c r="J98" s="16" t="n"/>
      <c r="K98" s="23" t="n"/>
      <c r="L98" s="20">
        <f>IF(COUNTA(A98,C98,E98,F98,G98,H98,I98,J98)=0,"",IF(A98="","Falta SKU-base",IF(C98="","Falta SKU recomendado",IF(E98="","Falta tipo",IF(F98="","Falta compatibilidade",IF(G98="","Falta margem",IF(H98="","Falta prioridade",IF(I98="","Falta regra",IF(J98="","Falta situação ativa",IF(A98=C98,"Conflito: SKU igual",IF(COUNTIF(Produtos!$A$6:$A$205,A98)=0,"Conflito: base não cadastrada",IF(COUNTIF(Produtos!$A$6:$A$205,C98)=0,"Conflito: recomendado não cadastrado",IF(COUNTIFS($A$6:A98,A98,$C$6:C98,C98,$E$6:E98,E98)&gt;1,"Conflito: relação duplicada","OK")))))))))))))</f>
        <v/>
      </c>
      <c r="M98" s="20">
        <f>IF(L98="","",IF(L98&lt;&gt;"OK","Bloqueada: "&amp;L98,IF(J98&lt;&gt;"Sim","Inativa",IF(IFERROR(INDEX(Produtos!$D$6:$D$205,MATCH(A98,Produtos!$A$6:$A$205,0)),"")&lt;&gt;"Ativo","Bloqueada: base inativa",IF(IFERROR(INDEX(Produtos!$D$6:$D$205,MATCH(C98,Produtos!$A$6:$A$205,0)),"")&lt;&gt;"Ativo","Bloqueada: recomendado inativo",IF(F98="Incompatível","Bloqueada: incompatível",IF(F98="Não avaliada","Revisar: compatibilidade",IF(AND(F98="Condicional",'Instruções'!$B$15="Não"),"Revisar: condição não liberada",IF(IFERROR(INDEX(Produtos!$E$6:$E$205,MATCH(C98,Produtos!$A$6:$A$205,0)),"")&lt;&gt;"Sim","Aguardar: recomendado indisponível",IF(AND(I98="Se SKU-base indisponível",IFERROR(INDEX(Produtos!$E$6:$E$205,MATCH(A98,Produtos!$A$6:$A$205,0)),"")="Sim"),"Aguardar: base disponível",IF(AND(I98="Se SKU-base disponível",IFERROR(INDEX(Produtos!$E$6:$E$205,MATCH(A98,Produtos!$A$6:$A$205,0)),"")&lt;&gt;"Sim"),"Aguardar: base indisponível",IF(G98&lt;'Instruções'!$B$14,"Revisar: margem abaixo do mínimo","Apta"))))))))))))</f>
        <v/>
      </c>
      <c r="N98" s="17">
        <f>IF(M98&lt;&gt;"Apta","",1+COUNTIFS($A$6:$A$505,A98,$E$6:$E$505,E98,$M$6:$M$505,"Apta",$H$6:$H$505,"&gt;"&amp;H98)+COUNTIFS($A$6:$A$505,A98,$E$6:$E$505,E98,$M$6:$M$505,"Apta",$H$6:$H$505,H98,$G$6:$G$505,"&gt;"&amp;G98)+COUNTIFS($A$6:A98,A98,$E$6:E98,E98,$M$6:M98,"Apta",$H$6:H98,H98,$G$6:G98,G98)-1)</f>
        <v/>
      </c>
      <c r="O98" s="24">
        <f>IF(N98="","",A98&amp;"|"&amp;E98&amp;"|"&amp;TEXT(N98,"000"))</f>
        <v/>
      </c>
    </row>
    <row r="99">
      <c r="A99" s="16" t="n"/>
      <c r="B99" s="20">
        <f>IF(A99="","",IFERROR(INDEX(Produtos!$B$6:$B$205,MATCH(A99,Produtos!$A$6:$A$205,0)),"SKU não cadastrado"))</f>
        <v/>
      </c>
      <c r="C99" s="16" t="n"/>
      <c r="D99" s="20">
        <f>IF(C99="","",IFERROR(INDEX(Produtos!$B$6:$B$205,MATCH(C99,Produtos!$A$6:$A$205,0)),"SKU não cadastrado"))</f>
        <v/>
      </c>
      <c r="E99" s="16" t="n"/>
      <c r="F99" s="16" t="n"/>
      <c r="G99" s="38" t="n"/>
      <c r="H99" s="22" t="n"/>
      <c r="I99" s="23" t="n"/>
      <c r="J99" s="16" t="n"/>
      <c r="K99" s="23" t="n"/>
      <c r="L99" s="20">
        <f>IF(COUNTA(A99,C99,E99,F99,G99,H99,I99,J99)=0,"",IF(A99="","Falta SKU-base",IF(C99="","Falta SKU recomendado",IF(E99="","Falta tipo",IF(F99="","Falta compatibilidade",IF(G99="","Falta margem",IF(H99="","Falta prioridade",IF(I99="","Falta regra",IF(J99="","Falta situação ativa",IF(A99=C99,"Conflito: SKU igual",IF(COUNTIF(Produtos!$A$6:$A$205,A99)=0,"Conflito: base não cadastrada",IF(COUNTIF(Produtos!$A$6:$A$205,C99)=0,"Conflito: recomendado não cadastrado",IF(COUNTIFS($A$6:A99,A99,$C$6:C99,C99,$E$6:E99,E99)&gt;1,"Conflito: relação duplicada","OK")))))))))))))</f>
        <v/>
      </c>
      <c r="M99" s="20">
        <f>IF(L99="","",IF(L99&lt;&gt;"OK","Bloqueada: "&amp;L99,IF(J99&lt;&gt;"Sim","Inativa",IF(IFERROR(INDEX(Produtos!$D$6:$D$205,MATCH(A99,Produtos!$A$6:$A$205,0)),"")&lt;&gt;"Ativo","Bloqueada: base inativa",IF(IFERROR(INDEX(Produtos!$D$6:$D$205,MATCH(C99,Produtos!$A$6:$A$205,0)),"")&lt;&gt;"Ativo","Bloqueada: recomendado inativo",IF(F99="Incompatível","Bloqueada: incompatível",IF(F99="Não avaliada","Revisar: compatibilidade",IF(AND(F99="Condicional",'Instruções'!$B$15="Não"),"Revisar: condição não liberada",IF(IFERROR(INDEX(Produtos!$E$6:$E$205,MATCH(C99,Produtos!$A$6:$A$205,0)),"")&lt;&gt;"Sim","Aguardar: recomendado indisponível",IF(AND(I99="Se SKU-base indisponível",IFERROR(INDEX(Produtos!$E$6:$E$205,MATCH(A99,Produtos!$A$6:$A$205,0)),"")="Sim"),"Aguardar: base disponível",IF(AND(I99="Se SKU-base disponível",IFERROR(INDEX(Produtos!$E$6:$E$205,MATCH(A99,Produtos!$A$6:$A$205,0)),"")&lt;&gt;"Sim"),"Aguardar: base indisponível",IF(G99&lt;'Instruções'!$B$14,"Revisar: margem abaixo do mínimo","Apta"))))))))))))</f>
        <v/>
      </c>
      <c r="N99" s="17">
        <f>IF(M99&lt;&gt;"Apta","",1+COUNTIFS($A$6:$A$505,A99,$E$6:$E$505,E99,$M$6:$M$505,"Apta",$H$6:$H$505,"&gt;"&amp;H99)+COUNTIFS($A$6:$A$505,A99,$E$6:$E$505,E99,$M$6:$M$505,"Apta",$H$6:$H$505,H99,$G$6:$G$505,"&gt;"&amp;G99)+COUNTIFS($A$6:A99,A99,$E$6:E99,E99,$M$6:M99,"Apta",$H$6:H99,H99,$G$6:G99,G99)-1)</f>
        <v/>
      </c>
      <c r="O99" s="24">
        <f>IF(N99="","",A99&amp;"|"&amp;E99&amp;"|"&amp;TEXT(N99,"000"))</f>
        <v/>
      </c>
    </row>
    <row r="100">
      <c r="A100" s="16" t="n"/>
      <c r="B100" s="20">
        <f>IF(A100="","",IFERROR(INDEX(Produtos!$B$6:$B$205,MATCH(A100,Produtos!$A$6:$A$205,0)),"SKU não cadastrado"))</f>
        <v/>
      </c>
      <c r="C100" s="16" t="n"/>
      <c r="D100" s="20">
        <f>IF(C100="","",IFERROR(INDEX(Produtos!$B$6:$B$205,MATCH(C100,Produtos!$A$6:$A$205,0)),"SKU não cadastrado"))</f>
        <v/>
      </c>
      <c r="E100" s="16" t="n"/>
      <c r="F100" s="16" t="n"/>
      <c r="G100" s="38" t="n"/>
      <c r="H100" s="22" t="n"/>
      <c r="I100" s="23" t="n"/>
      <c r="J100" s="16" t="n"/>
      <c r="K100" s="23" t="n"/>
      <c r="L100" s="20">
        <f>IF(COUNTA(A100,C100,E100,F100,G100,H100,I100,J100)=0,"",IF(A100="","Falta SKU-base",IF(C100="","Falta SKU recomendado",IF(E100="","Falta tipo",IF(F100="","Falta compatibilidade",IF(G100="","Falta margem",IF(H100="","Falta prioridade",IF(I100="","Falta regra",IF(J100="","Falta situação ativa",IF(A100=C100,"Conflito: SKU igual",IF(COUNTIF(Produtos!$A$6:$A$205,A100)=0,"Conflito: base não cadastrada",IF(COUNTIF(Produtos!$A$6:$A$205,C100)=0,"Conflito: recomendado não cadastrado",IF(COUNTIFS($A$6:A100,A100,$C$6:C100,C100,$E$6:E100,E100)&gt;1,"Conflito: relação duplicada","OK")))))))))))))</f>
        <v/>
      </c>
      <c r="M100" s="20">
        <f>IF(L100="","",IF(L100&lt;&gt;"OK","Bloqueada: "&amp;L100,IF(J100&lt;&gt;"Sim","Inativa",IF(IFERROR(INDEX(Produtos!$D$6:$D$205,MATCH(A100,Produtos!$A$6:$A$205,0)),"")&lt;&gt;"Ativo","Bloqueada: base inativa",IF(IFERROR(INDEX(Produtos!$D$6:$D$205,MATCH(C100,Produtos!$A$6:$A$205,0)),"")&lt;&gt;"Ativo","Bloqueada: recomendado inativo",IF(F100="Incompatível","Bloqueada: incompatível",IF(F100="Não avaliada","Revisar: compatibilidade",IF(AND(F100="Condicional",'Instruções'!$B$15="Não"),"Revisar: condição não liberada",IF(IFERROR(INDEX(Produtos!$E$6:$E$205,MATCH(C100,Produtos!$A$6:$A$205,0)),"")&lt;&gt;"Sim","Aguardar: recomendado indisponível",IF(AND(I100="Se SKU-base indisponível",IFERROR(INDEX(Produtos!$E$6:$E$205,MATCH(A100,Produtos!$A$6:$A$205,0)),"")="Sim"),"Aguardar: base disponível",IF(AND(I100="Se SKU-base disponível",IFERROR(INDEX(Produtos!$E$6:$E$205,MATCH(A100,Produtos!$A$6:$A$205,0)),"")&lt;&gt;"Sim"),"Aguardar: base indisponível",IF(G100&lt;'Instruções'!$B$14,"Revisar: margem abaixo do mínimo","Apta"))))))))))))</f>
        <v/>
      </c>
      <c r="N100" s="17">
        <f>IF(M100&lt;&gt;"Apta","",1+COUNTIFS($A$6:$A$505,A100,$E$6:$E$505,E100,$M$6:$M$505,"Apta",$H$6:$H$505,"&gt;"&amp;H100)+COUNTIFS($A$6:$A$505,A100,$E$6:$E$505,E100,$M$6:$M$505,"Apta",$H$6:$H$505,H100,$G$6:$G$505,"&gt;"&amp;G100)+COUNTIFS($A$6:A100,A100,$E$6:E100,E100,$M$6:M100,"Apta",$H$6:H100,H100,$G$6:G100,G100)-1)</f>
        <v/>
      </c>
      <c r="O100" s="24">
        <f>IF(N100="","",A100&amp;"|"&amp;E100&amp;"|"&amp;TEXT(N100,"000"))</f>
        <v/>
      </c>
    </row>
    <row r="101">
      <c r="A101" s="16" t="n"/>
      <c r="B101" s="20">
        <f>IF(A101="","",IFERROR(INDEX(Produtos!$B$6:$B$205,MATCH(A101,Produtos!$A$6:$A$205,0)),"SKU não cadastrado"))</f>
        <v/>
      </c>
      <c r="C101" s="16" t="n"/>
      <c r="D101" s="20">
        <f>IF(C101="","",IFERROR(INDEX(Produtos!$B$6:$B$205,MATCH(C101,Produtos!$A$6:$A$205,0)),"SKU não cadastrado"))</f>
        <v/>
      </c>
      <c r="E101" s="16" t="n"/>
      <c r="F101" s="16" t="n"/>
      <c r="G101" s="38" t="n"/>
      <c r="H101" s="22" t="n"/>
      <c r="I101" s="23" t="n"/>
      <c r="J101" s="16" t="n"/>
      <c r="K101" s="23" t="n"/>
      <c r="L101" s="20">
        <f>IF(COUNTA(A101,C101,E101,F101,G101,H101,I101,J101)=0,"",IF(A101="","Falta SKU-base",IF(C101="","Falta SKU recomendado",IF(E101="","Falta tipo",IF(F101="","Falta compatibilidade",IF(G101="","Falta margem",IF(H101="","Falta prioridade",IF(I101="","Falta regra",IF(J101="","Falta situação ativa",IF(A101=C101,"Conflito: SKU igual",IF(COUNTIF(Produtos!$A$6:$A$205,A101)=0,"Conflito: base não cadastrada",IF(COUNTIF(Produtos!$A$6:$A$205,C101)=0,"Conflito: recomendado não cadastrado",IF(COUNTIFS($A$6:A101,A101,$C$6:C101,C101,$E$6:E101,E101)&gt;1,"Conflito: relação duplicada","OK")))))))))))))</f>
        <v/>
      </c>
      <c r="M101" s="20">
        <f>IF(L101="","",IF(L101&lt;&gt;"OK","Bloqueada: "&amp;L101,IF(J101&lt;&gt;"Sim","Inativa",IF(IFERROR(INDEX(Produtos!$D$6:$D$205,MATCH(A101,Produtos!$A$6:$A$205,0)),"")&lt;&gt;"Ativo","Bloqueada: base inativa",IF(IFERROR(INDEX(Produtos!$D$6:$D$205,MATCH(C101,Produtos!$A$6:$A$205,0)),"")&lt;&gt;"Ativo","Bloqueada: recomendado inativo",IF(F101="Incompatível","Bloqueada: incompatível",IF(F101="Não avaliada","Revisar: compatibilidade",IF(AND(F101="Condicional",'Instruções'!$B$15="Não"),"Revisar: condição não liberada",IF(IFERROR(INDEX(Produtos!$E$6:$E$205,MATCH(C101,Produtos!$A$6:$A$205,0)),"")&lt;&gt;"Sim","Aguardar: recomendado indisponível",IF(AND(I101="Se SKU-base indisponível",IFERROR(INDEX(Produtos!$E$6:$E$205,MATCH(A101,Produtos!$A$6:$A$205,0)),"")="Sim"),"Aguardar: base disponível",IF(AND(I101="Se SKU-base disponível",IFERROR(INDEX(Produtos!$E$6:$E$205,MATCH(A101,Produtos!$A$6:$A$205,0)),"")&lt;&gt;"Sim"),"Aguardar: base indisponível",IF(G101&lt;'Instruções'!$B$14,"Revisar: margem abaixo do mínimo","Apta"))))))))))))</f>
        <v/>
      </c>
      <c r="N101" s="17">
        <f>IF(M101&lt;&gt;"Apta","",1+COUNTIFS($A$6:$A$505,A101,$E$6:$E$505,E101,$M$6:$M$505,"Apta",$H$6:$H$505,"&gt;"&amp;H101)+COUNTIFS($A$6:$A$505,A101,$E$6:$E$505,E101,$M$6:$M$505,"Apta",$H$6:$H$505,H101,$G$6:$G$505,"&gt;"&amp;G101)+COUNTIFS($A$6:A101,A101,$E$6:E101,E101,$M$6:M101,"Apta",$H$6:H101,H101,$G$6:G101,G101)-1)</f>
        <v/>
      </c>
      <c r="O101" s="24">
        <f>IF(N101="","",A101&amp;"|"&amp;E101&amp;"|"&amp;TEXT(N101,"000"))</f>
        <v/>
      </c>
    </row>
    <row r="102">
      <c r="A102" s="16" t="n"/>
      <c r="B102" s="20">
        <f>IF(A102="","",IFERROR(INDEX(Produtos!$B$6:$B$205,MATCH(A102,Produtos!$A$6:$A$205,0)),"SKU não cadastrado"))</f>
        <v/>
      </c>
      <c r="C102" s="16" t="n"/>
      <c r="D102" s="20">
        <f>IF(C102="","",IFERROR(INDEX(Produtos!$B$6:$B$205,MATCH(C102,Produtos!$A$6:$A$205,0)),"SKU não cadastrado"))</f>
        <v/>
      </c>
      <c r="E102" s="16" t="n"/>
      <c r="F102" s="16" t="n"/>
      <c r="G102" s="38" t="n"/>
      <c r="H102" s="22" t="n"/>
      <c r="I102" s="23" t="n"/>
      <c r="J102" s="16" t="n"/>
      <c r="K102" s="23" t="n"/>
      <c r="L102" s="20">
        <f>IF(COUNTA(A102,C102,E102,F102,G102,H102,I102,J102)=0,"",IF(A102="","Falta SKU-base",IF(C102="","Falta SKU recomendado",IF(E102="","Falta tipo",IF(F102="","Falta compatibilidade",IF(G102="","Falta margem",IF(H102="","Falta prioridade",IF(I102="","Falta regra",IF(J102="","Falta situação ativa",IF(A102=C102,"Conflito: SKU igual",IF(COUNTIF(Produtos!$A$6:$A$205,A102)=0,"Conflito: base não cadastrada",IF(COUNTIF(Produtos!$A$6:$A$205,C102)=0,"Conflito: recomendado não cadastrado",IF(COUNTIFS($A$6:A102,A102,$C$6:C102,C102,$E$6:E102,E102)&gt;1,"Conflito: relação duplicada","OK")))))))))))))</f>
        <v/>
      </c>
      <c r="M102" s="20">
        <f>IF(L102="","",IF(L102&lt;&gt;"OK","Bloqueada: "&amp;L102,IF(J102&lt;&gt;"Sim","Inativa",IF(IFERROR(INDEX(Produtos!$D$6:$D$205,MATCH(A102,Produtos!$A$6:$A$205,0)),"")&lt;&gt;"Ativo","Bloqueada: base inativa",IF(IFERROR(INDEX(Produtos!$D$6:$D$205,MATCH(C102,Produtos!$A$6:$A$205,0)),"")&lt;&gt;"Ativo","Bloqueada: recomendado inativo",IF(F102="Incompatível","Bloqueada: incompatível",IF(F102="Não avaliada","Revisar: compatibilidade",IF(AND(F102="Condicional",'Instruções'!$B$15="Não"),"Revisar: condição não liberada",IF(IFERROR(INDEX(Produtos!$E$6:$E$205,MATCH(C102,Produtos!$A$6:$A$205,0)),"")&lt;&gt;"Sim","Aguardar: recomendado indisponível",IF(AND(I102="Se SKU-base indisponível",IFERROR(INDEX(Produtos!$E$6:$E$205,MATCH(A102,Produtos!$A$6:$A$205,0)),"")="Sim"),"Aguardar: base disponível",IF(AND(I102="Se SKU-base disponível",IFERROR(INDEX(Produtos!$E$6:$E$205,MATCH(A102,Produtos!$A$6:$A$205,0)),"")&lt;&gt;"Sim"),"Aguardar: base indisponível",IF(G102&lt;'Instruções'!$B$14,"Revisar: margem abaixo do mínimo","Apta"))))))))))))</f>
        <v/>
      </c>
      <c r="N102" s="17">
        <f>IF(M102&lt;&gt;"Apta","",1+COUNTIFS($A$6:$A$505,A102,$E$6:$E$505,E102,$M$6:$M$505,"Apta",$H$6:$H$505,"&gt;"&amp;H102)+COUNTIFS($A$6:$A$505,A102,$E$6:$E$505,E102,$M$6:$M$505,"Apta",$H$6:$H$505,H102,$G$6:$G$505,"&gt;"&amp;G102)+COUNTIFS($A$6:A102,A102,$E$6:E102,E102,$M$6:M102,"Apta",$H$6:H102,H102,$G$6:G102,G102)-1)</f>
        <v/>
      </c>
      <c r="O102" s="24">
        <f>IF(N102="","",A102&amp;"|"&amp;E102&amp;"|"&amp;TEXT(N102,"000"))</f>
        <v/>
      </c>
    </row>
    <row r="103">
      <c r="A103" s="16" t="n"/>
      <c r="B103" s="20">
        <f>IF(A103="","",IFERROR(INDEX(Produtos!$B$6:$B$205,MATCH(A103,Produtos!$A$6:$A$205,0)),"SKU não cadastrado"))</f>
        <v/>
      </c>
      <c r="C103" s="16" t="n"/>
      <c r="D103" s="20">
        <f>IF(C103="","",IFERROR(INDEX(Produtos!$B$6:$B$205,MATCH(C103,Produtos!$A$6:$A$205,0)),"SKU não cadastrado"))</f>
        <v/>
      </c>
      <c r="E103" s="16" t="n"/>
      <c r="F103" s="16" t="n"/>
      <c r="G103" s="38" t="n"/>
      <c r="H103" s="22" t="n"/>
      <c r="I103" s="23" t="n"/>
      <c r="J103" s="16" t="n"/>
      <c r="K103" s="23" t="n"/>
      <c r="L103" s="20">
        <f>IF(COUNTA(A103,C103,E103,F103,G103,H103,I103,J103)=0,"",IF(A103="","Falta SKU-base",IF(C103="","Falta SKU recomendado",IF(E103="","Falta tipo",IF(F103="","Falta compatibilidade",IF(G103="","Falta margem",IF(H103="","Falta prioridade",IF(I103="","Falta regra",IF(J103="","Falta situação ativa",IF(A103=C103,"Conflito: SKU igual",IF(COUNTIF(Produtos!$A$6:$A$205,A103)=0,"Conflito: base não cadastrada",IF(COUNTIF(Produtos!$A$6:$A$205,C103)=0,"Conflito: recomendado não cadastrado",IF(COUNTIFS($A$6:A103,A103,$C$6:C103,C103,$E$6:E103,E103)&gt;1,"Conflito: relação duplicada","OK")))))))))))))</f>
        <v/>
      </c>
      <c r="M103" s="20">
        <f>IF(L103="","",IF(L103&lt;&gt;"OK","Bloqueada: "&amp;L103,IF(J103&lt;&gt;"Sim","Inativa",IF(IFERROR(INDEX(Produtos!$D$6:$D$205,MATCH(A103,Produtos!$A$6:$A$205,0)),"")&lt;&gt;"Ativo","Bloqueada: base inativa",IF(IFERROR(INDEX(Produtos!$D$6:$D$205,MATCH(C103,Produtos!$A$6:$A$205,0)),"")&lt;&gt;"Ativo","Bloqueada: recomendado inativo",IF(F103="Incompatível","Bloqueada: incompatível",IF(F103="Não avaliada","Revisar: compatibilidade",IF(AND(F103="Condicional",'Instruções'!$B$15="Não"),"Revisar: condição não liberada",IF(IFERROR(INDEX(Produtos!$E$6:$E$205,MATCH(C103,Produtos!$A$6:$A$205,0)),"")&lt;&gt;"Sim","Aguardar: recomendado indisponível",IF(AND(I103="Se SKU-base indisponível",IFERROR(INDEX(Produtos!$E$6:$E$205,MATCH(A103,Produtos!$A$6:$A$205,0)),"")="Sim"),"Aguardar: base disponível",IF(AND(I103="Se SKU-base disponível",IFERROR(INDEX(Produtos!$E$6:$E$205,MATCH(A103,Produtos!$A$6:$A$205,0)),"")&lt;&gt;"Sim"),"Aguardar: base indisponível",IF(G103&lt;'Instruções'!$B$14,"Revisar: margem abaixo do mínimo","Apta"))))))))))))</f>
        <v/>
      </c>
      <c r="N103" s="17">
        <f>IF(M103&lt;&gt;"Apta","",1+COUNTIFS($A$6:$A$505,A103,$E$6:$E$505,E103,$M$6:$M$505,"Apta",$H$6:$H$505,"&gt;"&amp;H103)+COUNTIFS($A$6:$A$505,A103,$E$6:$E$505,E103,$M$6:$M$505,"Apta",$H$6:$H$505,H103,$G$6:$G$505,"&gt;"&amp;G103)+COUNTIFS($A$6:A103,A103,$E$6:E103,E103,$M$6:M103,"Apta",$H$6:H103,H103,$G$6:G103,G103)-1)</f>
        <v/>
      </c>
      <c r="O103" s="24">
        <f>IF(N103="","",A103&amp;"|"&amp;E103&amp;"|"&amp;TEXT(N103,"000"))</f>
        <v/>
      </c>
    </row>
    <row r="104">
      <c r="A104" s="16" t="n"/>
      <c r="B104" s="20">
        <f>IF(A104="","",IFERROR(INDEX(Produtos!$B$6:$B$205,MATCH(A104,Produtos!$A$6:$A$205,0)),"SKU não cadastrado"))</f>
        <v/>
      </c>
      <c r="C104" s="16" t="n"/>
      <c r="D104" s="20">
        <f>IF(C104="","",IFERROR(INDEX(Produtos!$B$6:$B$205,MATCH(C104,Produtos!$A$6:$A$205,0)),"SKU não cadastrado"))</f>
        <v/>
      </c>
      <c r="E104" s="16" t="n"/>
      <c r="F104" s="16" t="n"/>
      <c r="G104" s="38" t="n"/>
      <c r="H104" s="22" t="n"/>
      <c r="I104" s="23" t="n"/>
      <c r="J104" s="16" t="n"/>
      <c r="K104" s="23" t="n"/>
      <c r="L104" s="20">
        <f>IF(COUNTA(A104,C104,E104,F104,G104,H104,I104,J104)=0,"",IF(A104="","Falta SKU-base",IF(C104="","Falta SKU recomendado",IF(E104="","Falta tipo",IF(F104="","Falta compatibilidade",IF(G104="","Falta margem",IF(H104="","Falta prioridade",IF(I104="","Falta regra",IF(J104="","Falta situação ativa",IF(A104=C104,"Conflito: SKU igual",IF(COUNTIF(Produtos!$A$6:$A$205,A104)=0,"Conflito: base não cadastrada",IF(COUNTIF(Produtos!$A$6:$A$205,C104)=0,"Conflito: recomendado não cadastrado",IF(COUNTIFS($A$6:A104,A104,$C$6:C104,C104,$E$6:E104,E104)&gt;1,"Conflito: relação duplicada","OK")))))))))))))</f>
        <v/>
      </c>
      <c r="M104" s="20">
        <f>IF(L104="","",IF(L104&lt;&gt;"OK","Bloqueada: "&amp;L104,IF(J104&lt;&gt;"Sim","Inativa",IF(IFERROR(INDEX(Produtos!$D$6:$D$205,MATCH(A104,Produtos!$A$6:$A$205,0)),"")&lt;&gt;"Ativo","Bloqueada: base inativa",IF(IFERROR(INDEX(Produtos!$D$6:$D$205,MATCH(C104,Produtos!$A$6:$A$205,0)),"")&lt;&gt;"Ativo","Bloqueada: recomendado inativo",IF(F104="Incompatível","Bloqueada: incompatível",IF(F104="Não avaliada","Revisar: compatibilidade",IF(AND(F104="Condicional",'Instruções'!$B$15="Não"),"Revisar: condição não liberada",IF(IFERROR(INDEX(Produtos!$E$6:$E$205,MATCH(C104,Produtos!$A$6:$A$205,0)),"")&lt;&gt;"Sim","Aguardar: recomendado indisponível",IF(AND(I104="Se SKU-base indisponível",IFERROR(INDEX(Produtos!$E$6:$E$205,MATCH(A104,Produtos!$A$6:$A$205,0)),"")="Sim"),"Aguardar: base disponível",IF(AND(I104="Se SKU-base disponível",IFERROR(INDEX(Produtos!$E$6:$E$205,MATCH(A104,Produtos!$A$6:$A$205,0)),"")&lt;&gt;"Sim"),"Aguardar: base indisponível",IF(G104&lt;'Instruções'!$B$14,"Revisar: margem abaixo do mínimo","Apta"))))))))))))</f>
        <v/>
      </c>
      <c r="N104" s="17">
        <f>IF(M104&lt;&gt;"Apta","",1+COUNTIFS($A$6:$A$505,A104,$E$6:$E$505,E104,$M$6:$M$505,"Apta",$H$6:$H$505,"&gt;"&amp;H104)+COUNTIFS($A$6:$A$505,A104,$E$6:$E$505,E104,$M$6:$M$505,"Apta",$H$6:$H$505,H104,$G$6:$G$505,"&gt;"&amp;G104)+COUNTIFS($A$6:A104,A104,$E$6:E104,E104,$M$6:M104,"Apta",$H$6:H104,H104,$G$6:G104,G104)-1)</f>
        <v/>
      </c>
      <c r="O104" s="24">
        <f>IF(N104="","",A104&amp;"|"&amp;E104&amp;"|"&amp;TEXT(N104,"000"))</f>
        <v/>
      </c>
    </row>
    <row r="105">
      <c r="A105" s="16" t="n"/>
      <c r="B105" s="20">
        <f>IF(A105="","",IFERROR(INDEX(Produtos!$B$6:$B$205,MATCH(A105,Produtos!$A$6:$A$205,0)),"SKU não cadastrado"))</f>
        <v/>
      </c>
      <c r="C105" s="16" t="n"/>
      <c r="D105" s="20">
        <f>IF(C105="","",IFERROR(INDEX(Produtos!$B$6:$B$205,MATCH(C105,Produtos!$A$6:$A$205,0)),"SKU não cadastrado"))</f>
        <v/>
      </c>
      <c r="E105" s="16" t="n"/>
      <c r="F105" s="16" t="n"/>
      <c r="G105" s="38" t="n"/>
      <c r="H105" s="22" t="n"/>
      <c r="I105" s="23" t="n"/>
      <c r="J105" s="16" t="n"/>
      <c r="K105" s="23" t="n"/>
      <c r="L105" s="20">
        <f>IF(COUNTA(A105,C105,E105,F105,G105,H105,I105,J105)=0,"",IF(A105="","Falta SKU-base",IF(C105="","Falta SKU recomendado",IF(E105="","Falta tipo",IF(F105="","Falta compatibilidade",IF(G105="","Falta margem",IF(H105="","Falta prioridade",IF(I105="","Falta regra",IF(J105="","Falta situação ativa",IF(A105=C105,"Conflito: SKU igual",IF(COUNTIF(Produtos!$A$6:$A$205,A105)=0,"Conflito: base não cadastrada",IF(COUNTIF(Produtos!$A$6:$A$205,C105)=0,"Conflito: recomendado não cadastrado",IF(COUNTIFS($A$6:A105,A105,$C$6:C105,C105,$E$6:E105,E105)&gt;1,"Conflito: relação duplicada","OK")))))))))))))</f>
        <v/>
      </c>
      <c r="M105" s="20">
        <f>IF(L105="","",IF(L105&lt;&gt;"OK","Bloqueada: "&amp;L105,IF(J105&lt;&gt;"Sim","Inativa",IF(IFERROR(INDEX(Produtos!$D$6:$D$205,MATCH(A105,Produtos!$A$6:$A$205,0)),"")&lt;&gt;"Ativo","Bloqueada: base inativa",IF(IFERROR(INDEX(Produtos!$D$6:$D$205,MATCH(C105,Produtos!$A$6:$A$205,0)),"")&lt;&gt;"Ativo","Bloqueada: recomendado inativo",IF(F105="Incompatível","Bloqueada: incompatível",IF(F105="Não avaliada","Revisar: compatibilidade",IF(AND(F105="Condicional",'Instruções'!$B$15="Não"),"Revisar: condição não liberada",IF(IFERROR(INDEX(Produtos!$E$6:$E$205,MATCH(C105,Produtos!$A$6:$A$205,0)),"")&lt;&gt;"Sim","Aguardar: recomendado indisponível",IF(AND(I105="Se SKU-base indisponível",IFERROR(INDEX(Produtos!$E$6:$E$205,MATCH(A105,Produtos!$A$6:$A$205,0)),"")="Sim"),"Aguardar: base disponível",IF(AND(I105="Se SKU-base disponível",IFERROR(INDEX(Produtos!$E$6:$E$205,MATCH(A105,Produtos!$A$6:$A$205,0)),"")&lt;&gt;"Sim"),"Aguardar: base indisponível",IF(G105&lt;'Instruções'!$B$14,"Revisar: margem abaixo do mínimo","Apta"))))))))))))</f>
        <v/>
      </c>
      <c r="N105" s="17">
        <f>IF(M105&lt;&gt;"Apta","",1+COUNTIFS($A$6:$A$505,A105,$E$6:$E$505,E105,$M$6:$M$505,"Apta",$H$6:$H$505,"&gt;"&amp;H105)+COUNTIFS($A$6:$A$505,A105,$E$6:$E$505,E105,$M$6:$M$505,"Apta",$H$6:$H$505,H105,$G$6:$G$505,"&gt;"&amp;G105)+COUNTIFS($A$6:A105,A105,$E$6:E105,E105,$M$6:M105,"Apta",$H$6:H105,H105,$G$6:G105,G105)-1)</f>
        <v/>
      </c>
      <c r="O105" s="24">
        <f>IF(N105="","",A105&amp;"|"&amp;E105&amp;"|"&amp;TEXT(N105,"000"))</f>
        <v/>
      </c>
    </row>
    <row r="106">
      <c r="A106" s="16" t="n"/>
      <c r="B106" s="20">
        <f>IF(A106="","",IFERROR(INDEX(Produtos!$B$6:$B$205,MATCH(A106,Produtos!$A$6:$A$205,0)),"SKU não cadastrado"))</f>
        <v/>
      </c>
      <c r="C106" s="16" t="n"/>
      <c r="D106" s="20">
        <f>IF(C106="","",IFERROR(INDEX(Produtos!$B$6:$B$205,MATCH(C106,Produtos!$A$6:$A$205,0)),"SKU não cadastrado"))</f>
        <v/>
      </c>
      <c r="E106" s="16" t="n"/>
      <c r="F106" s="16" t="n"/>
      <c r="G106" s="38" t="n"/>
      <c r="H106" s="22" t="n"/>
      <c r="I106" s="23" t="n"/>
      <c r="J106" s="16" t="n"/>
      <c r="K106" s="23" t="n"/>
      <c r="L106" s="20">
        <f>IF(COUNTA(A106,C106,E106,F106,G106,H106,I106,J106)=0,"",IF(A106="","Falta SKU-base",IF(C106="","Falta SKU recomendado",IF(E106="","Falta tipo",IF(F106="","Falta compatibilidade",IF(G106="","Falta margem",IF(H106="","Falta prioridade",IF(I106="","Falta regra",IF(J106="","Falta situação ativa",IF(A106=C106,"Conflito: SKU igual",IF(COUNTIF(Produtos!$A$6:$A$205,A106)=0,"Conflito: base não cadastrada",IF(COUNTIF(Produtos!$A$6:$A$205,C106)=0,"Conflito: recomendado não cadastrado",IF(COUNTIFS($A$6:A106,A106,$C$6:C106,C106,$E$6:E106,E106)&gt;1,"Conflito: relação duplicada","OK")))))))))))))</f>
        <v/>
      </c>
      <c r="M106" s="20">
        <f>IF(L106="","",IF(L106&lt;&gt;"OK","Bloqueada: "&amp;L106,IF(J106&lt;&gt;"Sim","Inativa",IF(IFERROR(INDEX(Produtos!$D$6:$D$205,MATCH(A106,Produtos!$A$6:$A$205,0)),"")&lt;&gt;"Ativo","Bloqueada: base inativa",IF(IFERROR(INDEX(Produtos!$D$6:$D$205,MATCH(C106,Produtos!$A$6:$A$205,0)),"")&lt;&gt;"Ativo","Bloqueada: recomendado inativo",IF(F106="Incompatível","Bloqueada: incompatível",IF(F106="Não avaliada","Revisar: compatibilidade",IF(AND(F106="Condicional",'Instruções'!$B$15="Não"),"Revisar: condição não liberada",IF(IFERROR(INDEX(Produtos!$E$6:$E$205,MATCH(C106,Produtos!$A$6:$A$205,0)),"")&lt;&gt;"Sim","Aguardar: recomendado indisponível",IF(AND(I106="Se SKU-base indisponível",IFERROR(INDEX(Produtos!$E$6:$E$205,MATCH(A106,Produtos!$A$6:$A$205,0)),"")="Sim"),"Aguardar: base disponível",IF(AND(I106="Se SKU-base disponível",IFERROR(INDEX(Produtos!$E$6:$E$205,MATCH(A106,Produtos!$A$6:$A$205,0)),"")&lt;&gt;"Sim"),"Aguardar: base indisponível",IF(G106&lt;'Instruções'!$B$14,"Revisar: margem abaixo do mínimo","Apta"))))))))))))</f>
        <v/>
      </c>
      <c r="N106" s="17">
        <f>IF(M106&lt;&gt;"Apta","",1+COUNTIFS($A$6:$A$505,A106,$E$6:$E$505,E106,$M$6:$M$505,"Apta",$H$6:$H$505,"&gt;"&amp;H106)+COUNTIFS($A$6:$A$505,A106,$E$6:$E$505,E106,$M$6:$M$505,"Apta",$H$6:$H$505,H106,$G$6:$G$505,"&gt;"&amp;G106)+COUNTIFS($A$6:A106,A106,$E$6:E106,E106,$M$6:M106,"Apta",$H$6:H106,H106,$G$6:G106,G106)-1)</f>
        <v/>
      </c>
      <c r="O106" s="24">
        <f>IF(N106="","",A106&amp;"|"&amp;E106&amp;"|"&amp;TEXT(N106,"000"))</f>
        <v/>
      </c>
    </row>
    <row r="107">
      <c r="A107" s="16" t="n"/>
      <c r="B107" s="20">
        <f>IF(A107="","",IFERROR(INDEX(Produtos!$B$6:$B$205,MATCH(A107,Produtos!$A$6:$A$205,0)),"SKU não cadastrado"))</f>
        <v/>
      </c>
      <c r="C107" s="16" t="n"/>
      <c r="D107" s="20">
        <f>IF(C107="","",IFERROR(INDEX(Produtos!$B$6:$B$205,MATCH(C107,Produtos!$A$6:$A$205,0)),"SKU não cadastrado"))</f>
        <v/>
      </c>
      <c r="E107" s="16" t="n"/>
      <c r="F107" s="16" t="n"/>
      <c r="G107" s="38" t="n"/>
      <c r="H107" s="22" t="n"/>
      <c r="I107" s="23" t="n"/>
      <c r="J107" s="16" t="n"/>
      <c r="K107" s="23" t="n"/>
      <c r="L107" s="20">
        <f>IF(COUNTA(A107,C107,E107,F107,G107,H107,I107,J107)=0,"",IF(A107="","Falta SKU-base",IF(C107="","Falta SKU recomendado",IF(E107="","Falta tipo",IF(F107="","Falta compatibilidade",IF(G107="","Falta margem",IF(H107="","Falta prioridade",IF(I107="","Falta regra",IF(J107="","Falta situação ativa",IF(A107=C107,"Conflito: SKU igual",IF(COUNTIF(Produtos!$A$6:$A$205,A107)=0,"Conflito: base não cadastrada",IF(COUNTIF(Produtos!$A$6:$A$205,C107)=0,"Conflito: recomendado não cadastrado",IF(COUNTIFS($A$6:A107,A107,$C$6:C107,C107,$E$6:E107,E107)&gt;1,"Conflito: relação duplicada","OK")))))))))))))</f>
        <v/>
      </c>
      <c r="M107" s="20">
        <f>IF(L107="","",IF(L107&lt;&gt;"OK","Bloqueada: "&amp;L107,IF(J107&lt;&gt;"Sim","Inativa",IF(IFERROR(INDEX(Produtos!$D$6:$D$205,MATCH(A107,Produtos!$A$6:$A$205,0)),"")&lt;&gt;"Ativo","Bloqueada: base inativa",IF(IFERROR(INDEX(Produtos!$D$6:$D$205,MATCH(C107,Produtos!$A$6:$A$205,0)),"")&lt;&gt;"Ativo","Bloqueada: recomendado inativo",IF(F107="Incompatível","Bloqueada: incompatível",IF(F107="Não avaliada","Revisar: compatibilidade",IF(AND(F107="Condicional",'Instruções'!$B$15="Não"),"Revisar: condição não liberada",IF(IFERROR(INDEX(Produtos!$E$6:$E$205,MATCH(C107,Produtos!$A$6:$A$205,0)),"")&lt;&gt;"Sim","Aguardar: recomendado indisponível",IF(AND(I107="Se SKU-base indisponível",IFERROR(INDEX(Produtos!$E$6:$E$205,MATCH(A107,Produtos!$A$6:$A$205,0)),"")="Sim"),"Aguardar: base disponível",IF(AND(I107="Se SKU-base disponível",IFERROR(INDEX(Produtos!$E$6:$E$205,MATCH(A107,Produtos!$A$6:$A$205,0)),"")&lt;&gt;"Sim"),"Aguardar: base indisponível",IF(G107&lt;'Instruções'!$B$14,"Revisar: margem abaixo do mínimo","Apta"))))))))))))</f>
        <v/>
      </c>
      <c r="N107" s="17">
        <f>IF(M107&lt;&gt;"Apta","",1+COUNTIFS($A$6:$A$505,A107,$E$6:$E$505,E107,$M$6:$M$505,"Apta",$H$6:$H$505,"&gt;"&amp;H107)+COUNTIFS($A$6:$A$505,A107,$E$6:$E$505,E107,$M$6:$M$505,"Apta",$H$6:$H$505,H107,$G$6:$G$505,"&gt;"&amp;G107)+COUNTIFS($A$6:A107,A107,$E$6:E107,E107,$M$6:M107,"Apta",$H$6:H107,H107,$G$6:G107,G107)-1)</f>
        <v/>
      </c>
      <c r="O107" s="24">
        <f>IF(N107="","",A107&amp;"|"&amp;E107&amp;"|"&amp;TEXT(N107,"000"))</f>
        <v/>
      </c>
    </row>
    <row r="108">
      <c r="A108" s="16" t="n"/>
      <c r="B108" s="20">
        <f>IF(A108="","",IFERROR(INDEX(Produtos!$B$6:$B$205,MATCH(A108,Produtos!$A$6:$A$205,0)),"SKU não cadastrado"))</f>
        <v/>
      </c>
      <c r="C108" s="16" t="n"/>
      <c r="D108" s="20">
        <f>IF(C108="","",IFERROR(INDEX(Produtos!$B$6:$B$205,MATCH(C108,Produtos!$A$6:$A$205,0)),"SKU não cadastrado"))</f>
        <v/>
      </c>
      <c r="E108" s="16" t="n"/>
      <c r="F108" s="16" t="n"/>
      <c r="G108" s="38" t="n"/>
      <c r="H108" s="22" t="n"/>
      <c r="I108" s="23" t="n"/>
      <c r="J108" s="16" t="n"/>
      <c r="K108" s="23" t="n"/>
      <c r="L108" s="20">
        <f>IF(COUNTA(A108,C108,E108,F108,G108,H108,I108,J108)=0,"",IF(A108="","Falta SKU-base",IF(C108="","Falta SKU recomendado",IF(E108="","Falta tipo",IF(F108="","Falta compatibilidade",IF(G108="","Falta margem",IF(H108="","Falta prioridade",IF(I108="","Falta regra",IF(J108="","Falta situação ativa",IF(A108=C108,"Conflito: SKU igual",IF(COUNTIF(Produtos!$A$6:$A$205,A108)=0,"Conflito: base não cadastrada",IF(COUNTIF(Produtos!$A$6:$A$205,C108)=0,"Conflito: recomendado não cadastrado",IF(COUNTIFS($A$6:A108,A108,$C$6:C108,C108,$E$6:E108,E108)&gt;1,"Conflito: relação duplicada","OK")))))))))))))</f>
        <v/>
      </c>
      <c r="M108" s="20">
        <f>IF(L108="","",IF(L108&lt;&gt;"OK","Bloqueada: "&amp;L108,IF(J108&lt;&gt;"Sim","Inativa",IF(IFERROR(INDEX(Produtos!$D$6:$D$205,MATCH(A108,Produtos!$A$6:$A$205,0)),"")&lt;&gt;"Ativo","Bloqueada: base inativa",IF(IFERROR(INDEX(Produtos!$D$6:$D$205,MATCH(C108,Produtos!$A$6:$A$205,0)),"")&lt;&gt;"Ativo","Bloqueada: recomendado inativo",IF(F108="Incompatível","Bloqueada: incompatível",IF(F108="Não avaliada","Revisar: compatibilidade",IF(AND(F108="Condicional",'Instruções'!$B$15="Não"),"Revisar: condição não liberada",IF(IFERROR(INDEX(Produtos!$E$6:$E$205,MATCH(C108,Produtos!$A$6:$A$205,0)),"")&lt;&gt;"Sim","Aguardar: recomendado indisponível",IF(AND(I108="Se SKU-base indisponível",IFERROR(INDEX(Produtos!$E$6:$E$205,MATCH(A108,Produtos!$A$6:$A$205,0)),"")="Sim"),"Aguardar: base disponível",IF(AND(I108="Se SKU-base disponível",IFERROR(INDEX(Produtos!$E$6:$E$205,MATCH(A108,Produtos!$A$6:$A$205,0)),"")&lt;&gt;"Sim"),"Aguardar: base indisponível",IF(G108&lt;'Instruções'!$B$14,"Revisar: margem abaixo do mínimo","Apta"))))))))))))</f>
        <v/>
      </c>
      <c r="N108" s="17">
        <f>IF(M108&lt;&gt;"Apta","",1+COUNTIFS($A$6:$A$505,A108,$E$6:$E$505,E108,$M$6:$M$505,"Apta",$H$6:$H$505,"&gt;"&amp;H108)+COUNTIFS($A$6:$A$505,A108,$E$6:$E$505,E108,$M$6:$M$505,"Apta",$H$6:$H$505,H108,$G$6:$G$505,"&gt;"&amp;G108)+COUNTIFS($A$6:A108,A108,$E$6:E108,E108,$M$6:M108,"Apta",$H$6:H108,H108,$G$6:G108,G108)-1)</f>
        <v/>
      </c>
      <c r="O108" s="24">
        <f>IF(N108="","",A108&amp;"|"&amp;E108&amp;"|"&amp;TEXT(N108,"000"))</f>
        <v/>
      </c>
    </row>
    <row r="109">
      <c r="A109" s="16" t="n"/>
      <c r="B109" s="20">
        <f>IF(A109="","",IFERROR(INDEX(Produtos!$B$6:$B$205,MATCH(A109,Produtos!$A$6:$A$205,0)),"SKU não cadastrado"))</f>
        <v/>
      </c>
      <c r="C109" s="16" t="n"/>
      <c r="D109" s="20">
        <f>IF(C109="","",IFERROR(INDEX(Produtos!$B$6:$B$205,MATCH(C109,Produtos!$A$6:$A$205,0)),"SKU não cadastrado"))</f>
        <v/>
      </c>
      <c r="E109" s="16" t="n"/>
      <c r="F109" s="16" t="n"/>
      <c r="G109" s="38" t="n"/>
      <c r="H109" s="22" t="n"/>
      <c r="I109" s="23" t="n"/>
      <c r="J109" s="16" t="n"/>
      <c r="K109" s="23" t="n"/>
      <c r="L109" s="20">
        <f>IF(COUNTA(A109,C109,E109,F109,G109,H109,I109,J109)=0,"",IF(A109="","Falta SKU-base",IF(C109="","Falta SKU recomendado",IF(E109="","Falta tipo",IF(F109="","Falta compatibilidade",IF(G109="","Falta margem",IF(H109="","Falta prioridade",IF(I109="","Falta regra",IF(J109="","Falta situação ativa",IF(A109=C109,"Conflito: SKU igual",IF(COUNTIF(Produtos!$A$6:$A$205,A109)=0,"Conflito: base não cadastrada",IF(COUNTIF(Produtos!$A$6:$A$205,C109)=0,"Conflito: recomendado não cadastrado",IF(COUNTIFS($A$6:A109,A109,$C$6:C109,C109,$E$6:E109,E109)&gt;1,"Conflito: relação duplicada","OK")))))))))))))</f>
        <v/>
      </c>
      <c r="M109" s="20">
        <f>IF(L109="","",IF(L109&lt;&gt;"OK","Bloqueada: "&amp;L109,IF(J109&lt;&gt;"Sim","Inativa",IF(IFERROR(INDEX(Produtos!$D$6:$D$205,MATCH(A109,Produtos!$A$6:$A$205,0)),"")&lt;&gt;"Ativo","Bloqueada: base inativa",IF(IFERROR(INDEX(Produtos!$D$6:$D$205,MATCH(C109,Produtos!$A$6:$A$205,0)),"")&lt;&gt;"Ativo","Bloqueada: recomendado inativo",IF(F109="Incompatível","Bloqueada: incompatível",IF(F109="Não avaliada","Revisar: compatibilidade",IF(AND(F109="Condicional",'Instruções'!$B$15="Não"),"Revisar: condição não liberada",IF(IFERROR(INDEX(Produtos!$E$6:$E$205,MATCH(C109,Produtos!$A$6:$A$205,0)),"")&lt;&gt;"Sim","Aguardar: recomendado indisponível",IF(AND(I109="Se SKU-base indisponível",IFERROR(INDEX(Produtos!$E$6:$E$205,MATCH(A109,Produtos!$A$6:$A$205,0)),"")="Sim"),"Aguardar: base disponível",IF(AND(I109="Se SKU-base disponível",IFERROR(INDEX(Produtos!$E$6:$E$205,MATCH(A109,Produtos!$A$6:$A$205,0)),"")&lt;&gt;"Sim"),"Aguardar: base indisponível",IF(G109&lt;'Instruções'!$B$14,"Revisar: margem abaixo do mínimo","Apta"))))))))))))</f>
        <v/>
      </c>
      <c r="N109" s="17">
        <f>IF(M109&lt;&gt;"Apta","",1+COUNTIFS($A$6:$A$505,A109,$E$6:$E$505,E109,$M$6:$M$505,"Apta",$H$6:$H$505,"&gt;"&amp;H109)+COUNTIFS($A$6:$A$505,A109,$E$6:$E$505,E109,$M$6:$M$505,"Apta",$H$6:$H$505,H109,$G$6:$G$505,"&gt;"&amp;G109)+COUNTIFS($A$6:A109,A109,$E$6:E109,E109,$M$6:M109,"Apta",$H$6:H109,H109,$G$6:G109,G109)-1)</f>
        <v/>
      </c>
      <c r="O109" s="24">
        <f>IF(N109="","",A109&amp;"|"&amp;E109&amp;"|"&amp;TEXT(N109,"000"))</f>
        <v/>
      </c>
    </row>
    <row r="110">
      <c r="A110" s="16" t="n"/>
      <c r="B110" s="20">
        <f>IF(A110="","",IFERROR(INDEX(Produtos!$B$6:$B$205,MATCH(A110,Produtos!$A$6:$A$205,0)),"SKU não cadastrado"))</f>
        <v/>
      </c>
      <c r="C110" s="16" t="n"/>
      <c r="D110" s="20">
        <f>IF(C110="","",IFERROR(INDEX(Produtos!$B$6:$B$205,MATCH(C110,Produtos!$A$6:$A$205,0)),"SKU não cadastrado"))</f>
        <v/>
      </c>
      <c r="E110" s="16" t="n"/>
      <c r="F110" s="16" t="n"/>
      <c r="G110" s="38" t="n"/>
      <c r="H110" s="22" t="n"/>
      <c r="I110" s="23" t="n"/>
      <c r="J110" s="16" t="n"/>
      <c r="K110" s="23" t="n"/>
      <c r="L110" s="20">
        <f>IF(COUNTA(A110,C110,E110,F110,G110,H110,I110,J110)=0,"",IF(A110="","Falta SKU-base",IF(C110="","Falta SKU recomendado",IF(E110="","Falta tipo",IF(F110="","Falta compatibilidade",IF(G110="","Falta margem",IF(H110="","Falta prioridade",IF(I110="","Falta regra",IF(J110="","Falta situação ativa",IF(A110=C110,"Conflito: SKU igual",IF(COUNTIF(Produtos!$A$6:$A$205,A110)=0,"Conflito: base não cadastrada",IF(COUNTIF(Produtos!$A$6:$A$205,C110)=0,"Conflito: recomendado não cadastrado",IF(COUNTIFS($A$6:A110,A110,$C$6:C110,C110,$E$6:E110,E110)&gt;1,"Conflito: relação duplicada","OK")))))))))))))</f>
        <v/>
      </c>
      <c r="M110" s="20">
        <f>IF(L110="","",IF(L110&lt;&gt;"OK","Bloqueada: "&amp;L110,IF(J110&lt;&gt;"Sim","Inativa",IF(IFERROR(INDEX(Produtos!$D$6:$D$205,MATCH(A110,Produtos!$A$6:$A$205,0)),"")&lt;&gt;"Ativo","Bloqueada: base inativa",IF(IFERROR(INDEX(Produtos!$D$6:$D$205,MATCH(C110,Produtos!$A$6:$A$205,0)),"")&lt;&gt;"Ativo","Bloqueada: recomendado inativo",IF(F110="Incompatível","Bloqueada: incompatível",IF(F110="Não avaliada","Revisar: compatibilidade",IF(AND(F110="Condicional",'Instruções'!$B$15="Não"),"Revisar: condição não liberada",IF(IFERROR(INDEX(Produtos!$E$6:$E$205,MATCH(C110,Produtos!$A$6:$A$205,0)),"")&lt;&gt;"Sim","Aguardar: recomendado indisponível",IF(AND(I110="Se SKU-base indisponível",IFERROR(INDEX(Produtos!$E$6:$E$205,MATCH(A110,Produtos!$A$6:$A$205,0)),"")="Sim"),"Aguardar: base disponível",IF(AND(I110="Se SKU-base disponível",IFERROR(INDEX(Produtos!$E$6:$E$205,MATCH(A110,Produtos!$A$6:$A$205,0)),"")&lt;&gt;"Sim"),"Aguardar: base indisponível",IF(G110&lt;'Instruções'!$B$14,"Revisar: margem abaixo do mínimo","Apta"))))))))))))</f>
        <v/>
      </c>
      <c r="N110" s="17">
        <f>IF(M110&lt;&gt;"Apta","",1+COUNTIFS($A$6:$A$505,A110,$E$6:$E$505,E110,$M$6:$M$505,"Apta",$H$6:$H$505,"&gt;"&amp;H110)+COUNTIFS($A$6:$A$505,A110,$E$6:$E$505,E110,$M$6:$M$505,"Apta",$H$6:$H$505,H110,$G$6:$G$505,"&gt;"&amp;G110)+COUNTIFS($A$6:A110,A110,$E$6:E110,E110,$M$6:M110,"Apta",$H$6:H110,H110,$G$6:G110,G110)-1)</f>
        <v/>
      </c>
      <c r="O110" s="24">
        <f>IF(N110="","",A110&amp;"|"&amp;E110&amp;"|"&amp;TEXT(N110,"000"))</f>
        <v/>
      </c>
    </row>
    <row r="111">
      <c r="A111" s="16" t="n"/>
      <c r="B111" s="20">
        <f>IF(A111="","",IFERROR(INDEX(Produtos!$B$6:$B$205,MATCH(A111,Produtos!$A$6:$A$205,0)),"SKU não cadastrado"))</f>
        <v/>
      </c>
      <c r="C111" s="16" t="n"/>
      <c r="D111" s="20">
        <f>IF(C111="","",IFERROR(INDEX(Produtos!$B$6:$B$205,MATCH(C111,Produtos!$A$6:$A$205,0)),"SKU não cadastrado"))</f>
        <v/>
      </c>
      <c r="E111" s="16" t="n"/>
      <c r="F111" s="16" t="n"/>
      <c r="G111" s="38" t="n"/>
      <c r="H111" s="22" t="n"/>
      <c r="I111" s="23" t="n"/>
      <c r="J111" s="16" t="n"/>
      <c r="K111" s="23" t="n"/>
      <c r="L111" s="20">
        <f>IF(COUNTA(A111,C111,E111,F111,G111,H111,I111,J111)=0,"",IF(A111="","Falta SKU-base",IF(C111="","Falta SKU recomendado",IF(E111="","Falta tipo",IF(F111="","Falta compatibilidade",IF(G111="","Falta margem",IF(H111="","Falta prioridade",IF(I111="","Falta regra",IF(J111="","Falta situação ativa",IF(A111=C111,"Conflito: SKU igual",IF(COUNTIF(Produtos!$A$6:$A$205,A111)=0,"Conflito: base não cadastrada",IF(COUNTIF(Produtos!$A$6:$A$205,C111)=0,"Conflito: recomendado não cadastrado",IF(COUNTIFS($A$6:A111,A111,$C$6:C111,C111,$E$6:E111,E111)&gt;1,"Conflito: relação duplicada","OK")))))))))))))</f>
        <v/>
      </c>
      <c r="M111" s="20">
        <f>IF(L111="","",IF(L111&lt;&gt;"OK","Bloqueada: "&amp;L111,IF(J111&lt;&gt;"Sim","Inativa",IF(IFERROR(INDEX(Produtos!$D$6:$D$205,MATCH(A111,Produtos!$A$6:$A$205,0)),"")&lt;&gt;"Ativo","Bloqueada: base inativa",IF(IFERROR(INDEX(Produtos!$D$6:$D$205,MATCH(C111,Produtos!$A$6:$A$205,0)),"")&lt;&gt;"Ativo","Bloqueada: recomendado inativo",IF(F111="Incompatível","Bloqueada: incompatível",IF(F111="Não avaliada","Revisar: compatibilidade",IF(AND(F111="Condicional",'Instruções'!$B$15="Não"),"Revisar: condição não liberada",IF(IFERROR(INDEX(Produtos!$E$6:$E$205,MATCH(C111,Produtos!$A$6:$A$205,0)),"")&lt;&gt;"Sim","Aguardar: recomendado indisponível",IF(AND(I111="Se SKU-base indisponível",IFERROR(INDEX(Produtos!$E$6:$E$205,MATCH(A111,Produtos!$A$6:$A$205,0)),"")="Sim"),"Aguardar: base disponível",IF(AND(I111="Se SKU-base disponível",IFERROR(INDEX(Produtos!$E$6:$E$205,MATCH(A111,Produtos!$A$6:$A$205,0)),"")&lt;&gt;"Sim"),"Aguardar: base indisponível",IF(G111&lt;'Instruções'!$B$14,"Revisar: margem abaixo do mínimo","Apta"))))))))))))</f>
        <v/>
      </c>
      <c r="N111" s="17">
        <f>IF(M111&lt;&gt;"Apta","",1+COUNTIFS($A$6:$A$505,A111,$E$6:$E$505,E111,$M$6:$M$505,"Apta",$H$6:$H$505,"&gt;"&amp;H111)+COUNTIFS($A$6:$A$505,A111,$E$6:$E$505,E111,$M$6:$M$505,"Apta",$H$6:$H$505,H111,$G$6:$G$505,"&gt;"&amp;G111)+COUNTIFS($A$6:A111,A111,$E$6:E111,E111,$M$6:M111,"Apta",$H$6:H111,H111,$G$6:G111,G111)-1)</f>
        <v/>
      </c>
      <c r="O111" s="24">
        <f>IF(N111="","",A111&amp;"|"&amp;E111&amp;"|"&amp;TEXT(N111,"000"))</f>
        <v/>
      </c>
    </row>
    <row r="112">
      <c r="A112" s="16" t="n"/>
      <c r="B112" s="20">
        <f>IF(A112="","",IFERROR(INDEX(Produtos!$B$6:$B$205,MATCH(A112,Produtos!$A$6:$A$205,0)),"SKU não cadastrado"))</f>
        <v/>
      </c>
      <c r="C112" s="16" t="n"/>
      <c r="D112" s="20">
        <f>IF(C112="","",IFERROR(INDEX(Produtos!$B$6:$B$205,MATCH(C112,Produtos!$A$6:$A$205,0)),"SKU não cadastrado"))</f>
        <v/>
      </c>
      <c r="E112" s="16" t="n"/>
      <c r="F112" s="16" t="n"/>
      <c r="G112" s="38" t="n"/>
      <c r="H112" s="22" t="n"/>
      <c r="I112" s="23" t="n"/>
      <c r="J112" s="16" t="n"/>
      <c r="K112" s="23" t="n"/>
      <c r="L112" s="20">
        <f>IF(COUNTA(A112,C112,E112,F112,G112,H112,I112,J112)=0,"",IF(A112="","Falta SKU-base",IF(C112="","Falta SKU recomendado",IF(E112="","Falta tipo",IF(F112="","Falta compatibilidade",IF(G112="","Falta margem",IF(H112="","Falta prioridade",IF(I112="","Falta regra",IF(J112="","Falta situação ativa",IF(A112=C112,"Conflito: SKU igual",IF(COUNTIF(Produtos!$A$6:$A$205,A112)=0,"Conflito: base não cadastrada",IF(COUNTIF(Produtos!$A$6:$A$205,C112)=0,"Conflito: recomendado não cadastrado",IF(COUNTIFS($A$6:A112,A112,$C$6:C112,C112,$E$6:E112,E112)&gt;1,"Conflito: relação duplicada","OK")))))))))))))</f>
        <v/>
      </c>
      <c r="M112" s="20">
        <f>IF(L112="","",IF(L112&lt;&gt;"OK","Bloqueada: "&amp;L112,IF(J112&lt;&gt;"Sim","Inativa",IF(IFERROR(INDEX(Produtos!$D$6:$D$205,MATCH(A112,Produtos!$A$6:$A$205,0)),"")&lt;&gt;"Ativo","Bloqueada: base inativa",IF(IFERROR(INDEX(Produtos!$D$6:$D$205,MATCH(C112,Produtos!$A$6:$A$205,0)),"")&lt;&gt;"Ativo","Bloqueada: recomendado inativo",IF(F112="Incompatível","Bloqueada: incompatível",IF(F112="Não avaliada","Revisar: compatibilidade",IF(AND(F112="Condicional",'Instruções'!$B$15="Não"),"Revisar: condição não liberada",IF(IFERROR(INDEX(Produtos!$E$6:$E$205,MATCH(C112,Produtos!$A$6:$A$205,0)),"")&lt;&gt;"Sim","Aguardar: recomendado indisponível",IF(AND(I112="Se SKU-base indisponível",IFERROR(INDEX(Produtos!$E$6:$E$205,MATCH(A112,Produtos!$A$6:$A$205,0)),"")="Sim"),"Aguardar: base disponível",IF(AND(I112="Se SKU-base disponível",IFERROR(INDEX(Produtos!$E$6:$E$205,MATCH(A112,Produtos!$A$6:$A$205,0)),"")&lt;&gt;"Sim"),"Aguardar: base indisponível",IF(G112&lt;'Instruções'!$B$14,"Revisar: margem abaixo do mínimo","Apta"))))))))))))</f>
        <v/>
      </c>
      <c r="N112" s="17">
        <f>IF(M112&lt;&gt;"Apta","",1+COUNTIFS($A$6:$A$505,A112,$E$6:$E$505,E112,$M$6:$M$505,"Apta",$H$6:$H$505,"&gt;"&amp;H112)+COUNTIFS($A$6:$A$505,A112,$E$6:$E$505,E112,$M$6:$M$505,"Apta",$H$6:$H$505,H112,$G$6:$G$505,"&gt;"&amp;G112)+COUNTIFS($A$6:A112,A112,$E$6:E112,E112,$M$6:M112,"Apta",$H$6:H112,H112,$G$6:G112,G112)-1)</f>
        <v/>
      </c>
      <c r="O112" s="24">
        <f>IF(N112="","",A112&amp;"|"&amp;E112&amp;"|"&amp;TEXT(N112,"000"))</f>
        <v/>
      </c>
    </row>
    <row r="113">
      <c r="A113" s="16" t="n"/>
      <c r="B113" s="20">
        <f>IF(A113="","",IFERROR(INDEX(Produtos!$B$6:$B$205,MATCH(A113,Produtos!$A$6:$A$205,0)),"SKU não cadastrado"))</f>
        <v/>
      </c>
      <c r="C113" s="16" t="n"/>
      <c r="D113" s="20">
        <f>IF(C113="","",IFERROR(INDEX(Produtos!$B$6:$B$205,MATCH(C113,Produtos!$A$6:$A$205,0)),"SKU não cadastrado"))</f>
        <v/>
      </c>
      <c r="E113" s="16" t="n"/>
      <c r="F113" s="16" t="n"/>
      <c r="G113" s="38" t="n"/>
      <c r="H113" s="22" t="n"/>
      <c r="I113" s="23" t="n"/>
      <c r="J113" s="16" t="n"/>
      <c r="K113" s="23" t="n"/>
      <c r="L113" s="20">
        <f>IF(COUNTA(A113,C113,E113,F113,G113,H113,I113,J113)=0,"",IF(A113="","Falta SKU-base",IF(C113="","Falta SKU recomendado",IF(E113="","Falta tipo",IF(F113="","Falta compatibilidade",IF(G113="","Falta margem",IF(H113="","Falta prioridade",IF(I113="","Falta regra",IF(J113="","Falta situação ativa",IF(A113=C113,"Conflito: SKU igual",IF(COUNTIF(Produtos!$A$6:$A$205,A113)=0,"Conflito: base não cadastrada",IF(COUNTIF(Produtos!$A$6:$A$205,C113)=0,"Conflito: recomendado não cadastrado",IF(COUNTIFS($A$6:A113,A113,$C$6:C113,C113,$E$6:E113,E113)&gt;1,"Conflito: relação duplicada","OK")))))))))))))</f>
        <v/>
      </c>
      <c r="M113" s="20">
        <f>IF(L113="","",IF(L113&lt;&gt;"OK","Bloqueada: "&amp;L113,IF(J113&lt;&gt;"Sim","Inativa",IF(IFERROR(INDEX(Produtos!$D$6:$D$205,MATCH(A113,Produtos!$A$6:$A$205,0)),"")&lt;&gt;"Ativo","Bloqueada: base inativa",IF(IFERROR(INDEX(Produtos!$D$6:$D$205,MATCH(C113,Produtos!$A$6:$A$205,0)),"")&lt;&gt;"Ativo","Bloqueada: recomendado inativo",IF(F113="Incompatível","Bloqueada: incompatível",IF(F113="Não avaliada","Revisar: compatibilidade",IF(AND(F113="Condicional",'Instruções'!$B$15="Não"),"Revisar: condição não liberada",IF(IFERROR(INDEX(Produtos!$E$6:$E$205,MATCH(C113,Produtos!$A$6:$A$205,0)),"")&lt;&gt;"Sim","Aguardar: recomendado indisponível",IF(AND(I113="Se SKU-base indisponível",IFERROR(INDEX(Produtos!$E$6:$E$205,MATCH(A113,Produtos!$A$6:$A$205,0)),"")="Sim"),"Aguardar: base disponível",IF(AND(I113="Se SKU-base disponível",IFERROR(INDEX(Produtos!$E$6:$E$205,MATCH(A113,Produtos!$A$6:$A$205,0)),"")&lt;&gt;"Sim"),"Aguardar: base indisponível",IF(G113&lt;'Instruções'!$B$14,"Revisar: margem abaixo do mínimo","Apta"))))))))))))</f>
        <v/>
      </c>
      <c r="N113" s="17">
        <f>IF(M113&lt;&gt;"Apta","",1+COUNTIFS($A$6:$A$505,A113,$E$6:$E$505,E113,$M$6:$M$505,"Apta",$H$6:$H$505,"&gt;"&amp;H113)+COUNTIFS($A$6:$A$505,A113,$E$6:$E$505,E113,$M$6:$M$505,"Apta",$H$6:$H$505,H113,$G$6:$G$505,"&gt;"&amp;G113)+COUNTIFS($A$6:A113,A113,$E$6:E113,E113,$M$6:M113,"Apta",$H$6:H113,H113,$G$6:G113,G113)-1)</f>
        <v/>
      </c>
      <c r="O113" s="24">
        <f>IF(N113="","",A113&amp;"|"&amp;E113&amp;"|"&amp;TEXT(N113,"000"))</f>
        <v/>
      </c>
    </row>
    <row r="114">
      <c r="A114" s="16" t="n"/>
      <c r="B114" s="20">
        <f>IF(A114="","",IFERROR(INDEX(Produtos!$B$6:$B$205,MATCH(A114,Produtos!$A$6:$A$205,0)),"SKU não cadastrado"))</f>
        <v/>
      </c>
      <c r="C114" s="16" t="n"/>
      <c r="D114" s="20">
        <f>IF(C114="","",IFERROR(INDEX(Produtos!$B$6:$B$205,MATCH(C114,Produtos!$A$6:$A$205,0)),"SKU não cadastrado"))</f>
        <v/>
      </c>
      <c r="E114" s="16" t="n"/>
      <c r="F114" s="16" t="n"/>
      <c r="G114" s="38" t="n"/>
      <c r="H114" s="22" t="n"/>
      <c r="I114" s="23" t="n"/>
      <c r="J114" s="16" t="n"/>
      <c r="K114" s="23" t="n"/>
      <c r="L114" s="20">
        <f>IF(COUNTA(A114,C114,E114,F114,G114,H114,I114,J114)=0,"",IF(A114="","Falta SKU-base",IF(C114="","Falta SKU recomendado",IF(E114="","Falta tipo",IF(F114="","Falta compatibilidade",IF(G114="","Falta margem",IF(H114="","Falta prioridade",IF(I114="","Falta regra",IF(J114="","Falta situação ativa",IF(A114=C114,"Conflito: SKU igual",IF(COUNTIF(Produtos!$A$6:$A$205,A114)=0,"Conflito: base não cadastrada",IF(COUNTIF(Produtos!$A$6:$A$205,C114)=0,"Conflito: recomendado não cadastrado",IF(COUNTIFS($A$6:A114,A114,$C$6:C114,C114,$E$6:E114,E114)&gt;1,"Conflito: relação duplicada","OK")))))))))))))</f>
        <v/>
      </c>
      <c r="M114" s="20">
        <f>IF(L114="","",IF(L114&lt;&gt;"OK","Bloqueada: "&amp;L114,IF(J114&lt;&gt;"Sim","Inativa",IF(IFERROR(INDEX(Produtos!$D$6:$D$205,MATCH(A114,Produtos!$A$6:$A$205,0)),"")&lt;&gt;"Ativo","Bloqueada: base inativa",IF(IFERROR(INDEX(Produtos!$D$6:$D$205,MATCH(C114,Produtos!$A$6:$A$205,0)),"")&lt;&gt;"Ativo","Bloqueada: recomendado inativo",IF(F114="Incompatível","Bloqueada: incompatível",IF(F114="Não avaliada","Revisar: compatibilidade",IF(AND(F114="Condicional",'Instruções'!$B$15="Não"),"Revisar: condição não liberada",IF(IFERROR(INDEX(Produtos!$E$6:$E$205,MATCH(C114,Produtos!$A$6:$A$205,0)),"")&lt;&gt;"Sim","Aguardar: recomendado indisponível",IF(AND(I114="Se SKU-base indisponível",IFERROR(INDEX(Produtos!$E$6:$E$205,MATCH(A114,Produtos!$A$6:$A$205,0)),"")="Sim"),"Aguardar: base disponível",IF(AND(I114="Se SKU-base disponível",IFERROR(INDEX(Produtos!$E$6:$E$205,MATCH(A114,Produtos!$A$6:$A$205,0)),"")&lt;&gt;"Sim"),"Aguardar: base indisponível",IF(G114&lt;'Instruções'!$B$14,"Revisar: margem abaixo do mínimo","Apta"))))))))))))</f>
        <v/>
      </c>
      <c r="N114" s="17">
        <f>IF(M114&lt;&gt;"Apta","",1+COUNTIFS($A$6:$A$505,A114,$E$6:$E$505,E114,$M$6:$M$505,"Apta",$H$6:$H$505,"&gt;"&amp;H114)+COUNTIFS($A$6:$A$505,A114,$E$6:$E$505,E114,$M$6:$M$505,"Apta",$H$6:$H$505,H114,$G$6:$G$505,"&gt;"&amp;G114)+COUNTIFS($A$6:A114,A114,$E$6:E114,E114,$M$6:M114,"Apta",$H$6:H114,H114,$G$6:G114,G114)-1)</f>
        <v/>
      </c>
      <c r="O114" s="24">
        <f>IF(N114="","",A114&amp;"|"&amp;E114&amp;"|"&amp;TEXT(N114,"000"))</f>
        <v/>
      </c>
    </row>
    <row r="115">
      <c r="A115" s="16" t="n"/>
      <c r="B115" s="20">
        <f>IF(A115="","",IFERROR(INDEX(Produtos!$B$6:$B$205,MATCH(A115,Produtos!$A$6:$A$205,0)),"SKU não cadastrado"))</f>
        <v/>
      </c>
      <c r="C115" s="16" t="n"/>
      <c r="D115" s="20">
        <f>IF(C115="","",IFERROR(INDEX(Produtos!$B$6:$B$205,MATCH(C115,Produtos!$A$6:$A$205,0)),"SKU não cadastrado"))</f>
        <v/>
      </c>
      <c r="E115" s="16" t="n"/>
      <c r="F115" s="16" t="n"/>
      <c r="G115" s="38" t="n"/>
      <c r="H115" s="22" t="n"/>
      <c r="I115" s="23" t="n"/>
      <c r="J115" s="16" t="n"/>
      <c r="K115" s="23" t="n"/>
      <c r="L115" s="20">
        <f>IF(COUNTA(A115,C115,E115,F115,G115,H115,I115,J115)=0,"",IF(A115="","Falta SKU-base",IF(C115="","Falta SKU recomendado",IF(E115="","Falta tipo",IF(F115="","Falta compatibilidade",IF(G115="","Falta margem",IF(H115="","Falta prioridade",IF(I115="","Falta regra",IF(J115="","Falta situação ativa",IF(A115=C115,"Conflito: SKU igual",IF(COUNTIF(Produtos!$A$6:$A$205,A115)=0,"Conflito: base não cadastrada",IF(COUNTIF(Produtos!$A$6:$A$205,C115)=0,"Conflito: recomendado não cadastrado",IF(COUNTIFS($A$6:A115,A115,$C$6:C115,C115,$E$6:E115,E115)&gt;1,"Conflito: relação duplicada","OK")))))))))))))</f>
        <v/>
      </c>
      <c r="M115" s="20">
        <f>IF(L115="","",IF(L115&lt;&gt;"OK","Bloqueada: "&amp;L115,IF(J115&lt;&gt;"Sim","Inativa",IF(IFERROR(INDEX(Produtos!$D$6:$D$205,MATCH(A115,Produtos!$A$6:$A$205,0)),"")&lt;&gt;"Ativo","Bloqueada: base inativa",IF(IFERROR(INDEX(Produtos!$D$6:$D$205,MATCH(C115,Produtos!$A$6:$A$205,0)),"")&lt;&gt;"Ativo","Bloqueada: recomendado inativo",IF(F115="Incompatível","Bloqueada: incompatível",IF(F115="Não avaliada","Revisar: compatibilidade",IF(AND(F115="Condicional",'Instruções'!$B$15="Não"),"Revisar: condição não liberada",IF(IFERROR(INDEX(Produtos!$E$6:$E$205,MATCH(C115,Produtos!$A$6:$A$205,0)),"")&lt;&gt;"Sim","Aguardar: recomendado indisponível",IF(AND(I115="Se SKU-base indisponível",IFERROR(INDEX(Produtos!$E$6:$E$205,MATCH(A115,Produtos!$A$6:$A$205,0)),"")="Sim"),"Aguardar: base disponível",IF(AND(I115="Se SKU-base disponível",IFERROR(INDEX(Produtos!$E$6:$E$205,MATCH(A115,Produtos!$A$6:$A$205,0)),"")&lt;&gt;"Sim"),"Aguardar: base indisponível",IF(G115&lt;'Instruções'!$B$14,"Revisar: margem abaixo do mínimo","Apta"))))))))))))</f>
        <v/>
      </c>
      <c r="N115" s="17">
        <f>IF(M115&lt;&gt;"Apta","",1+COUNTIFS($A$6:$A$505,A115,$E$6:$E$505,E115,$M$6:$M$505,"Apta",$H$6:$H$505,"&gt;"&amp;H115)+COUNTIFS($A$6:$A$505,A115,$E$6:$E$505,E115,$M$6:$M$505,"Apta",$H$6:$H$505,H115,$G$6:$G$505,"&gt;"&amp;G115)+COUNTIFS($A$6:A115,A115,$E$6:E115,E115,$M$6:M115,"Apta",$H$6:H115,H115,$G$6:G115,G115)-1)</f>
        <v/>
      </c>
      <c r="O115" s="24">
        <f>IF(N115="","",A115&amp;"|"&amp;E115&amp;"|"&amp;TEXT(N115,"000"))</f>
        <v/>
      </c>
    </row>
    <row r="116">
      <c r="A116" s="16" t="n"/>
      <c r="B116" s="20">
        <f>IF(A116="","",IFERROR(INDEX(Produtos!$B$6:$B$205,MATCH(A116,Produtos!$A$6:$A$205,0)),"SKU não cadastrado"))</f>
        <v/>
      </c>
      <c r="C116" s="16" t="n"/>
      <c r="D116" s="20">
        <f>IF(C116="","",IFERROR(INDEX(Produtos!$B$6:$B$205,MATCH(C116,Produtos!$A$6:$A$205,0)),"SKU não cadastrado"))</f>
        <v/>
      </c>
      <c r="E116" s="16" t="n"/>
      <c r="F116" s="16" t="n"/>
      <c r="G116" s="38" t="n"/>
      <c r="H116" s="22" t="n"/>
      <c r="I116" s="23" t="n"/>
      <c r="J116" s="16" t="n"/>
      <c r="K116" s="23" t="n"/>
      <c r="L116" s="20">
        <f>IF(COUNTA(A116,C116,E116,F116,G116,H116,I116,J116)=0,"",IF(A116="","Falta SKU-base",IF(C116="","Falta SKU recomendado",IF(E116="","Falta tipo",IF(F116="","Falta compatibilidade",IF(G116="","Falta margem",IF(H116="","Falta prioridade",IF(I116="","Falta regra",IF(J116="","Falta situação ativa",IF(A116=C116,"Conflito: SKU igual",IF(COUNTIF(Produtos!$A$6:$A$205,A116)=0,"Conflito: base não cadastrada",IF(COUNTIF(Produtos!$A$6:$A$205,C116)=0,"Conflito: recomendado não cadastrado",IF(COUNTIFS($A$6:A116,A116,$C$6:C116,C116,$E$6:E116,E116)&gt;1,"Conflito: relação duplicada","OK")))))))))))))</f>
        <v/>
      </c>
      <c r="M116" s="20">
        <f>IF(L116="","",IF(L116&lt;&gt;"OK","Bloqueada: "&amp;L116,IF(J116&lt;&gt;"Sim","Inativa",IF(IFERROR(INDEX(Produtos!$D$6:$D$205,MATCH(A116,Produtos!$A$6:$A$205,0)),"")&lt;&gt;"Ativo","Bloqueada: base inativa",IF(IFERROR(INDEX(Produtos!$D$6:$D$205,MATCH(C116,Produtos!$A$6:$A$205,0)),"")&lt;&gt;"Ativo","Bloqueada: recomendado inativo",IF(F116="Incompatível","Bloqueada: incompatível",IF(F116="Não avaliada","Revisar: compatibilidade",IF(AND(F116="Condicional",'Instruções'!$B$15="Não"),"Revisar: condição não liberada",IF(IFERROR(INDEX(Produtos!$E$6:$E$205,MATCH(C116,Produtos!$A$6:$A$205,0)),"")&lt;&gt;"Sim","Aguardar: recomendado indisponível",IF(AND(I116="Se SKU-base indisponível",IFERROR(INDEX(Produtos!$E$6:$E$205,MATCH(A116,Produtos!$A$6:$A$205,0)),"")="Sim"),"Aguardar: base disponível",IF(AND(I116="Se SKU-base disponível",IFERROR(INDEX(Produtos!$E$6:$E$205,MATCH(A116,Produtos!$A$6:$A$205,0)),"")&lt;&gt;"Sim"),"Aguardar: base indisponível",IF(G116&lt;'Instruções'!$B$14,"Revisar: margem abaixo do mínimo","Apta"))))))))))))</f>
        <v/>
      </c>
      <c r="N116" s="17">
        <f>IF(M116&lt;&gt;"Apta","",1+COUNTIFS($A$6:$A$505,A116,$E$6:$E$505,E116,$M$6:$M$505,"Apta",$H$6:$H$505,"&gt;"&amp;H116)+COUNTIFS($A$6:$A$505,A116,$E$6:$E$505,E116,$M$6:$M$505,"Apta",$H$6:$H$505,H116,$G$6:$G$505,"&gt;"&amp;G116)+COUNTIFS($A$6:A116,A116,$E$6:E116,E116,$M$6:M116,"Apta",$H$6:H116,H116,$G$6:G116,G116)-1)</f>
        <v/>
      </c>
      <c r="O116" s="24">
        <f>IF(N116="","",A116&amp;"|"&amp;E116&amp;"|"&amp;TEXT(N116,"000"))</f>
        <v/>
      </c>
    </row>
    <row r="117">
      <c r="A117" s="16" t="n"/>
      <c r="B117" s="20">
        <f>IF(A117="","",IFERROR(INDEX(Produtos!$B$6:$B$205,MATCH(A117,Produtos!$A$6:$A$205,0)),"SKU não cadastrado"))</f>
        <v/>
      </c>
      <c r="C117" s="16" t="n"/>
      <c r="D117" s="20">
        <f>IF(C117="","",IFERROR(INDEX(Produtos!$B$6:$B$205,MATCH(C117,Produtos!$A$6:$A$205,0)),"SKU não cadastrado"))</f>
        <v/>
      </c>
      <c r="E117" s="16" t="n"/>
      <c r="F117" s="16" t="n"/>
      <c r="G117" s="38" t="n"/>
      <c r="H117" s="22" t="n"/>
      <c r="I117" s="23" t="n"/>
      <c r="J117" s="16" t="n"/>
      <c r="K117" s="23" t="n"/>
      <c r="L117" s="20">
        <f>IF(COUNTA(A117,C117,E117,F117,G117,H117,I117,J117)=0,"",IF(A117="","Falta SKU-base",IF(C117="","Falta SKU recomendado",IF(E117="","Falta tipo",IF(F117="","Falta compatibilidade",IF(G117="","Falta margem",IF(H117="","Falta prioridade",IF(I117="","Falta regra",IF(J117="","Falta situação ativa",IF(A117=C117,"Conflito: SKU igual",IF(COUNTIF(Produtos!$A$6:$A$205,A117)=0,"Conflito: base não cadastrada",IF(COUNTIF(Produtos!$A$6:$A$205,C117)=0,"Conflito: recomendado não cadastrado",IF(COUNTIFS($A$6:A117,A117,$C$6:C117,C117,$E$6:E117,E117)&gt;1,"Conflito: relação duplicada","OK")))))))))))))</f>
        <v/>
      </c>
      <c r="M117" s="20">
        <f>IF(L117="","",IF(L117&lt;&gt;"OK","Bloqueada: "&amp;L117,IF(J117&lt;&gt;"Sim","Inativa",IF(IFERROR(INDEX(Produtos!$D$6:$D$205,MATCH(A117,Produtos!$A$6:$A$205,0)),"")&lt;&gt;"Ativo","Bloqueada: base inativa",IF(IFERROR(INDEX(Produtos!$D$6:$D$205,MATCH(C117,Produtos!$A$6:$A$205,0)),"")&lt;&gt;"Ativo","Bloqueada: recomendado inativo",IF(F117="Incompatível","Bloqueada: incompatível",IF(F117="Não avaliada","Revisar: compatibilidade",IF(AND(F117="Condicional",'Instruções'!$B$15="Não"),"Revisar: condição não liberada",IF(IFERROR(INDEX(Produtos!$E$6:$E$205,MATCH(C117,Produtos!$A$6:$A$205,0)),"")&lt;&gt;"Sim","Aguardar: recomendado indisponível",IF(AND(I117="Se SKU-base indisponível",IFERROR(INDEX(Produtos!$E$6:$E$205,MATCH(A117,Produtos!$A$6:$A$205,0)),"")="Sim"),"Aguardar: base disponível",IF(AND(I117="Se SKU-base disponível",IFERROR(INDEX(Produtos!$E$6:$E$205,MATCH(A117,Produtos!$A$6:$A$205,0)),"")&lt;&gt;"Sim"),"Aguardar: base indisponível",IF(G117&lt;'Instruções'!$B$14,"Revisar: margem abaixo do mínimo","Apta"))))))))))))</f>
        <v/>
      </c>
      <c r="N117" s="17">
        <f>IF(M117&lt;&gt;"Apta","",1+COUNTIFS($A$6:$A$505,A117,$E$6:$E$505,E117,$M$6:$M$505,"Apta",$H$6:$H$505,"&gt;"&amp;H117)+COUNTIFS($A$6:$A$505,A117,$E$6:$E$505,E117,$M$6:$M$505,"Apta",$H$6:$H$505,H117,$G$6:$G$505,"&gt;"&amp;G117)+COUNTIFS($A$6:A117,A117,$E$6:E117,E117,$M$6:M117,"Apta",$H$6:H117,H117,$G$6:G117,G117)-1)</f>
        <v/>
      </c>
      <c r="O117" s="24">
        <f>IF(N117="","",A117&amp;"|"&amp;E117&amp;"|"&amp;TEXT(N117,"000"))</f>
        <v/>
      </c>
    </row>
    <row r="118">
      <c r="A118" s="16" t="n"/>
      <c r="B118" s="20">
        <f>IF(A118="","",IFERROR(INDEX(Produtos!$B$6:$B$205,MATCH(A118,Produtos!$A$6:$A$205,0)),"SKU não cadastrado"))</f>
        <v/>
      </c>
      <c r="C118" s="16" t="n"/>
      <c r="D118" s="20">
        <f>IF(C118="","",IFERROR(INDEX(Produtos!$B$6:$B$205,MATCH(C118,Produtos!$A$6:$A$205,0)),"SKU não cadastrado"))</f>
        <v/>
      </c>
      <c r="E118" s="16" t="n"/>
      <c r="F118" s="16" t="n"/>
      <c r="G118" s="38" t="n"/>
      <c r="H118" s="22" t="n"/>
      <c r="I118" s="23" t="n"/>
      <c r="J118" s="16" t="n"/>
      <c r="K118" s="23" t="n"/>
      <c r="L118" s="20">
        <f>IF(COUNTA(A118,C118,E118,F118,G118,H118,I118,J118)=0,"",IF(A118="","Falta SKU-base",IF(C118="","Falta SKU recomendado",IF(E118="","Falta tipo",IF(F118="","Falta compatibilidade",IF(G118="","Falta margem",IF(H118="","Falta prioridade",IF(I118="","Falta regra",IF(J118="","Falta situação ativa",IF(A118=C118,"Conflito: SKU igual",IF(COUNTIF(Produtos!$A$6:$A$205,A118)=0,"Conflito: base não cadastrada",IF(COUNTIF(Produtos!$A$6:$A$205,C118)=0,"Conflito: recomendado não cadastrado",IF(COUNTIFS($A$6:A118,A118,$C$6:C118,C118,$E$6:E118,E118)&gt;1,"Conflito: relação duplicada","OK")))))))))))))</f>
        <v/>
      </c>
      <c r="M118" s="20">
        <f>IF(L118="","",IF(L118&lt;&gt;"OK","Bloqueada: "&amp;L118,IF(J118&lt;&gt;"Sim","Inativa",IF(IFERROR(INDEX(Produtos!$D$6:$D$205,MATCH(A118,Produtos!$A$6:$A$205,0)),"")&lt;&gt;"Ativo","Bloqueada: base inativa",IF(IFERROR(INDEX(Produtos!$D$6:$D$205,MATCH(C118,Produtos!$A$6:$A$205,0)),"")&lt;&gt;"Ativo","Bloqueada: recomendado inativo",IF(F118="Incompatível","Bloqueada: incompatível",IF(F118="Não avaliada","Revisar: compatibilidade",IF(AND(F118="Condicional",'Instruções'!$B$15="Não"),"Revisar: condição não liberada",IF(IFERROR(INDEX(Produtos!$E$6:$E$205,MATCH(C118,Produtos!$A$6:$A$205,0)),"")&lt;&gt;"Sim","Aguardar: recomendado indisponível",IF(AND(I118="Se SKU-base indisponível",IFERROR(INDEX(Produtos!$E$6:$E$205,MATCH(A118,Produtos!$A$6:$A$205,0)),"")="Sim"),"Aguardar: base disponível",IF(AND(I118="Se SKU-base disponível",IFERROR(INDEX(Produtos!$E$6:$E$205,MATCH(A118,Produtos!$A$6:$A$205,0)),"")&lt;&gt;"Sim"),"Aguardar: base indisponível",IF(G118&lt;'Instruções'!$B$14,"Revisar: margem abaixo do mínimo","Apta"))))))))))))</f>
        <v/>
      </c>
      <c r="N118" s="17">
        <f>IF(M118&lt;&gt;"Apta","",1+COUNTIFS($A$6:$A$505,A118,$E$6:$E$505,E118,$M$6:$M$505,"Apta",$H$6:$H$505,"&gt;"&amp;H118)+COUNTIFS($A$6:$A$505,A118,$E$6:$E$505,E118,$M$6:$M$505,"Apta",$H$6:$H$505,H118,$G$6:$G$505,"&gt;"&amp;G118)+COUNTIFS($A$6:A118,A118,$E$6:E118,E118,$M$6:M118,"Apta",$H$6:H118,H118,$G$6:G118,G118)-1)</f>
        <v/>
      </c>
      <c r="O118" s="24">
        <f>IF(N118="","",A118&amp;"|"&amp;E118&amp;"|"&amp;TEXT(N118,"000"))</f>
        <v/>
      </c>
    </row>
    <row r="119">
      <c r="A119" s="16" t="n"/>
      <c r="B119" s="20">
        <f>IF(A119="","",IFERROR(INDEX(Produtos!$B$6:$B$205,MATCH(A119,Produtos!$A$6:$A$205,0)),"SKU não cadastrado"))</f>
        <v/>
      </c>
      <c r="C119" s="16" t="n"/>
      <c r="D119" s="20">
        <f>IF(C119="","",IFERROR(INDEX(Produtos!$B$6:$B$205,MATCH(C119,Produtos!$A$6:$A$205,0)),"SKU não cadastrado"))</f>
        <v/>
      </c>
      <c r="E119" s="16" t="n"/>
      <c r="F119" s="16" t="n"/>
      <c r="G119" s="38" t="n"/>
      <c r="H119" s="22" t="n"/>
      <c r="I119" s="23" t="n"/>
      <c r="J119" s="16" t="n"/>
      <c r="K119" s="23" t="n"/>
      <c r="L119" s="20">
        <f>IF(COUNTA(A119,C119,E119,F119,G119,H119,I119,J119)=0,"",IF(A119="","Falta SKU-base",IF(C119="","Falta SKU recomendado",IF(E119="","Falta tipo",IF(F119="","Falta compatibilidade",IF(G119="","Falta margem",IF(H119="","Falta prioridade",IF(I119="","Falta regra",IF(J119="","Falta situação ativa",IF(A119=C119,"Conflito: SKU igual",IF(COUNTIF(Produtos!$A$6:$A$205,A119)=0,"Conflito: base não cadastrada",IF(COUNTIF(Produtos!$A$6:$A$205,C119)=0,"Conflito: recomendado não cadastrado",IF(COUNTIFS($A$6:A119,A119,$C$6:C119,C119,$E$6:E119,E119)&gt;1,"Conflito: relação duplicada","OK")))))))))))))</f>
        <v/>
      </c>
      <c r="M119" s="20">
        <f>IF(L119="","",IF(L119&lt;&gt;"OK","Bloqueada: "&amp;L119,IF(J119&lt;&gt;"Sim","Inativa",IF(IFERROR(INDEX(Produtos!$D$6:$D$205,MATCH(A119,Produtos!$A$6:$A$205,0)),"")&lt;&gt;"Ativo","Bloqueada: base inativa",IF(IFERROR(INDEX(Produtos!$D$6:$D$205,MATCH(C119,Produtos!$A$6:$A$205,0)),"")&lt;&gt;"Ativo","Bloqueada: recomendado inativo",IF(F119="Incompatível","Bloqueada: incompatível",IF(F119="Não avaliada","Revisar: compatibilidade",IF(AND(F119="Condicional",'Instruções'!$B$15="Não"),"Revisar: condição não liberada",IF(IFERROR(INDEX(Produtos!$E$6:$E$205,MATCH(C119,Produtos!$A$6:$A$205,0)),"")&lt;&gt;"Sim","Aguardar: recomendado indisponível",IF(AND(I119="Se SKU-base indisponível",IFERROR(INDEX(Produtos!$E$6:$E$205,MATCH(A119,Produtos!$A$6:$A$205,0)),"")="Sim"),"Aguardar: base disponível",IF(AND(I119="Se SKU-base disponível",IFERROR(INDEX(Produtos!$E$6:$E$205,MATCH(A119,Produtos!$A$6:$A$205,0)),"")&lt;&gt;"Sim"),"Aguardar: base indisponível",IF(G119&lt;'Instruções'!$B$14,"Revisar: margem abaixo do mínimo","Apta"))))))))))))</f>
        <v/>
      </c>
      <c r="N119" s="17">
        <f>IF(M119&lt;&gt;"Apta","",1+COUNTIFS($A$6:$A$505,A119,$E$6:$E$505,E119,$M$6:$M$505,"Apta",$H$6:$H$505,"&gt;"&amp;H119)+COUNTIFS($A$6:$A$505,A119,$E$6:$E$505,E119,$M$6:$M$505,"Apta",$H$6:$H$505,H119,$G$6:$G$505,"&gt;"&amp;G119)+COUNTIFS($A$6:A119,A119,$E$6:E119,E119,$M$6:M119,"Apta",$H$6:H119,H119,$G$6:G119,G119)-1)</f>
        <v/>
      </c>
      <c r="O119" s="24">
        <f>IF(N119="","",A119&amp;"|"&amp;E119&amp;"|"&amp;TEXT(N119,"000"))</f>
        <v/>
      </c>
    </row>
    <row r="120">
      <c r="A120" s="16" t="n"/>
      <c r="B120" s="20">
        <f>IF(A120="","",IFERROR(INDEX(Produtos!$B$6:$B$205,MATCH(A120,Produtos!$A$6:$A$205,0)),"SKU não cadastrado"))</f>
        <v/>
      </c>
      <c r="C120" s="16" t="n"/>
      <c r="D120" s="20">
        <f>IF(C120="","",IFERROR(INDEX(Produtos!$B$6:$B$205,MATCH(C120,Produtos!$A$6:$A$205,0)),"SKU não cadastrado"))</f>
        <v/>
      </c>
      <c r="E120" s="16" t="n"/>
      <c r="F120" s="16" t="n"/>
      <c r="G120" s="38" t="n"/>
      <c r="H120" s="22" t="n"/>
      <c r="I120" s="23" t="n"/>
      <c r="J120" s="16" t="n"/>
      <c r="K120" s="23" t="n"/>
      <c r="L120" s="20">
        <f>IF(COUNTA(A120,C120,E120,F120,G120,H120,I120,J120)=0,"",IF(A120="","Falta SKU-base",IF(C120="","Falta SKU recomendado",IF(E120="","Falta tipo",IF(F120="","Falta compatibilidade",IF(G120="","Falta margem",IF(H120="","Falta prioridade",IF(I120="","Falta regra",IF(J120="","Falta situação ativa",IF(A120=C120,"Conflito: SKU igual",IF(COUNTIF(Produtos!$A$6:$A$205,A120)=0,"Conflito: base não cadastrada",IF(COUNTIF(Produtos!$A$6:$A$205,C120)=0,"Conflito: recomendado não cadastrado",IF(COUNTIFS($A$6:A120,A120,$C$6:C120,C120,$E$6:E120,E120)&gt;1,"Conflito: relação duplicada","OK")))))))))))))</f>
        <v/>
      </c>
      <c r="M120" s="20">
        <f>IF(L120="","",IF(L120&lt;&gt;"OK","Bloqueada: "&amp;L120,IF(J120&lt;&gt;"Sim","Inativa",IF(IFERROR(INDEX(Produtos!$D$6:$D$205,MATCH(A120,Produtos!$A$6:$A$205,0)),"")&lt;&gt;"Ativo","Bloqueada: base inativa",IF(IFERROR(INDEX(Produtos!$D$6:$D$205,MATCH(C120,Produtos!$A$6:$A$205,0)),"")&lt;&gt;"Ativo","Bloqueada: recomendado inativo",IF(F120="Incompatível","Bloqueada: incompatível",IF(F120="Não avaliada","Revisar: compatibilidade",IF(AND(F120="Condicional",'Instruções'!$B$15="Não"),"Revisar: condição não liberada",IF(IFERROR(INDEX(Produtos!$E$6:$E$205,MATCH(C120,Produtos!$A$6:$A$205,0)),"")&lt;&gt;"Sim","Aguardar: recomendado indisponível",IF(AND(I120="Se SKU-base indisponível",IFERROR(INDEX(Produtos!$E$6:$E$205,MATCH(A120,Produtos!$A$6:$A$205,0)),"")="Sim"),"Aguardar: base disponível",IF(AND(I120="Se SKU-base disponível",IFERROR(INDEX(Produtos!$E$6:$E$205,MATCH(A120,Produtos!$A$6:$A$205,0)),"")&lt;&gt;"Sim"),"Aguardar: base indisponível",IF(G120&lt;'Instruções'!$B$14,"Revisar: margem abaixo do mínimo","Apta"))))))))))))</f>
        <v/>
      </c>
      <c r="N120" s="17">
        <f>IF(M120&lt;&gt;"Apta","",1+COUNTIFS($A$6:$A$505,A120,$E$6:$E$505,E120,$M$6:$M$505,"Apta",$H$6:$H$505,"&gt;"&amp;H120)+COUNTIFS($A$6:$A$505,A120,$E$6:$E$505,E120,$M$6:$M$505,"Apta",$H$6:$H$505,H120,$G$6:$G$505,"&gt;"&amp;G120)+COUNTIFS($A$6:A120,A120,$E$6:E120,E120,$M$6:M120,"Apta",$H$6:H120,H120,$G$6:G120,G120)-1)</f>
        <v/>
      </c>
      <c r="O120" s="24">
        <f>IF(N120="","",A120&amp;"|"&amp;E120&amp;"|"&amp;TEXT(N120,"000"))</f>
        <v/>
      </c>
    </row>
    <row r="121">
      <c r="A121" s="16" t="n"/>
      <c r="B121" s="20">
        <f>IF(A121="","",IFERROR(INDEX(Produtos!$B$6:$B$205,MATCH(A121,Produtos!$A$6:$A$205,0)),"SKU não cadastrado"))</f>
        <v/>
      </c>
      <c r="C121" s="16" t="n"/>
      <c r="D121" s="20">
        <f>IF(C121="","",IFERROR(INDEX(Produtos!$B$6:$B$205,MATCH(C121,Produtos!$A$6:$A$205,0)),"SKU não cadastrado"))</f>
        <v/>
      </c>
      <c r="E121" s="16" t="n"/>
      <c r="F121" s="16" t="n"/>
      <c r="G121" s="38" t="n"/>
      <c r="H121" s="22" t="n"/>
      <c r="I121" s="23" t="n"/>
      <c r="J121" s="16" t="n"/>
      <c r="K121" s="23" t="n"/>
      <c r="L121" s="20">
        <f>IF(COUNTA(A121,C121,E121,F121,G121,H121,I121,J121)=0,"",IF(A121="","Falta SKU-base",IF(C121="","Falta SKU recomendado",IF(E121="","Falta tipo",IF(F121="","Falta compatibilidade",IF(G121="","Falta margem",IF(H121="","Falta prioridade",IF(I121="","Falta regra",IF(J121="","Falta situação ativa",IF(A121=C121,"Conflito: SKU igual",IF(COUNTIF(Produtos!$A$6:$A$205,A121)=0,"Conflito: base não cadastrada",IF(COUNTIF(Produtos!$A$6:$A$205,C121)=0,"Conflito: recomendado não cadastrado",IF(COUNTIFS($A$6:A121,A121,$C$6:C121,C121,$E$6:E121,E121)&gt;1,"Conflito: relação duplicada","OK")))))))))))))</f>
        <v/>
      </c>
      <c r="M121" s="20">
        <f>IF(L121="","",IF(L121&lt;&gt;"OK","Bloqueada: "&amp;L121,IF(J121&lt;&gt;"Sim","Inativa",IF(IFERROR(INDEX(Produtos!$D$6:$D$205,MATCH(A121,Produtos!$A$6:$A$205,0)),"")&lt;&gt;"Ativo","Bloqueada: base inativa",IF(IFERROR(INDEX(Produtos!$D$6:$D$205,MATCH(C121,Produtos!$A$6:$A$205,0)),"")&lt;&gt;"Ativo","Bloqueada: recomendado inativo",IF(F121="Incompatível","Bloqueada: incompatível",IF(F121="Não avaliada","Revisar: compatibilidade",IF(AND(F121="Condicional",'Instruções'!$B$15="Não"),"Revisar: condição não liberada",IF(IFERROR(INDEX(Produtos!$E$6:$E$205,MATCH(C121,Produtos!$A$6:$A$205,0)),"")&lt;&gt;"Sim","Aguardar: recomendado indisponível",IF(AND(I121="Se SKU-base indisponível",IFERROR(INDEX(Produtos!$E$6:$E$205,MATCH(A121,Produtos!$A$6:$A$205,0)),"")="Sim"),"Aguardar: base disponível",IF(AND(I121="Se SKU-base disponível",IFERROR(INDEX(Produtos!$E$6:$E$205,MATCH(A121,Produtos!$A$6:$A$205,0)),"")&lt;&gt;"Sim"),"Aguardar: base indisponível",IF(G121&lt;'Instruções'!$B$14,"Revisar: margem abaixo do mínimo","Apta"))))))))))))</f>
        <v/>
      </c>
      <c r="N121" s="17">
        <f>IF(M121&lt;&gt;"Apta","",1+COUNTIFS($A$6:$A$505,A121,$E$6:$E$505,E121,$M$6:$M$505,"Apta",$H$6:$H$505,"&gt;"&amp;H121)+COUNTIFS($A$6:$A$505,A121,$E$6:$E$505,E121,$M$6:$M$505,"Apta",$H$6:$H$505,H121,$G$6:$G$505,"&gt;"&amp;G121)+COUNTIFS($A$6:A121,A121,$E$6:E121,E121,$M$6:M121,"Apta",$H$6:H121,H121,$G$6:G121,G121)-1)</f>
        <v/>
      </c>
      <c r="O121" s="24">
        <f>IF(N121="","",A121&amp;"|"&amp;E121&amp;"|"&amp;TEXT(N121,"000"))</f>
        <v/>
      </c>
    </row>
    <row r="122">
      <c r="A122" s="16" t="n"/>
      <c r="B122" s="20">
        <f>IF(A122="","",IFERROR(INDEX(Produtos!$B$6:$B$205,MATCH(A122,Produtos!$A$6:$A$205,0)),"SKU não cadastrado"))</f>
        <v/>
      </c>
      <c r="C122" s="16" t="n"/>
      <c r="D122" s="20">
        <f>IF(C122="","",IFERROR(INDEX(Produtos!$B$6:$B$205,MATCH(C122,Produtos!$A$6:$A$205,0)),"SKU não cadastrado"))</f>
        <v/>
      </c>
      <c r="E122" s="16" t="n"/>
      <c r="F122" s="16" t="n"/>
      <c r="G122" s="38" t="n"/>
      <c r="H122" s="22" t="n"/>
      <c r="I122" s="23" t="n"/>
      <c r="J122" s="16" t="n"/>
      <c r="K122" s="23" t="n"/>
      <c r="L122" s="20">
        <f>IF(COUNTA(A122,C122,E122,F122,G122,H122,I122,J122)=0,"",IF(A122="","Falta SKU-base",IF(C122="","Falta SKU recomendado",IF(E122="","Falta tipo",IF(F122="","Falta compatibilidade",IF(G122="","Falta margem",IF(H122="","Falta prioridade",IF(I122="","Falta regra",IF(J122="","Falta situação ativa",IF(A122=C122,"Conflito: SKU igual",IF(COUNTIF(Produtos!$A$6:$A$205,A122)=0,"Conflito: base não cadastrada",IF(COUNTIF(Produtos!$A$6:$A$205,C122)=0,"Conflito: recomendado não cadastrado",IF(COUNTIFS($A$6:A122,A122,$C$6:C122,C122,$E$6:E122,E122)&gt;1,"Conflito: relação duplicada","OK")))))))))))))</f>
        <v/>
      </c>
      <c r="M122" s="20">
        <f>IF(L122="","",IF(L122&lt;&gt;"OK","Bloqueada: "&amp;L122,IF(J122&lt;&gt;"Sim","Inativa",IF(IFERROR(INDEX(Produtos!$D$6:$D$205,MATCH(A122,Produtos!$A$6:$A$205,0)),"")&lt;&gt;"Ativo","Bloqueada: base inativa",IF(IFERROR(INDEX(Produtos!$D$6:$D$205,MATCH(C122,Produtos!$A$6:$A$205,0)),"")&lt;&gt;"Ativo","Bloqueada: recomendado inativo",IF(F122="Incompatível","Bloqueada: incompatível",IF(F122="Não avaliada","Revisar: compatibilidade",IF(AND(F122="Condicional",'Instruções'!$B$15="Não"),"Revisar: condição não liberada",IF(IFERROR(INDEX(Produtos!$E$6:$E$205,MATCH(C122,Produtos!$A$6:$A$205,0)),"")&lt;&gt;"Sim","Aguardar: recomendado indisponível",IF(AND(I122="Se SKU-base indisponível",IFERROR(INDEX(Produtos!$E$6:$E$205,MATCH(A122,Produtos!$A$6:$A$205,0)),"")="Sim"),"Aguardar: base disponível",IF(AND(I122="Se SKU-base disponível",IFERROR(INDEX(Produtos!$E$6:$E$205,MATCH(A122,Produtos!$A$6:$A$205,0)),"")&lt;&gt;"Sim"),"Aguardar: base indisponível",IF(G122&lt;'Instruções'!$B$14,"Revisar: margem abaixo do mínimo","Apta"))))))))))))</f>
        <v/>
      </c>
      <c r="N122" s="17">
        <f>IF(M122&lt;&gt;"Apta","",1+COUNTIFS($A$6:$A$505,A122,$E$6:$E$505,E122,$M$6:$M$505,"Apta",$H$6:$H$505,"&gt;"&amp;H122)+COUNTIFS($A$6:$A$505,A122,$E$6:$E$505,E122,$M$6:$M$505,"Apta",$H$6:$H$505,H122,$G$6:$G$505,"&gt;"&amp;G122)+COUNTIFS($A$6:A122,A122,$E$6:E122,E122,$M$6:M122,"Apta",$H$6:H122,H122,$G$6:G122,G122)-1)</f>
        <v/>
      </c>
      <c r="O122" s="24">
        <f>IF(N122="","",A122&amp;"|"&amp;E122&amp;"|"&amp;TEXT(N122,"000"))</f>
        <v/>
      </c>
    </row>
    <row r="123">
      <c r="A123" s="16" t="n"/>
      <c r="B123" s="20">
        <f>IF(A123="","",IFERROR(INDEX(Produtos!$B$6:$B$205,MATCH(A123,Produtos!$A$6:$A$205,0)),"SKU não cadastrado"))</f>
        <v/>
      </c>
      <c r="C123" s="16" t="n"/>
      <c r="D123" s="20">
        <f>IF(C123="","",IFERROR(INDEX(Produtos!$B$6:$B$205,MATCH(C123,Produtos!$A$6:$A$205,0)),"SKU não cadastrado"))</f>
        <v/>
      </c>
      <c r="E123" s="16" t="n"/>
      <c r="F123" s="16" t="n"/>
      <c r="G123" s="38" t="n"/>
      <c r="H123" s="22" t="n"/>
      <c r="I123" s="23" t="n"/>
      <c r="J123" s="16" t="n"/>
      <c r="K123" s="23" t="n"/>
      <c r="L123" s="20">
        <f>IF(COUNTA(A123,C123,E123,F123,G123,H123,I123,J123)=0,"",IF(A123="","Falta SKU-base",IF(C123="","Falta SKU recomendado",IF(E123="","Falta tipo",IF(F123="","Falta compatibilidade",IF(G123="","Falta margem",IF(H123="","Falta prioridade",IF(I123="","Falta regra",IF(J123="","Falta situação ativa",IF(A123=C123,"Conflito: SKU igual",IF(COUNTIF(Produtos!$A$6:$A$205,A123)=0,"Conflito: base não cadastrada",IF(COUNTIF(Produtos!$A$6:$A$205,C123)=0,"Conflito: recomendado não cadastrado",IF(COUNTIFS($A$6:A123,A123,$C$6:C123,C123,$E$6:E123,E123)&gt;1,"Conflito: relação duplicada","OK")))))))))))))</f>
        <v/>
      </c>
      <c r="M123" s="20">
        <f>IF(L123="","",IF(L123&lt;&gt;"OK","Bloqueada: "&amp;L123,IF(J123&lt;&gt;"Sim","Inativa",IF(IFERROR(INDEX(Produtos!$D$6:$D$205,MATCH(A123,Produtos!$A$6:$A$205,0)),"")&lt;&gt;"Ativo","Bloqueada: base inativa",IF(IFERROR(INDEX(Produtos!$D$6:$D$205,MATCH(C123,Produtos!$A$6:$A$205,0)),"")&lt;&gt;"Ativo","Bloqueada: recomendado inativo",IF(F123="Incompatível","Bloqueada: incompatível",IF(F123="Não avaliada","Revisar: compatibilidade",IF(AND(F123="Condicional",'Instruções'!$B$15="Não"),"Revisar: condição não liberada",IF(IFERROR(INDEX(Produtos!$E$6:$E$205,MATCH(C123,Produtos!$A$6:$A$205,0)),"")&lt;&gt;"Sim","Aguardar: recomendado indisponível",IF(AND(I123="Se SKU-base indisponível",IFERROR(INDEX(Produtos!$E$6:$E$205,MATCH(A123,Produtos!$A$6:$A$205,0)),"")="Sim"),"Aguardar: base disponível",IF(AND(I123="Se SKU-base disponível",IFERROR(INDEX(Produtos!$E$6:$E$205,MATCH(A123,Produtos!$A$6:$A$205,0)),"")&lt;&gt;"Sim"),"Aguardar: base indisponível",IF(G123&lt;'Instruções'!$B$14,"Revisar: margem abaixo do mínimo","Apta"))))))))))))</f>
        <v/>
      </c>
      <c r="N123" s="17">
        <f>IF(M123&lt;&gt;"Apta","",1+COUNTIFS($A$6:$A$505,A123,$E$6:$E$505,E123,$M$6:$M$505,"Apta",$H$6:$H$505,"&gt;"&amp;H123)+COUNTIFS($A$6:$A$505,A123,$E$6:$E$505,E123,$M$6:$M$505,"Apta",$H$6:$H$505,H123,$G$6:$G$505,"&gt;"&amp;G123)+COUNTIFS($A$6:A123,A123,$E$6:E123,E123,$M$6:M123,"Apta",$H$6:H123,H123,$G$6:G123,G123)-1)</f>
        <v/>
      </c>
      <c r="O123" s="24">
        <f>IF(N123="","",A123&amp;"|"&amp;E123&amp;"|"&amp;TEXT(N123,"000"))</f>
        <v/>
      </c>
    </row>
    <row r="124">
      <c r="A124" s="16" t="n"/>
      <c r="B124" s="20">
        <f>IF(A124="","",IFERROR(INDEX(Produtos!$B$6:$B$205,MATCH(A124,Produtos!$A$6:$A$205,0)),"SKU não cadastrado"))</f>
        <v/>
      </c>
      <c r="C124" s="16" t="n"/>
      <c r="D124" s="20">
        <f>IF(C124="","",IFERROR(INDEX(Produtos!$B$6:$B$205,MATCH(C124,Produtos!$A$6:$A$205,0)),"SKU não cadastrado"))</f>
        <v/>
      </c>
      <c r="E124" s="16" t="n"/>
      <c r="F124" s="16" t="n"/>
      <c r="G124" s="38" t="n"/>
      <c r="H124" s="22" t="n"/>
      <c r="I124" s="23" t="n"/>
      <c r="J124" s="16" t="n"/>
      <c r="K124" s="23" t="n"/>
      <c r="L124" s="20">
        <f>IF(COUNTA(A124,C124,E124,F124,G124,H124,I124,J124)=0,"",IF(A124="","Falta SKU-base",IF(C124="","Falta SKU recomendado",IF(E124="","Falta tipo",IF(F124="","Falta compatibilidade",IF(G124="","Falta margem",IF(H124="","Falta prioridade",IF(I124="","Falta regra",IF(J124="","Falta situação ativa",IF(A124=C124,"Conflito: SKU igual",IF(COUNTIF(Produtos!$A$6:$A$205,A124)=0,"Conflito: base não cadastrada",IF(COUNTIF(Produtos!$A$6:$A$205,C124)=0,"Conflito: recomendado não cadastrado",IF(COUNTIFS($A$6:A124,A124,$C$6:C124,C124,$E$6:E124,E124)&gt;1,"Conflito: relação duplicada","OK")))))))))))))</f>
        <v/>
      </c>
      <c r="M124" s="20">
        <f>IF(L124="","",IF(L124&lt;&gt;"OK","Bloqueada: "&amp;L124,IF(J124&lt;&gt;"Sim","Inativa",IF(IFERROR(INDEX(Produtos!$D$6:$D$205,MATCH(A124,Produtos!$A$6:$A$205,0)),"")&lt;&gt;"Ativo","Bloqueada: base inativa",IF(IFERROR(INDEX(Produtos!$D$6:$D$205,MATCH(C124,Produtos!$A$6:$A$205,0)),"")&lt;&gt;"Ativo","Bloqueada: recomendado inativo",IF(F124="Incompatível","Bloqueada: incompatível",IF(F124="Não avaliada","Revisar: compatibilidade",IF(AND(F124="Condicional",'Instruções'!$B$15="Não"),"Revisar: condição não liberada",IF(IFERROR(INDEX(Produtos!$E$6:$E$205,MATCH(C124,Produtos!$A$6:$A$205,0)),"")&lt;&gt;"Sim","Aguardar: recomendado indisponível",IF(AND(I124="Se SKU-base indisponível",IFERROR(INDEX(Produtos!$E$6:$E$205,MATCH(A124,Produtos!$A$6:$A$205,0)),"")="Sim"),"Aguardar: base disponível",IF(AND(I124="Se SKU-base disponível",IFERROR(INDEX(Produtos!$E$6:$E$205,MATCH(A124,Produtos!$A$6:$A$205,0)),"")&lt;&gt;"Sim"),"Aguardar: base indisponível",IF(G124&lt;'Instruções'!$B$14,"Revisar: margem abaixo do mínimo","Apta"))))))))))))</f>
        <v/>
      </c>
      <c r="N124" s="17">
        <f>IF(M124&lt;&gt;"Apta","",1+COUNTIFS($A$6:$A$505,A124,$E$6:$E$505,E124,$M$6:$M$505,"Apta",$H$6:$H$505,"&gt;"&amp;H124)+COUNTIFS($A$6:$A$505,A124,$E$6:$E$505,E124,$M$6:$M$505,"Apta",$H$6:$H$505,H124,$G$6:$G$505,"&gt;"&amp;G124)+COUNTIFS($A$6:A124,A124,$E$6:E124,E124,$M$6:M124,"Apta",$H$6:H124,H124,$G$6:G124,G124)-1)</f>
        <v/>
      </c>
      <c r="O124" s="24">
        <f>IF(N124="","",A124&amp;"|"&amp;E124&amp;"|"&amp;TEXT(N124,"000"))</f>
        <v/>
      </c>
    </row>
    <row r="125">
      <c r="A125" s="16" t="n"/>
      <c r="B125" s="20">
        <f>IF(A125="","",IFERROR(INDEX(Produtos!$B$6:$B$205,MATCH(A125,Produtos!$A$6:$A$205,0)),"SKU não cadastrado"))</f>
        <v/>
      </c>
      <c r="C125" s="16" t="n"/>
      <c r="D125" s="20">
        <f>IF(C125="","",IFERROR(INDEX(Produtos!$B$6:$B$205,MATCH(C125,Produtos!$A$6:$A$205,0)),"SKU não cadastrado"))</f>
        <v/>
      </c>
      <c r="E125" s="16" t="n"/>
      <c r="F125" s="16" t="n"/>
      <c r="G125" s="38" t="n"/>
      <c r="H125" s="22" t="n"/>
      <c r="I125" s="23" t="n"/>
      <c r="J125" s="16" t="n"/>
      <c r="K125" s="23" t="n"/>
      <c r="L125" s="20">
        <f>IF(COUNTA(A125,C125,E125,F125,G125,H125,I125,J125)=0,"",IF(A125="","Falta SKU-base",IF(C125="","Falta SKU recomendado",IF(E125="","Falta tipo",IF(F125="","Falta compatibilidade",IF(G125="","Falta margem",IF(H125="","Falta prioridade",IF(I125="","Falta regra",IF(J125="","Falta situação ativa",IF(A125=C125,"Conflito: SKU igual",IF(COUNTIF(Produtos!$A$6:$A$205,A125)=0,"Conflito: base não cadastrada",IF(COUNTIF(Produtos!$A$6:$A$205,C125)=0,"Conflito: recomendado não cadastrado",IF(COUNTIFS($A$6:A125,A125,$C$6:C125,C125,$E$6:E125,E125)&gt;1,"Conflito: relação duplicada","OK")))))))))))))</f>
        <v/>
      </c>
      <c r="M125" s="20">
        <f>IF(L125="","",IF(L125&lt;&gt;"OK","Bloqueada: "&amp;L125,IF(J125&lt;&gt;"Sim","Inativa",IF(IFERROR(INDEX(Produtos!$D$6:$D$205,MATCH(A125,Produtos!$A$6:$A$205,0)),"")&lt;&gt;"Ativo","Bloqueada: base inativa",IF(IFERROR(INDEX(Produtos!$D$6:$D$205,MATCH(C125,Produtos!$A$6:$A$205,0)),"")&lt;&gt;"Ativo","Bloqueada: recomendado inativo",IF(F125="Incompatível","Bloqueada: incompatível",IF(F125="Não avaliada","Revisar: compatibilidade",IF(AND(F125="Condicional",'Instruções'!$B$15="Não"),"Revisar: condição não liberada",IF(IFERROR(INDEX(Produtos!$E$6:$E$205,MATCH(C125,Produtos!$A$6:$A$205,0)),"")&lt;&gt;"Sim","Aguardar: recomendado indisponível",IF(AND(I125="Se SKU-base indisponível",IFERROR(INDEX(Produtos!$E$6:$E$205,MATCH(A125,Produtos!$A$6:$A$205,0)),"")="Sim"),"Aguardar: base disponível",IF(AND(I125="Se SKU-base disponível",IFERROR(INDEX(Produtos!$E$6:$E$205,MATCH(A125,Produtos!$A$6:$A$205,0)),"")&lt;&gt;"Sim"),"Aguardar: base indisponível",IF(G125&lt;'Instruções'!$B$14,"Revisar: margem abaixo do mínimo","Apta"))))))))))))</f>
        <v/>
      </c>
      <c r="N125" s="17">
        <f>IF(M125&lt;&gt;"Apta","",1+COUNTIFS($A$6:$A$505,A125,$E$6:$E$505,E125,$M$6:$M$505,"Apta",$H$6:$H$505,"&gt;"&amp;H125)+COUNTIFS($A$6:$A$505,A125,$E$6:$E$505,E125,$M$6:$M$505,"Apta",$H$6:$H$505,H125,$G$6:$G$505,"&gt;"&amp;G125)+COUNTIFS($A$6:A125,A125,$E$6:E125,E125,$M$6:M125,"Apta",$H$6:H125,H125,$G$6:G125,G125)-1)</f>
        <v/>
      </c>
      <c r="O125" s="24">
        <f>IF(N125="","",A125&amp;"|"&amp;E125&amp;"|"&amp;TEXT(N125,"000"))</f>
        <v/>
      </c>
    </row>
    <row r="126">
      <c r="A126" s="16" t="n"/>
      <c r="B126" s="20">
        <f>IF(A126="","",IFERROR(INDEX(Produtos!$B$6:$B$205,MATCH(A126,Produtos!$A$6:$A$205,0)),"SKU não cadastrado"))</f>
        <v/>
      </c>
      <c r="C126" s="16" t="n"/>
      <c r="D126" s="20">
        <f>IF(C126="","",IFERROR(INDEX(Produtos!$B$6:$B$205,MATCH(C126,Produtos!$A$6:$A$205,0)),"SKU não cadastrado"))</f>
        <v/>
      </c>
      <c r="E126" s="16" t="n"/>
      <c r="F126" s="16" t="n"/>
      <c r="G126" s="38" t="n"/>
      <c r="H126" s="22" t="n"/>
      <c r="I126" s="23" t="n"/>
      <c r="J126" s="16" t="n"/>
      <c r="K126" s="23" t="n"/>
      <c r="L126" s="20">
        <f>IF(COUNTA(A126,C126,E126,F126,G126,H126,I126,J126)=0,"",IF(A126="","Falta SKU-base",IF(C126="","Falta SKU recomendado",IF(E126="","Falta tipo",IF(F126="","Falta compatibilidade",IF(G126="","Falta margem",IF(H126="","Falta prioridade",IF(I126="","Falta regra",IF(J126="","Falta situação ativa",IF(A126=C126,"Conflito: SKU igual",IF(COUNTIF(Produtos!$A$6:$A$205,A126)=0,"Conflito: base não cadastrada",IF(COUNTIF(Produtos!$A$6:$A$205,C126)=0,"Conflito: recomendado não cadastrado",IF(COUNTIFS($A$6:A126,A126,$C$6:C126,C126,$E$6:E126,E126)&gt;1,"Conflito: relação duplicada","OK")))))))))))))</f>
        <v/>
      </c>
      <c r="M126" s="20">
        <f>IF(L126="","",IF(L126&lt;&gt;"OK","Bloqueada: "&amp;L126,IF(J126&lt;&gt;"Sim","Inativa",IF(IFERROR(INDEX(Produtos!$D$6:$D$205,MATCH(A126,Produtos!$A$6:$A$205,0)),"")&lt;&gt;"Ativo","Bloqueada: base inativa",IF(IFERROR(INDEX(Produtos!$D$6:$D$205,MATCH(C126,Produtos!$A$6:$A$205,0)),"")&lt;&gt;"Ativo","Bloqueada: recomendado inativo",IF(F126="Incompatível","Bloqueada: incompatível",IF(F126="Não avaliada","Revisar: compatibilidade",IF(AND(F126="Condicional",'Instruções'!$B$15="Não"),"Revisar: condição não liberada",IF(IFERROR(INDEX(Produtos!$E$6:$E$205,MATCH(C126,Produtos!$A$6:$A$205,0)),"")&lt;&gt;"Sim","Aguardar: recomendado indisponível",IF(AND(I126="Se SKU-base indisponível",IFERROR(INDEX(Produtos!$E$6:$E$205,MATCH(A126,Produtos!$A$6:$A$205,0)),"")="Sim"),"Aguardar: base disponível",IF(AND(I126="Se SKU-base disponível",IFERROR(INDEX(Produtos!$E$6:$E$205,MATCH(A126,Produtos!$A$6:$A$205,0)),"")&lt;&gt;"Sim"),"Aguardar: base indisponível",IF(G126&lt;'Instruções'!$B$14,"Revisar: margem abaixo do mínimo","Apta"))))))))))))</f>
        <v/>
      </c>
      <c r="N126" s="17">
        <f>IF(M126&lt;&gt;"Apta","",1+COUNTIFS($A$6:$A$505,A126,$E$6:$E$505,E126,$M$6:$M$505,"Apta",$H$6:$H$505,"&gt;"&amp;H126)+COUNTIFS($A$6:$A$505,A126,$E$6:$E$505,E126,$M$6:$M$505,"Apta",$H$6:$H$505,H126,$G$6:$G$505,"&gt;"&amp;G126)+COUNTIFS($A$6:A126,A126,$E$6:E126,E126,$M$6:M126,"Apta",$H$6:H126,H126,$G$6:G126,G126)-1)</f>
        <v/>
      </c>
      <c r="O126" s="24">
        <f>IF(N126="","",A126&amp;"|"&amp;E126&amp;"|"&amp;TEXT(N126,"000"))</f>
        <v/>
      </c>
    </row>
    <row r="127">
      <c r="A127" s="16" t="n"/>
      <c r="B127" s="20">
        <f>IF(A127="","",IFERROR(INDEX(Produtos!$B$6:$B$205,MATCH(A127,Produtos!$A$6:$A$205,0)),"SKU não cadastrado"))</f>
        <v/>
      </c>
      <c r="C127" s="16" t="n"/>
      <c r="D127" s="20">
        <f>IF(C127="","",IFERROR(INDEX(Produtos!$B$6:$B$205,MATCH(C127,Produtos!$A$6:$A$205,0)),"SKU não cadastrado"))</f>
        <v/>
      </c>
      <c r="E127" s="16" t="n"/>
      <c r="F127" s="16" t="n"/>
      <c r="G127" s="38" t="n"/>
      <c r="H127" s="22" t="n"/>
      <c r="I127" s="23" t="n"/>
      <c r="J127" s="16" t="n"/>
      <c r="K127" s="23" t="n"/>
      <c r="L127" s="20">
        <f>IF(COUNTA(A127,C127,E127,F127,G127,H127,I127,J127)=0,"",IF(A127="","Falta SKU-base",IF(C127="","Falta SKU recomendado",IF(E127="","Falta tipo",IF(F127="","Falta compatibilidade",IF(G127="","Falta margem",IF(H127="","Falta prioridade",IF(I127="","Falta regra",IF(J127="","Falta situação ativa",IF(A127=C127,"Conflito: SKU igual",IF(COUNTIF(Produtos!$A$6:$A$205,A127)=0,"Conflito: base não cadastrada",IF(COUNTIF(Produtos!$A$6:$A$205,C127)=0,"Conflito: recomendado não cadastrado",IF(COUNTIFS($A$6:A127,A127,$C$6:C127,C127,$E$6:E127,E127)&gt;1,"Conflito: relação duplicada","OK")))))))))))))</f>
        <v/>
      </c>
      <c r="M127" s="20">
        <f>IF(L127="","",IF(L127&lt;&gt;"OK","Bloqueada: "&amp;L127,IF(J127&lt;&gt;"Sim","Inativa",IF(IFERROR(INDEX(Produtos!$D$6:$D$205,MATCH(A127,Produtos!$A$6:$A$205,0)),"")&lt;&gt;"Ativo","Bloqueada: base inativa",IF(IFERROR(INDEX(Produtos!$D$6:$D$205,MATCH(C127,Produtos!$A$6:$A$205,0)),"")&lt;&gt;"Ativo","Bloqueada: recomendado inativo",IF(F127="Incompatível","Bloqueada: incompatível",IF(F127="Não avaliada","Revisar: compatibilidade",IF(AND(F127="Condicional",'Instruções'!$B$15="Não"),"Revisar: condição não liberada",IF(IFERROR(INDEX(Produtos!$E$6:$E$205,MATCH(C127,Produtos!$A$6:$A$205,0)),"")&lt;&gt;"Sim","Aguardar: recomendado indisponível",IF(AND(I127="Se SKU-base indisponível",IFERROR(INDEX(Produtos!$E$6:$E$205,MATCH(A127,Produtos!$A$6:$A$205,0)),"")="Sim"),"Aguardar: base disponível",IF(AND(I127="Se SKU-base disponível",IFERROR(INDEX(Produtos!$E$6:$E$205,MATCH(A127,Produtos!$A$6:$A$205,0)),"")&lt;&gt;"Sim"),"Aguardar: base indisponível",IF(G127&lt;'Instruções'!$B$14,"Revisar: margem abaixo do mínimo","Apta"))))))))))))</f>
        <v/>
      </c>
      <c r="N127" s="17">
        <f>IF(M127&lt;&gt;"Apta","",1+COUNTIFS($A$6:$A$505,A127,$E$6:$E$505,E127,$M$6:$M$505,"Apta",$H$6:$H$505,"&gt;"&amp;H127)+COUNTIFS($A$6:$A$505,A127,$E$6:$E$505,E127,$M$6:$M$505,"Apta",$H$6:$H$505,H127,$G$6:$G$505,"&gt;"&amp;G127)+COUNTIFS($A$6:A127,A127,$E$6:E127,E127,$M$6:M127,"Apta",$H$6:H127,H127,$G$6:G127,G127)-1)</f>
        <v/>
      </c>
      <c r="O127" s="24">
        <f>IF(N127="","",A127&amp;"|"&amp;E127&amp;"|"&amp;TEXT(N127,"000"))</f>
        <v/>
      </c>
    </row>
    <row r="128">
      <c r="A128" s="16" t="n"/>
      <c r="B128" s="20">
        <f>IF(A128="","",IFERROR(INDEX(Produtos!$B$6:$B$205,MATCH(A128,Produtos!$A$6:$A$205,0)),"SKU não cadastrado"))</f>
        <v/>
      </c>
      <c r="C128" s="16" t="n"/>
      <c r="D128" s="20">
        <f>IF(C128="","",IFERROR(INDEX(Produtos!$B$6:$B$205,MATCH(C128,Produtos!$A$6:$A$205,0)),"SKU não cadastrado"))</f>
        <v/>
      </c>
      <c r="E128" s="16" t="n"/>
      <c r="F128" s="16" t="n"/>
      <c r="G128" s="38" t="n"/>
      <c r="H128" s="22" t="n"/>
      <c r="I128" s="23" t="n"/>
      <c r="J128" s="16" t="n"/>
      <c r="K128" s="23" t="n"/>
      <c r="L128" s="20">
        <f>IF(COUNTA(A128,C128,E128,F128,G128,H128,I128,J128)=0,"",IF(A128="","Falta SKU-base",IF(C128="","Falta SKU recomendado",IF(E128="","Falta tipo",IF(F128="","Falta compatibilidade",IF(G128="","Falta margem",IF(H128="","Falta prioridade",IF(I128="","Falta regra",IF(J128="","Falta situação ativa",IF(A128=C128,"Conflito: SKU igual",IF(COUNTIF(Produtos!$A$6:$A$205,A128)=0,"Conflito: base não cadastrada",IF(COUNTIF(Produtos!$A$6:$A$205,C128)=0,"Conflito: recomendado não cadastrado",IF(COUNTIFS($A$6:A128,A128,$C$6:C128,C128,$E$6:E128,E128)&gt;1,"Conflito: relação duplicada","OK")))))))))))))</f>
        <v/>
      </c>
      <c r="M128" s="20">
        <f>IF(L128="","",IF(L128&lt;&gt;"OK","Bloqueada: "&amp;L128,IF(J128&lt;&gt;"Sim","Inativa",IF(IFERROR(INDEX(Produtos!$D$6:$D$205,MATCH(A128,Produtos!$A$6:$A$205,0)),"")&lt;&gt;"Ativo","Bloqueada: base inativa",IF(IFERROR(INDEX(Produtos!$D$6:$D$205,MATCH(C128,Produtos!$A$6:$A$205,0)),"")&lt;&gt;"Ativo","Bloqueada: recomendado inativo",IF(F128="Incompatível","Bloqueada: incompatível",IF(F128="Não avaliada","Revisar: compatibilidade",IF(AND(F128="Condicional",'Instruções'!$B$15="Não"),"Revisar: condição não liberada",IF(IFERROR(INDEX(Produtos!$E$6:$E$205,MATCH(C128,Produtos!$A$6:$A$205,0)),"")&lt;&gt;"Sim","Aguardar: recomendado indisponível",IF(AND(I128="Se SKU-base indisponível",IFERROR(INDEX(Produtos!$E$6:$E$205,MATCH(A128,Produtos!$A$6:$A$205,0)),"")="Sim"),"Aguardar: base disponível",IF(AND(I128="Se SKU-base disponível",IFERROR(INDEX(Produtos!$E$6:$E$205,MATCH(A128,Produtos!$A$6:$A$205,0)),"")&lt;&gt;"Sim"),"Aguardar: base indisponível",IF(G128&lt;'Instruções'!$B$14,"Revisar: margem abaixo do mínimo","Apta"))))))))))))</f>
        <v/>
      </c>
      <c r="N128" s="17">
        <f>IF(M128&lt;&gt;"Apta","",1+COUNTIFS($A$6:$A$505,A128,$E$6:$E$505,E128,$M$6:$M$505,"Apta",$H$6:$H$505,"&gt;"&amp;H128)+COUNTIFS($A$6:$A$505,A128,$E$6:$E$505,E128,$M$6:$M$505,"Apta",$H$6:$H$505,H128,$G$6:$G$505,"&gt;"&amp;G128)+COUNTIFS($A$6:A128,A128,$E$6:E128,E128,$M$6:M128,"Apta",$H$6:H128,H128,$G$6:G128,G128)-1)</f>
        <v/>
      </c>
      <c r="O128" s="24">
        <f>IF(N128="","",A128&amp;"|"&amp;E128&amp;"|"&amp;TEXT(N128,"000"))</f>
        <v/>
      </c>
    </row>
    <row r="129">
      <c r="A129" s="16" t="n"/>
      <c r="B129" s="20">
        <f>IF(A129="","",IFERROR(INDEX(Produtos!$B$6:$B$205,MATCH(A129,Produtos!$A$6:$A$205,0)),"SKU não cadastrado"))</f>
        <v/>
      </c>
      <c r="C129" s="16" t="n"/>
      <c r="D129" s="20">
        <f>IF(C129="","",IFERROR(INDEX(Produtos!$B$6:$B$205,MATCH(C129,Produtos!$A$6:$A$205,0)),"SKU não cadastrado"))</f>
        <v/>
      </c>
      <c r="E129" s="16" t="n"/>
      <c r="F129" s="16" t="n"/>
      <c r="G129" s="38" t="n"/>
      <c r="H129" s="22" t="n"/>
      <c r="I129" s="23" t="n"/>
      <c r="J129" s="16" t="n"/>
      <c r="K129" s="23" t="n"/>
      <c r="L129" s="20">
        <f>IF(COUNTA(A129,C129,E129,F129,G129,H129,I129,J129)=0,"",IF(A129="","Falta SKU-base",IF(C129="","Falta SKU recomendado",IF(E129="","Falta tipo",IF(F129="","Falta compatibilidade",IF(G129="","Falta margem",IF(H129="","Falta prioridade",IF(I129="","Falta regra",IF(J129="","Falta situação ativa",IF(A129=C129,"Conflito: SKU igual",IF(COUNTIF(Produtos!$A$6:$A$205,A129)=0,"Conflito: base não cadastrada",IF(COUNTIF(Produtos!$A$6:$A$205,C129)=0,"Conflito: recomendado não cadastrado",IF(COUNTIFS($A$6:A129,A129,$C$6:C129,C129,$E$6:E129,E129)&gt;1,"Conflito: relação duplicada","OK")))))))))))))</f>
        <v/>
      </c>
      <c r="M129" s="20">
        <f>IF(L129="","",IF(L129&lt;&gt;"OK","Bloqueada: "&amp;L129,IF(J129&lt;&gt;"Sim","Inativa",IF(IFERROR(INDEX(Produtos!$D$6:$D$205,MATCH(A129,Produtos!$A$6:$A$205,0)),"")&lt;&gt;"Ativo","Bloqueada: base inativa",IF(IFERROR(INDEX(Produtos!$D$6:$D$205,MATCH(C129,Produtos!$A$6:$A$205,0)),"")&lt;&gt;"Ativo","Bloqueada: recomendado inativo",IF(F129="Incompatível","Bloqueada: incompatível",IF(F129="Não avaliada","Revisar: compatibilidade",IF(AND(F129="Condicional",'Instruções'!$B$15="Não"),"Revisar: condição não liberada",IF(IFERROR(INDEX(Produtos!$E$6:$E$205,MATCH(C129,Produtos!$A$6:$A$205,0)),"")&lt;&gt;"Sim","Aguardar: recomendado indisponível",IF(AND(I129="Se SKU-base indisponível",IFERROR(INDEX(Produtos!$E$6:$E$205,MATCH(A129,Produtos!$A$6:$A$205,0)),"")="Sim"),"Aguardar: base disponível",IF(AND(I129="Se SKU-base disponível",IFERROR(INDEX(Produtos!$E$6:$E$205,MATCH(A129,Produtos!$A$6:$A$205,0)),"")&lt;&gt;"Sim"),"Aguardar: base indisponível",IF(G129&lt;'Instruções'!$B$14,"Revisar: margem abaixo do mínimo","Apta"))))))))))))</f>
        <v/>
      </c>
      <c r="N129" s="17">
        <f>IF(M129&lt;&gt;"Apta","",1+COUNTIFS($A$6:$A$505,A129,$E$6:$E$505,E129,$M$6:$M$505,"Apta",$H$6:$H$505,"&gt;"&amp;H129)+COUNTIFS($A$6:$A$505,A129,$E$6:$E$505,E129,$M$6:$M$505,"Apta",$H$6:$H$505,H129,$G$6:$G$505,"&gt;"&amp;G129)+COUNTIFS($A$6:A129,A129,$E$6:E129,E129,$M$6:M129,"Apta",$H$6:H129,H129,$G$6:G129,G129)-1)</f>
        <v/>
      </c>
      <c r="O129" s="24">
        <f>IF(N129="","",A129&amp;"|"&amp;E129&amp;"|"&amp;TEXT(N129,"000"))</f>
        <v/>
      </c>
    </row>
    <row r="130">
      <c r="A130" s="16" t="n"/>
      <c r="B130" s="20">
        <f>IF(A130="","",IFERROR(INDEX(Produtos!$B$6:$B$205,MATCH(A130,Produtos!$A$6:$A$205,0)),"SKU não cadastrado"))</f>
        <v/>
      </c>
      <c r="C130" s="16" t="n"/>
      <c r="D130" s="20">
        <f>IF(C130="","",IFERROR(INDEX(Produtos!$B$6:$B$205,MATCH(C130,Produtos!$A$6:$A$205,0)),"SKU não cadastrado"))</f>
        <v/>
      </c>
      <c r="E130" s="16" t="n"/>
      <c r="F130" s="16" t="n"/>
      <c r="G130" s="38" t="n"/>
      <c r="H130" s="22" t="n"/>
      <c r="I130" s="23" t="n"/>
      <c r="J130" s="16" t="n"/>
      <c r="K130" s="23" t="n"/>
      <c r="L130" s="20">
        <f>IF(COUNTA(A130,C130,E130,F130,G130,H130,I130,J130)=0,"",IF(A130="","Falta SKU-base",IF(C130="","Falta SKU recomendado",IF(E130="","Falta tipo",IF(F130="","Falta compatibilidade",IF(G130="","Falta margem",IF(H130="","Falta prioridade",IF(I130="","Falta regra",IF(J130="","Falta situação ativa",IF(A130=C130,"Conflito: SKU igual",IF(COUNTIF(Produtos!$A$6:$A$205,A130)=0,"Conflito: base não cadastrada",IF(COUNTIF(Produtos!$A$6:$A$205,C130)=0,"Conflito: recomendado não cadastrado",IF(COUNTIFS($A$6:A130,A130,$C$6:C130,C130,$E$6:E130,E130)&gt;1,"Conflito: relação duplicada","OK")))))))))))))</f>
        <v/>
      </c>
      <c r="M130" s="20">
        <f>IF(L130="","",IF(L130&lt;&gt;"OK","Bloqueada: "&amp;L130,IF(J130&lt;&gt;"Sim","Inativa",IF(IFERROR(INDEX(Produtos!$D$6:$D$205,MATCH(A130,Produtos!$A$6:$A$205,0)),"")&lt;&gt;"Ativo","Bloqueada: base inativa",IF(IFERROR(INDEX(Produtos!$D$6:$D$205,MATCH(C130,Produtos!$A$6:$A$205,0)),"")&lt;&gt;"Ativo","Bloqueada: recomendado inativo",IF(F130="Incompatível","Bloqueada: incompatível",IF(F130="Não avaliada","Revisar: compatibilidade",IF(AND(F130="Condicional",'Instruções'!$B$15="Não"),"Revisar: condição não liberada",IF(IFERROR(INDEX(Produtos!$E$6:$E$205,MATCH(C130,Produtos!$A$6:$A$205,0)),"")&lt;&gt;"Sim","Aguardar: recomendado indisponível",IF(AND(I130="Se SKU-base indisponível",IFERROR(INDEX(Produtos!$E$6:$E$205,MATCH(A130,Produtos!$A$6:$A$205,0)),"")="Sim"),"Aguardar: base disponível",IF(AND(I130="Se SKU-base disponível",IFERROR(INDEX(Produtos!$E$6:$E$205,MATCH(A130,Produtos!$A$6:$A$205,0)),"")&lt;&gt;"Sim"),"Aguardar: base indisponível",IF(G130&lt;'Instruções'!$B$14,"Revisar: margem abaixo do mínimo","Apta"))))))))))))</f>
        <v/>
      </c>
      <c r="N130" s="17">
        <f>IF(M130&lt;&gt;"Apta","",1+COUNTIFS($A$6:$A$505,A130,$E$6:$E$505,E130,$M$6:$M$505,"Apta",$H$6:$H$505,"&gt;"&amp;H130)+COUNTIFS($A$6:$A$505,A130,$E$6:$E$505,E130,$M$6:$M$505,"Apta",$H$6:$H$505,H130,$G$6:$G$505,"&gt;"&amp;G130)+COUNTIFS($A$6:A130,A130,$E$6:E130,E130,$M$6:M130,"Apta",$H$6:H130,H130,$G$6:G130,G130)-1)</f>
        <v/>
      </c>
      <c r="O130" s="24">
        <f>IF(N130="","",A130&amp;"|"&amp;E130&amp;"|"&amp;TEXT(N130,"000"))</f>
        <v/>
      </c>
    </row>
    <row r="131">
      <c r="A131" s="16" t="n"/>
      <c r="B131" s="20">
        <f>IF(A131="","",IFERROR(INDEX(Produtos!$B$6:$B$205,MATCH(A131,Produtos!$A$6:$A$205,0)),"SKU não cadastrado"))</f>
        <v/>
      </c>
      <c r="C131" s="16" t="n"/>
      <c r="D131" s="20">
        <f>IF(C131="","",IFERROR(INDEX(Produtos!$B$6:$B$205,MATCH(C131,Produtos!$A$6:$A$205,0)),"SKU não cadastrado"))</f>
        <v/>
      </c>
      <c r="E131" s="16" t="n"/>
      <c r="F131" s="16" t="n"/>
      <c r="G131" s="38" t="n"/>
      <c r="H131" s="22" t="n"/>
      <c r="I131" s="23" t="n"/>
      <c r="J131" s="16" t="n"/>
      <c r="K131" s="23" t="n"/>
      <c r="L131" s="20">
        <f>IF(COUNTA(A131,C131,E131,F131,G131,H131,I131,J131)=0,"",IF(A131="","Falta SKU-base",IF(C131="","Falta SKU recomendado",IF(E131="","Falta tipo",IF(F131="","Falta compatibilidade",IF(G131="","Falta margem",IF(H131="","Falta prioridade",IF(I131="","Falta regra",IF(J131="","Falta situação ativa",IF(A131=C131,"Conflito: SKU igual",IF(COUNTIF(Produtos!$A$6:$A$205,A131)=0,"Conflito: base não cadastrada",IF(COUNTIF(Produtos!$A$6:$A$205,C131)=0,"Conflito: recomendado não cadastrado",IF(COUNTIFS($A$6:A131,A131,$C$6:C131,C131,$E$6:E131,E131)&gt;1,"Conflito: relação duplicada","OK")))))))))))))</f>
        <v/>
      </c>
      <c r="M131" s="20">
        <f>IF(L131="","",IF(L131&lt;&gt;"OK","Bloqueada: "&amp;L131,IF(J131&lt;&gt;"Sim","Inativa",IF(IFERROR(INDEX(Produtos!$D$6:$D$205,MATCH(A131,Produtos!$A$6:$A$205,0)),"")&lt;&gt;"Ativo","Bloqueada: base inativa",IF(IFERROR(INDEX(Produtos!$D$6:$D$205,MATCH(C131,Produtos!$A$6:$A$205,0)),"")&lt;&gt;"Ativo","Bloqueada: recomendado inativo",IF(F131="Incompatível","Bloqueada: incompatível",IF(F131="Não avaliada","Revisar: compatibilidade",IF(AND(F131="Condicional",'Instruções'!$B$15="Não"),"Revisar: condição não liberada",IF(IFERROR(INDEX(Produtos!$E$6:$E$205,MATCH(C131,Produtos!$A$6:$A$205,0)),"")&lt;&gt;"Sim","Aguardar: recomendado indisponível",IF(AND(I131="Se SKU-base indisponível",IFERROR(INDEX(Produtos!$E$6:$E$205,MATCH(A131,Produtos!$A$6:$A$205,0)),"")="Sim"),"Aguardar: base disponível",IF(AND(I131="Se SKU-base disponível",IFERROR(INDEX(Produtos!$E$6:$E$205,MATCH(A131,Produtos!$A$6:$A$205,0)),"")&lt;&gt;"Sim"),"Aguardar: base indisponível",IF(G131&lt;'Instruções'!$B$14,"Revisar: margem abaixo do mínimo","Apta"))))))))))))</f>
        <v/>
      </c>
      <c r="N131" s="17">
        <f>IF(M131&lt;&gt;"Apta","",1+COUNTIFS($A$6:$A$505,A131,$E$6:$E$505,E131,$M$6:$M$505,"Apta",$H$6:$H$505,"&gt;"&amp;H131)+COUNTIFS($A$6:$A$505,A131,$E$6:$E$505,E131,$M$6:$M$505,"Apta",$H$6:$H$505,H131,$G$6:$G$505,"&gt;"&amp;G131)+COUNTIFS($A$6:A131,A131,$E$6:E131,E131,$M$6:M131,"Apta",$H$6:H131,H131,$G$6:G131,G131)-1)</f>
        <v/>
      </c>
      <c r="O131" s="24">
        <f>IF(N131="","",A131&amp;"|"&amp;E131&amp;"|"&amp;TEXT(N131,"000"))</f>
        <v/>
      </c>
    </row>
    <row r="132">
      <c r="A132" s="16" t="n"/>
      <c r="B132" s="20">
        <f>IF(A132="","",IFERROR(INDEX(Produtos!$B$6:$B$205,MATCH(A132,Produtos!$A$6:$A$205,0)),"SKU não cadastrado"))</f>
        <v/>
      </c>
      <c r="C132" s="16" t="n"/>
      <c r="D132" s="20">
        <f>IF(C132="","",IFERROR(INDEX(Produtos!$B$6:$B$205,MATCH(C132,Produtos!$A$6:$A$205,0)),"SKU não cadastrado"))</f>
        <v/>
      </c>
      <c r="E132" s="16" t="n"/>
      <c r="F132" s="16" t="n"/>
      <c r="G132" s="38" t="n"/>
      <c r="H132" s="22" t="n"/>
      <c r="I132" s="23" t="n"/>
      <c r="J132" s="16" t="n"/>
      <c r="K132" s="23" t="n"/>
      <c r="L132" s="20">
        <f>IF(COUNTA(A132,C132,E132,F132,G132,H132,I132,J132)=0,"",IF(A132="","Falta SKU-base",IF(C132="","Falta SKU recomendado",IF(E132="","Falta tipo",IF(F132="","Falta compatibilidade",IF(G132="","Falta margem",IF(H132="","Falta prioridade",IF(I132="","Falta regra",IF(J132="","Falta situação ativa",IF(A132=C132,"Conflito: SKU igual",IF(COUNTIF(Produtos!$A$6:$A$205,A132)=0,"Conflito: base não cadastrada",IF(COUNTIF(Produtos!$A$6:$A$205,C132)=0,"Conflito: recomendado não cadastrado",IF(COUNTIFS($A$6:A132,A132,$C$6:C132,C132,$E$6:E132,E132)&gt;1,"Conflito: relação duplicada","OK")))))))))))))</f>
        <v/>
      </c>
      <c r="M132" s="20">
        <f>IF(L132="","",IF(L132&lt;&gt;"OK","Bloqueada: "&amp;L132,IF(J132&lt;&gt;"Sim","Inativa",IF(IFERROR(INDEX(Produtos!$D$6:$D$205,MATCH(A132,Produtos!$A$6:$A$205,0)),"")&lt;&gt;"Ativo","Bloqueada: base inativa",IF(IFERROR(INDEX(Produtos!$D$6:$D$205,MATCH(C132,Produtos!$A$6:$A$205,0)),"")&lt;&gt;"Ativo","Bloqueada: recomendado inativo",IF(F132="Incompatível","Bloqueada: incompatível",IF(F132="Não avaliada","Revisar: compatibilidade",IF(AND(F132="Condicional",'Instruções'!$B$15="Não"),"Revisar: condição não liberada",IF(IFERROR(INDEX(Produtos!$E$6:$E$205,MATCH(C132,Produtos!$A$6:$A$205,0)),"")&lt;&gt;"Sim","Aguardar: recomendado indisponível",IF(AND(I132="Se SKU-base indisponível",IFERROR(INDEX(Produtos!$E$6:$E$205,MATCH(A132,Produtos!$A$6:$A$205,0)),"")="Sim"),"Aguardar: base disponível",IF(AND(I132="Se SKU-base disponível",IFERROR(INDEX(Produtos!$E$6:$E$205,MATCH(A132,Produtos!$A$6:$A$205,0)),"")&lt;&gt;"Sim"),"Aguardar: base indisponível",IF(G132&lt;'Instruções'!$B$14,"Revisar: margem abaixo do mínimo","Apta"))))))))))))</f>
        <v/>
      </c>
      <c r="N132" s="17">
        <f>IF(M132&lt;&gt;"Apta","",1+COUNTIFS($A$6:$A$505,A132,$E$6:$E$505,E132,$M$6:$M$505,"Apta",$H$6:$H$505,"&gt;"&amp;H132)+COUNTIFS($A$6:$A$505,A132,$E$6:$E$505,E132,$M$6:$M$505,"Apta",$H$6:$H$505,H132,$G$6:$G$505,"&gt;"&amp;G132)+COUNTIFS($A$6:A132,A132,$E$6:E132,E132,$M$6:M132,"Apta",$H$6:H132,H132,$G$6:G132,G132)-1)</f>
        <v/>
      </c>
      <c r="O132" s="24">
        <f>IF(N132="","",A132&amp;"|"&amp;E132&amp;"|"&amp;TEXT(N132,"000"))</f>
        <v/>
      </c>
    </row>
    <row r="133">
      <c r="A133" s="16" t="n"/>
      <c r="B133" s="20">
        <f>IF(A133="","",IFERROR(INDEX(Produtos!$B$6:$B$205,MATCH(A133,Produtos!$A$6:$A$205,0)),"SKU não cadastrado"))</f>
        <v/>
      </c>
      <c r="C133" s="16" t="n"/>
      <c r="D133" s="20">
        <f>IF(C133="","",IFERROR(INDEX(Produtos!$B$6:$B$205,MATCH(C133,Produtos!$A$6:$A$205,0)),"SKU não cadastrado"))</f>
        <v/>
      </c>
      <c r="E133" s="16" t="n"/>
      <c r="F133" s="16" t="n"/>
      <c r="G133" s="38" t="n"/>
      <c r="H133" s="22" t="n"/>
      <c r="I133" s="23" t="n"/>
      <c r="J133" s="16" t="n"/>
      <c r="K133" s="23" t="n"/>
      <c r="L133" s="20">
        <f>IF(COUNTA(A133,C133,E133,F133,G133,H133,I133,J133)=0,"",IF(A133="","Falta SKU-base",IF(C133="","Falta SKU recomendado",IF(E133="","Falta tipo",IF(F133="","Falta compatibilidade",IF(G133="","Falta margem",IF(H133="","Falta prioridade",IF(I133="","Falta regra",IF(J133="","Falta situação ativa",IF(A133=C133,"Conflito: SKU igual",IF(COUNTIF(Produtos!$A$6:$A$205,A133)=0,"Conflito: base não cadastrada",IF(COUNTIF(Produtos!$A$6:$A$205,C133)=0,"Conflito: recomendado não cadastrado",IF(COUNTIFS($A$6:A133,A133,$C$6:C133,C133,$E$6:E133,E133)&gt;1,"Conflito: relação duplicada","OK")))))))))))))</f>
        <v/>
      </c>
      <c r="M133" s="20">
        <f>IF(L133="","",IF(L133&lt;&gt;"OK","Bloqueada: "&amp;L133,IF(J133&lt;&gt;"Sim","Inativa",IF(IFERROR(INDEX(Produtos!$D$6:$D$205,MATCH(A133,Produtos!$A$6:$A$205,0)),"")&lt;&gt;"Ativo","Bloqueada: base inativa",IF(IFERROR(INDEX(Produtos!$D$6:$D$205,MATCH(C133,Produtos!$A$6:$A$205,0)),"")&lt;&gt;"Ativo","Bloqueada: recomendado inativo",IF(F133="Incompatível","Bloqueada: incompatível",IF(F133="Não avaliada","Revisar: compatibilidade",IF(AND(F133="Condicional",'Instruções'!$B$15="Não"),"Revisar: condição não liberada",IF(IFERROR(INDEX(Produtos!$E$6:$E$205,MATCH(C133,Produtos!$A$6:$A$205,0)),"")&lt;&gt;"Sim","Aguardar: recomendado indisponível",IF(AND(I133="Se SKU-base indisponível",IFERROR(INDEX(Produtos!$E$6:$E$205,MATCH(A133,Produtos!$A$6:$A$205,0)),"")="Sim"),"Aguardar: base disponível",IF(AND(I133="Se SKU-base disponível",IFERROR(INDEX(Produtos!$E$6:$E$205,MATCH(A133,Produtos!$A$6:$A$205,0)),"")&lt;&gt;"Sim"),"Aguardar: base indisponível",IF(G133&lt;'Instruções'!$B$14,"Revisar: margem abaixo do mínimo","Apta"))))))))))))</f>
        <v/>
      </c>
      <c r="N133" s="17">
        <f>IF(M133&lt;&gt;"Apta","",1+COUNTIFS($A$6:$A$505,A133,$E$6:$E$505,E133,$M$6:$M$505,"Apta",$H$6:$H$505,"&gt;"&amp;H133)+COUNTIFS($A$6:$A$505,A133,$E$6:$E$505,E133,$M$6:$M$505,"Apta",$H$6:$H$505,H133,$G$6:$G$505,"&gt;"&amp;G133)+COUNTIFS($A$6:A133,A133,$E$6:E133,E133,$M$6:M133,"Apta",$H$6:H133,H133,$G$6:G133,G133)-1)</f>
        <v/>
      </c>
      <c r="O133" s="24">
        <f>IF(N133="","",A133&amp;"|"&amp;E133&amp;"|"&amp;TEXT(N133,"000"))</f>
        <v/>
      </c>
    </row>
    <row r="134">
      <c r="A134" s="16" t="n"/>
      <c r="B134" s="20">
        <f>IF(A134="","",IFERROR(INDEX(Produtos!$B$6:$B$205,MATCH(A134,Produtos!$A$6:$A$205,0)),"SKU não cadastrado"))</f>
        <v/>
      </c>
      <c r="C134" s="16" t="n"/>
      <c r="D134" s="20">
        <f>IF(C134="","",IFERROR(INDEX(Produtos!$B$6:$B$205,MATCH(C134,Produtos!$A$6:$A$205,0)),"SKU não cadastrado"))</f>
        <v/>
      </c>
      <c r="E134" s="16" t="n"/>
      <c r="F134" s="16" t="n"/>
      <c r="G134" s="38" t="n"/>
      <c r="H134" s="22" t="n"/>
      <c r="I134" s="23" t="n"/>
      <c r="J134" s="16" t="n"/>
      <c r="K134" s="23" t="n"/>
      <c r="L134" s="20">
        <f>IF(COUNTA(A134,C134,E134,F134,G134,H134,I134,J134)=0,"",IF(A134="","Falta SKU-base",IF(C134="","Falta SKU recomendado",IF(E134="","Falta tipo",IF(F134="","Falta compatibilidade",IF(G134="","Falta margem",IF(H134="","Falta prioridade",IF(I134="","Falta regra",IF(J134="","Falta situação ativa",IF(A134=C134,"Conflito: SKU igual",IF(COUNTIF(Produtos!$A$6:$A$205,A134)=0,"Conflito: base não cadastrada",IF(COUNTIF(Produtos!$A$6:$A$205,C134)=0,"Conflito: recomendado não cadastrado",IF(COUNTIFS($A$6:A134,A134,$C$6:C134,C134,$E$6:E134,E134)&gt;1,"Conflito: relação duplicada","OK")))))))))))))</f>
        <v/>
      </c>
      <c r="M134" s="20">
        <f>IF(L134="","",IF(L134&lt;&gt;"OK","Bloqueada: "&amp;L134,IF(J134&lt;&gt;"Sim","Inativa",IF(IFERROR(INDEX(Produtos!$D$6:$D$205,MATCH(A134,Produtos!$A$6:$A$205,0)),"")&lt;&gt;"Ativo","Bloqueada: base inativa",IF(IFERROR(INDEX(Produtos!$D$6:$D$205,MATCH(C134,Produtos!$A$6:$A$205,0)),"")&lt;&gt;"Ativo","Bloqueada: recomendado inativo",IF(F134="Incompatível","Bloqueada: incompatível",IF(F134="Não avaliada","Revisar: compatibilidade",IF(AND(F134="Condicional",'Instruções'!$B$15="Não"),"Revisar: condição não liberada",IF(IFERROR(INDEX(Produtos!$E$6:$E$205,MATCH(C134,Produtos!$A$6:$A$205,0)),"")&lt;&gt;"Sim","Aguardar: recomendado indisponível",IF(AND(I134="Se SKU-base indisponível",IFERROR(INDEX(Produtos!$E$6:$E$205,MATCH(A134,Produtos!$A$6:$A$205,0)),"")="Sim"),"Aguardar: base disponível",IF(AND(I134="Se SKU-base disponível",IFERROR(INDEX(Produtos!$E$6:$E$205,MATCH(A134,Produtos!$A$6:$A$205,0)),"")&lt;&gt;"Sim"),"Aguardar: base indisponível",IF(G134&lt;'Instruções'!$B$14,"Revisar: margem abaixo do mínimo","Apta"))))))))))))</f>
        <v/>
      </c>
      <c r="N134" s="17">
        <f>IF(M134&lt;&gt;"Apta","",1+COUNTIFS($A$6:$A$505,A134,$E$6:$E$505,E134,$M$6:$M$505,"Apta",$H$6:$H$505,"&gt;"&amp;H134)+COUNTIFS($A$6:$A$505,A134,$E$6:$E$505,E134,$M$6:$M$505,"Apta",$H$6:$H$505,H134,$G$6:$G$505,"&gt;"&amp;G134)+COUNTIFS($A$6:A134,A134,$E$6:E134,E134,$M$6:M134,"Apta",$H$6:H134,H134,$G$6:G134,G134)-1)</f>
        <v/>
      </c>
      <c r="O134" s="24">
        <f>IF(N134="","",A134&amp;"|"&amp;E134&amp;"|"&amp;TEXT(N134,"000"))</f>
        <v/>
      </c>
    </row>
    <row r="135">
      <c r="A135" s="16" t="n"/>
      <c r="B135" s="20">
        <f>IF(A135="","",IFERROR(INDEX(Produtos!$B$6:$B$205,MATCH(A135,Produtos!$A$6:$A$205,0)),"SKU não cadastrado"))</f>
        <v/>
      </c>
      <c r="C135" s="16" t="n"/>
      <c r="D135" s="20">
        <f>IF(C135="","",IFERROR(INDEX(Produtos!$B$6:$B$205,MATCH(C135,Produtos!$A$6:$A$205,0)),"SKU não cadastrado"))</f>
        <v/>
      </c>
      <c r="E135" s="16" t="n"/>
      <c r="F135" s="16" t="n"/>
      <c r="G135" s="38" t="n"/>
      <c r="H135" s="22" t="n"/>
      <c r="I135" s="23" t="n"/>
      <c r="J135" s="16" t="n"/>
      <c r="K135" s="23" t="n"/>
      <c r="L135" s="20">
        <f>IF(COUNTA(A135,C135,E135,F135,G135,H135,I135,J135)=0,"",IF(A135="","Falta SKU-base",IF(C135="","Falta SKU recomendado",IF(E135="","Falta tipo",IF(F135="","Falta compatibilidade",IF(G135="","Falta margem",IF(H135="","Falta prioridade",IF(I135="","Falta regra",IF(J135="","Falta situação ativa",IF(A135=C135,"Conflito: SKU igual",IF(COUNTIF(Produtos!$A$6:$A$205,A135)=0,"Conflito: base não cadastrada",IF(COUNTIF(Produtos!$A$6:$A$205,C135)=0,"Conflito: recomendado não cadastrado",IF(COUNTIFS($A$6:A135,A135,$C$6:C135,C135,$E$6:E135,E135)&gt;1,"Conflito: relação duplicada","OK")))))))))))))</f>
        <v/>
      </c>
      <c r="M135" s="20">
        <f>IF(L135="","",IF(L135&lt;&gt;"OK","Bloqueada: "&amp;L135,IF(J135&lt;&gt;"Sim","Inativa",IF(IFERROR(INDEX(Produtos!$D$6:$D$205,MATCH(A135,Produtos!$A$6:$A$205,0)),"")&lt;&gt;"Ativo","Bloqueada: base inativa",IF(IFERROR(INDEX(Produtos!$D$6:$D$205,MATCH(C135,Produtos!$A$6:$A$205,0)),"")&lt;&gt;"Ativo","Bloqueada: recomendado inativo",IF(F135="Incompatível","Bloqueada: incompatível",IF(F135="Não avaliada","Revisar: compatibilidade",IF(AND(F135="Condicional",'Instruções'!$B$15="Não"),"Revisar: condição não liberada",IF(IFERROR(INDEX(Produtos!$E$6:$E$205,MATCH(C135,Produtos!$A$6:$A$205,0)),"")&lt;&gt;"Sim","Aguardar: recomendado indisponível",IF(AND(I135="Se SKU-base indisponível",IFERROR(INDEX(Produtos!$E$6:$E$205,MATCH(A135,Produtos!$A$6:$A$205,0)),"")="Sim"),"Aguardar: base disponível",IF(AND(I135="Se SKU-base disponível",IFERROR(INDEX(Produtos!$E$6:$E$205,MATCH(A135,Produtos!$A$6:$A$205,0)),"")&lt;&gt;"Sim"),"Aguardar: base indisponível",IF(G135&lt;'Instruções'!$B$14,"Revisar: margem abaixo do mínimo","Apta"))))))))))))</f>
        <v/>
      </c>
      <c r="N135" s="17">
        <f>IF(M135&lt;&gt;"Apta","",1+COUNTIFS($A$6:$A$505,A135,$E$6:$E$505,E135,$M$6:$M$505,"Apta",$H$6:$H$505,"&gt;"&amp;H135)+COUNTIFS($A$6:$A$505,A135,$E$6:$E$505,E135,$M$6:$M$505,"Apta",$H$6:$H$505,H135,$G$6:$G$505,"&gt;"&amp;G135)+COUNTIFS($A$6:A135,A135,$E$6:E135,E135,$M$6:M135,"Apta",$H$6:H135,H135,$G$6:G135,G135)-1)</f>
        <v/>
      </c>
      <c r="O135" s="24">
        <f>IF(N135="","",A135&amp;"|"&amp;E135&amp;"|"&amp;TEXT(N135,"000"))</f>
        <v/>
      </c>
    </row>
    <row r="136">
      <c r="A136" s="16" t="n"/>
      <c r="B136" s="20">
        <f>IF(A136="","",IFERROR(INDEX(Produtos!$B$6:$B$205,MATCH(A136,Produtos!$A$6:$A$205,0)),"SKU não cadastrado"))</f>
        <v/>
      </c>
      <c r="C136" s="16" t="n"/>
      <c r="D136" s="20">
        <f>IF(C136="","",IFERROR(INDEX(Produtos!$B$6:$B$205,MATCH(C136,Produtos!$A$6:$A$205,0)),"SKU não cadastrado"))</f>
        <v/>
      </c>
      <c r="E136" s="16" t="n"/>
      <c r="F136" s="16" t="n"/>
      <c r="G136" s="38" t="n"/>
      <c r="H136" s="22" t="n"/>
      <c r="I136" s="23" t="n"/>
      <c r="J136" s="16" t="n"/>
      <c r="K136" s="23" t="n"/>
      <c r="L136" s="20">
        <f>IF(COUNTA(A136,C136,E136,F136,G136,H136,I136,J136)=0,"",IF(A136="","Falta SKU-base",IF(C136="","Falta SKU recomendado",IF(E136="","Falta tipo",IF(F136="","Falta compatibilidade",IF(G136="","Falta margem",IF(H136="","Falta prioridade",IF(I136="","Falta regra",IF(J136="","Falta situação ativa",IF(A136=C136,"Conflito: SKU igual",IF(COUNTIF(Produtos!$A$6:$A$205,A136)=0,"Conflito: base não cadastrada",IF(COUNTIF(Produtos!$A$6:$A$205,C136)=0,"Conflito: recomendado não cadastrado",IF(COUNTIFS($A$6:A136,A136,$C$6:C136,C136,$E$6:E136,E136)&gt;1,"Conflito: relação duplicada","OK")))))))))))))</f>
        <v/>
      </c>
      <c r="M136" s="20">
        <f>IF(L136="","",IF(L136&lt;&gt;"OK","Bloqueada: "&amp;L136,IF(J136&lt;&gt;"Sim","Inativa",IF(IFERROR(INDEX(Produtos!$D$6:$D$205,MATCH(A136,Produtos!$A$6:$A$205,0)),"")&lt;&gt;"Ativo","Bloqueada: base inativa",IF(IFERROR(INDEX(Produtos!$D$6:$D$205,MATCH(C136,Produtos!$A$6:$A$205,0)),"")&lt;&gt;"Ativo","Bloqueada: recomendado inativo",IF(F136="Incompatível","Bloqueada: incompatível",IF(F136="Não avaliada","Revisar: compatibilidade",IF(AND(F136="Condicional",'Instruções'!$B$15="Não"),"Revisar: condição não liberada",IF(IFERROR(INDEX(Produtos!$E$6:$E$205,MATCH(C136,Produtos!$A$6:$A$205,0)),"")&lt;&gt;"Sim","Aguardar: recomendado indisponível",IF(AND(I136="Se SKU-base indisponível",IFERROR(INDEX(Produtos!$E$6:$E$205,MATCH(A136,Produtos!$A$6:$A$205,0)),"")="Sim"),"Aguardar: base disponível",IF(AND(I136="Se SKU-base disponível",IFERROR(INDEX(Produtos!$E$6:$E$205,MATCH(A136,Produtos!$A$6:$A$205,0)),"")&lt;&gt;"Sim"),"Aguardar: base indisponível",IF(G136&lt;'Instruções'!$B$14,"Revisar: margem abaixo do mínimo","Apta"))))))))))))</f>
        <v/>
      </c>
      <c r="N136" s="17">
        <f>IF(M136&lt;&gt;"Apta","",1+COUNTIFS($A$6:$A$505,A136,$E$6:$E$505,E136,$M$6:$M$505,"Apta",$H$6:$H$505,"&gt;"&amp;H136)+COUNTIFS($A$6:$A$505,A136,$E$6:$E$505,E136,$M$6:$M$505,"Apta",$H$6:$H$505,H136,$G$6:$G$505,"&gt;"&amp;G136)+COUNTIFS($A$6:A136,A136,$E$6:E136,E136,$M$6:M136,"Apta",$H$6:H136,H136,$G$6:G136,G136)-1)</f>
        <v/>
      </c>
      <c r="O136" s="24">
        <f>IF(N136="","",A136&amp;"|"&amp;E136&amp;"|"&amp;TEXT(N136,"000"))</f>
        <v/>
      </c>
    </row>
    <row r="137">
      <c r="A137" s="16" t="n"/>
      <c r="B137" s="20">
        <f>IF(A137="","",IFERROR(INDEX(Produtos!$B$6:$B$205,MATCH(A137,Produtos!$A$6:$A$205,0)),"SKU não cadastrado"))</f>
        <v/>
      </c>
      <c r="C137" s="16" t="n"/>
      <c r="D137" s="20">
        <f>IF(C137="","",IFERROR(INDEX(Produtos!$B$6:$B$205,MATCH(C137,Produtos!$A$6:$A$205,0)),"SKU não cadastrado"))</f>
        <v/>
      </c>
      <c r="E137" s="16" t="n"/>
      <c r="F137" s="16" t="n"/>
      <c r="G137" s="38" t="n"/>
      <c r="H137" s="22" t="n"/>
      <c r="I137" s="23" t="n"/>
      <c r="J137" s="16" t="n"/>
      <c r="K137" s="23" t="n"/>
      <c r="L137" s="20">
        <f>IF(COUNTA(A137,C137,E137,F137,G137,H137,I137,J137)=0,"",IF(A137="","Falta SKU-base",IF(C137="","Falta SKU recomendado",IF(E137="","Falta tipo",IF(F137="","Falta compatibilidade",IF(G137="","Falta margem",IF(H137="","Falta prioridade",IF(I137="","Falta regra",IF(J137="","Falta situação ativa",IF(A137=C137,"Conflito: SKU igual",IF(COUNTIF(Produtos!$A$6:$A$205,A137)=0,"Conflito: base não cadastrada",IF(COUNTIF(Produtos!$A$6:$A$205,C137)=0,"Conflito: recomendado não cadastrado",IF(COUNTIFS($A$6:A137,A137,$C$6:C137,C137,$E$6:E137,E137)&gt;1,"Conflito: relação duplicada","OK")))))))))))))</f>
        <v/>
      </c>
      <c r="M137" s="20">
        <f>IF(L137="","",IF(L137&lt;&gt;"OK","Bloqueada: "&amp;L137,IF(J137&lt;&gt;"Sim","Inativa",IF(IFERROR(INDEX(Produtos!$D$6:$D$205,MATCH(A137,Produtos!$A$6:$A$205,0)),"")&lt;&gt;"Ativo","Bloqueada: base inativa",IF(IFERROR(INDEX(Produtos!$D$6:$D$205,MATCH(C137,Produtos!$A$6:$A$205,0)),"")&lt;&gt;"Ativo","Bloqueada: recomendado inativo",IF(F137="Incompatível","Bloqueada: incompatível",IF(F137="Não avaliada","Revisar: compatibilidade",IF(AND(F137="Condicional",'Instruções'!$B$15="Não"),"Revisar: condição não liberada",IF(IFERROR(INDEX(Produtos!$E$6:$E$205,MATCH(C137,Produtos!$A$6:$A$205,0)),"")&lt;&gt;"Sim","Aguardar: recomendado indisponível",IF(AND(I137="Se SKU-base indisponível",IFERROR(INDEX(Produtos!$E$6:$E$205,MATCH(A137,Produtos!$A$6:$A$205,0)),"")="Sim"),"Aguardar: base disponível",IF(AND(I137="Se SKU-base disponível",IFERROR(INDEX(Produtos!$E$6:$E$205,MATCH(A137,Produtos!$A$6:$A$205,0)),"")&lt;&gt;"Sim"),"Aguardar: base indisponível",IF(G137&lt;'Instruções'!$B$14,"Revisar: margem abaixo do mínimo","Apta"))))))))))))</f>
        <v/>
      </c>
      <c r="N137" s="17">
        <f>IF(M137&lt;&gt;"Apta","",1+COUNTIFS($A$6:$A$505,A137,$E$6:$E$505,E137,$M$6:$M$505,"Apta",$H$6:$H$505,"&gt;"&amp;H137)+COUNTIFS($A$6:$A$505,A137,$E$6:$E$505,E137,$M$6:$M$505,"Apta",$H$6:$H$505,H137,$G$6:$G$505,"&gt;"&amp;G137)+COUNTIFS($A$6:A137,A137,$E$6:E137,E137,$M$6:M137,"Apta",$H$6:H137,H137,$G$6:G137,G137)-1)</f>
        <v/>
      </c>
      <c r="O137" s="24">
        <f>IF(N137="","",A137&amp;"|"&amp;E137&amp;"|"&amp;TEXT(N137,"000"))</f>
        <v/>
      </c>
    </row>
    <row r="138">
      <c r="A138" s="16" t="n"/>
      <c r="B138" s="20">
        <f>IF(A138="","",IFERROR(INDEX(Produtos!$B$6:$B$205,MATCH(A138,Produtos!$A$6:$A$205,0)),"SKU não cadastrado"))</f>
        <v/>
      </c>
      <c r="C138" s="16" t="n"/>
      <c r="D138" s="20">
        <f>IF(C138="","",IFERROR(INDEX(Produtos!$B$6:$B$205,MATCH(C138,Produtos!$A$6:$A$205,0)),"SKU não cadastrado"))</f>
        <v/>
      </c>
      <c r="E138" s="16" t="n"/>
      <c r="F138" s="16" t="n"/>
      <c r="G138" s="38" t="n"/>
      <c r="H138" s="22" t="n"/>
      <c r="I138" s="23" t="n"/>
      <c r="J138" s="16" t="n"/>
      <c r="K138" s="23" t="n"/>
      <c r="L138" s="20">
        <f>IF(COUNTA(A138,C138,E138,F138,G138,H138,I138,J138)=0,"",IF(A138="","Falta SKU-base",IF(C138="","Falta SKU recomendado",IF(E138="","Falta tipo",IF(F138="","Falta compatibilidade",IF(G138="","Falta margem",IF(H138="","Falta prioridade",IF(I138="","Falta regra",IF(J138="","Falta situação ativa",IF(A138=C138,"Conflito: SKU igual",IF(COUNTIF(Produtos!$A$6:$A$205,A138)=0,"Conflito: base não cadastrada",IF(COUNTIF(Produtos!$A$6:$A$205,C138)=0,"Conflito: recomendado não cadastrado",IF(COUNTIFS($A$6:A138,A138,$C$6:C138,C138,$E$6:E138,E138)&gt;1,"Conflito: relação duplicada","OK")))))))))))))</f>
        <v/>
      </c>
      <c r="M138" s="20">
        <f>IF(L138="","",IF(L138&lt;&gt;"OK","Bloqueada: "&amp;L138,IF(J138&lt;&gt;"Sim","Inativa",IF(IFERROR(INDEX(Produtos!$D$6:$D$205,MATCH(A138,Produtos!$A$6:$A$205,0)),"")&lt;&gt;"Ativo","Bloqueada: base inativa",IF(IFERROR(INDEX(Produtos!$D$6:$D$205,MATCH(C138,Produtos!$A$6:$A$205,0)),"")&lt;&gt;"Ativo","Bloqueada: recomendado inativo",IF(F138="Incompatível","Bloqueada: incompatível",IF(F138="Não avaliada","Revisar: compatibilidade",IF(AND(F138="Condicional",'Instruções'!$B$15="Não"),"Revisar: condição não liberada",IF(IFERROR(INDEX(Produtos!$E$6:$E$205,MATCH(C138,Produtos!$A$6:$A$205,0)),"")&lt;&gt;"Sim","Aguardar: recomendado indisponível",IF(AND(I138="Se SKU-base indisponível",IFERROR(INDEX(Produtos!$E$6:$E$205,MATCH(A138,Produtos!$A$6:$A$205,0)),"")="Sim"),"Aguardar: base disponível",IF(AND(I138="Se SKU-base disponível",IFERROR(INDEX(Produtos!$E$6:$E$205,MATCH(A138,Produtos!$A$6:$A$205,0)),"")&lt;&gt;"Sim"),"Aguardar: base indisponível",IF(G138&lt;'Instruções'!$B$14,"Revisar: margem abaixo do mínimo","Apta"))))))))))))</f>
        <v/>
      </c>
      <c r="N138" s="17">
        <f>IF(M138&lt;&gt;"Apta","",1+COUNTIFS($A$6:$A$505,A138,$E$6:$E$505,E138,$M$6:$M$505,"Apta",$H$6:$H$505,"&gt;"&amp;H138)+COUNTIFS($A$6:$A$505,A138,$E$6:$E$505,E138,$M$6:$M$505,"Apta",$H$6:$H$505,H138,$G$6:$G$505,"&gt;"&amp;G138)+COUNTIFS($A$6:A138,A138,$E$6:E138,E138,$M$6:M138,"Apta",$H$6:H138,H138,$G$6:G138,G138)-1)</f>
        <v/>
      </c>
      <c r="O138" s="24">
        <f>IF(N138="","",A138&amp;"|"&amp;E138&amp;"|"&amp;TEXT(N138,"000"))</f>
        <v/>
      </c>
    </row>
    <row r="139">
      <c r="A139" s="16" t="n"/>
      <c r="B139" s="20">
        <f>IF(A139="","",IFERROR(INDEX(Produtos!$B$6:$B$205,MATCH(A139,Produtos!$A$6:$A$205,0)),"SKU não cadastrado"))</f>
        <v/>
      </c>
      <c r="C139" s="16" t="n"/>
      <c r="D139" s="20">
        <f>IF(C139="","",IFERROR(INDEX(Produtos!$B$6:$B$205,MATCH(C139,Produtos!$A$6:$A$205,0)),"SKU não cadastrado"))</f>
        <v/>
      </c>
      <c r="E139" s="16" t="n"/>
      <c r="F139" s="16" t="n"/>
      <c r="G139" s="38" t="n"/>
      <c r="H139" s="22" t="n"/>
      <c r="I139" s="23" t="n"/>
      <c r="J139" s="16" t="n"/>
      <c r="K139" s="23" t="n"/>
      <c r="L139" s="20">
        <f>IF(COUNTA(A139,C139,E139,F139,G139,H139,I139,J139)=0,"",IF(A139="","Falta SKU-base",IF(C139="","Falta SKU recomendado",IF(E139="","Falta tipo",IF(F139="","Falta compatibilidade",IF(G139="","Falta margem",IF(H139="","Falta prioridade",IF(I139="","Falta regra",IF(J139="","Falta situação ativa",IF(A139=C139,"Conflito: SKU igual",IF(COUNTIF(Produtos!$A$6:$A$205,A139)=0,"Conflito: base não cadastrada",IF(COUNTIF(Produtos!$A$6:$A$205,C139)=0,"Conflito: recomendado não cadastrado",IF(COUNTIFS($A$6:A139,A139,$C$6:C139,C139,$E$6:E139,E139)&gt;1,"Conflito: relação duplicada","OK")))))))))))))</f>
        <v/>
      </c>
      <c r="M139" s="20">
        <f>IF(L139="","",IF(L139&lt;&gt;"OK","Bloqueada: "&amp;L139,IF(J139&lt;&gt;"Sim","Inativa",IF(IFERROR(INDEX(Produtos!$D$6:$D$205,MATCH(A139,Produtos!$A$6:$A$205,0)),"")&lt;&gt;"Ativo","Bloqueada: base inativa",IF(IFERROR(INDEX(Produtos!$D$6:$D$205,MATCH(C139,Produtos!$A$6:$A$205,0)),"")&lt;&gt;"Ativo","Bloqueada: recomendado inativo",IF(F139="Incompatível","Bloqueada: incompatível",IF(F139="Não avaliada","Revisar: compatibilidade",IF(AND(F139="Condicional",'Instruções'!$B$15="Não"),"Revisar: condição não liberada",IF(IFERROR(INDEX(Produtos!$E$6:$E$205,MATCH(C139,Produtos!$A$6:$A$205,0)),"")&lt;&gt;"Sim","Aguardar: recomendado indisponível",IF(AND(I139="Se SKU-base indisponível",IFERROR(INDEX(Produtos!$E$6:$E$205,MATCH(A139,Produtos!$A$6:$A$205,0)),"")="Sim"),"Aguardar: base disponível",IF(AND(I139="Se SKU-base disponível",IFERROR(INDEX(Produtos!$E$6:$E$205,MATCH(A139,Produtos!$A$6:$A$205,0)),"")&lt;&gt;"Sim"),"Aguardar: base indisponível",IF(G139&lt;'Instruções'!$B$14,"Revisar: margem abaixo do mínimo","Apta"))))))))))))</f>
        <v/>
      </c>
      <c r="N139" s="17">
        <f>IF(M139&lt;&gt;"Apta","",1+COUNTIFS($A$6:$A$505,A139,$E$6:$E$505,E139,$M$6:$M$505,"Apta",$H$6:$H$505,"&gt;"&amp;H139)+COUNTIFS($A$6:$A$505,A139,$E$6:$E$505,E139,$M$6:$M$505,"Apta",$H$6:$H$505,H139,$G$6:$G$505,"&gt;"&amp;G139)+COUNTIFS($A$6:A139,A139,$E$6:E139,E139,$M$6:M139,"Apta",$H$6:H139,H139,$G$6:G139,G139)-1)</f>
        <v/>
      </c>
      <c r="O139" s="24">
        <f>IF(N139="","",A139&amp;"|"&amp;E139&amp;"|"&amp;TEXT(N139,"000"))</f>
        <v/>
      </c>
    </row>
    <row r="140">
      <c r="A140" s="16" t="n"/>
      <c r="B140" s="20">
        <f>IF(A140="","",IFERROR(INDEX(Produtos!$B$6:$B$205,MATCH(A140,Produtos!$A$6:$A$205,0)),"SKU não cadastrado"))</f>
        <v/>
      </c>
      <c r="C140" s="16" t="n"/>
      <c r="D140" s="20">
        <f>IF(C140="","",IFERROR(INDEX(Produtos!$B$6:$B$205,MATCH(C140,Produtos!$A$6:$A$205,0)),"SKU não cadastrado"))</f>
        <v/>
      </c>
      <c r="E140" s="16" t="n"/>
      <c r="F140" s="16" t="n"/>
      <c r="G140" s="38" t="n"/>
      <c r="H140" s="22" t="n"/>
      <c r="I140" s="23" t="n"/>
      <c r="J140" s="16" t="n"/>
      <c r="K140" s="23" t="n"/>
      <c r="L140" s="20">
        <f>IF(COUNTA(A140,C140,E140,F140,G140,H140,I140,J140)=0,"",IF(A140="","Falta SKU-base",IF(C140="","Falta SKU recomendado",IF(E140="","Falta tipo",IF(F140="","Falta compatibilidade",IF(G140="","Falta margem",IF(H140="","Falta prioridade",IF(I140="","Falta regra",IF(J140="","Falta situação ativa",IF(A140=C140,"Conflito: SKU igual",IF(COUNTIF(Produtos!$A$6:$A$205,A140)=0,"Conflito: base não cadastrada",IF(COUNTIF(Produtos!$A$6:$A$205,C140)=0,"Conflito: recomendado não cadastrado",IF(COUNTIFS($A$6:A140,A140,$C$6:C140,C140,$E$6:E140,E140)&gt;1,"Conflito: relação duplicada","OK")))))))))))))</f>
        <v/>
      </c>
      <c r="M140" s="20">
        <f>IF(L140="","",IF(L140&lt;&gt;"OK","Bloqueada: "&amp;L140,IF(J140&lt;&gt;"Sim","Inativa",IF(IFERROR(INDEX(Produtos!$D$6:$D$205,MATCH(A140,Produtos!$A$6:$A$205,0)),"")&lt;&gt;"Ativo","Bloqueada: base inativa",IF(IFERROR(INDEX(Produtos!$D$6:$D$205,MATCH(C140,Produtos!$A$6:$A$205,0)),"")&lt;&gt;"Ativo","Bloqueada: recomendado inativo",IF(F140="Incompatível","Bloqueada: incompatível",IF(F140="Não avaliada","Revisar: compatibilidade",IF(AND(F140="Condicional",'Instruções'!$B$15="Não"),"Revisar: condição não liberada",IF(IFERROR(INDEX(Produtos!$E$6:$E$205,MATCH(C140,Produtos!$A$6:$A$205,0)),"")&lt;&gt;"Sim","Aguardar: recomendado indisponível",IF(AND(I140="Se SKU-base indisponível",IFERROR(INDEX(Produtos!$E$6:$E$205,MATCH(A140,Produtos!$A$6:$A$205,0)),"")="Sim"),"Aguardar: base disponível",IF(AND(I140="Se SKU-base disponível",IFERROR(INDEX(Produtos!$E$6:$E$205,MATCH(A140,Produtos!$A$6:$A$205,0)),"")&lt;&gt;"Sim"),"Aguardar: base indisponível",IF(G140&lt;'Instruções'!$B$14,"Revisar: margem abaixo do mínimo","Apta"))))))))))))</f>
        <v/>
      </c>
      <c r="N140" s="17">
        <f>IF(M140&lt;&gt;"Apta","",1+COUNTIFS($A$6:$A$505,A140,$E$6:$E$505,E140,$M$6:$M$505,"Apta",$H$6:$H$505,"&gt;"&amp;H140)+COUNTIFS($A$6:$A$505,A140,$E$6:$E$505,E140,$M$6:$M$505,"Apta",$H$6:$H$505,H140,$G$6:$G$505,"&gt;"&amp;G140)+COUNTIFS($A$6:A140,A140,$E$6:E140,E140,$M$6:M140,"Apta",$H$6:H140,H140,$G$6:G140,G140)-1)</f>
        <v/>
      </c>
      <c r="O140" s="24">
        <f>IF(N140="","",A140&amp;"|"&amp;E140&amp;"|"&amp;TEXT(N140,"000"))</f>
        <v/>
      </c>
    </row>
    <row r="141">
      <c r="A141" s="16" t="n"/>
      <c r="B141" s="20">
        <f>IF(A141="","",IFERROR(INDEX(Produtos!$B$6:$B$205,MATCH(A141,Produtos!$A$6:$A$205,0)),"SKU não cadastrado"))</f>
        <v/>
      </c>
      <c r="C141" s="16" t="n"/>
      <c r="D141" s="20">
        <f>IF(C141="","",IFERROR(INDEX(Produtos!$B$6:$B$205,MATCH(C141,Produtos!$A$6:$A$205,0)),"SKU não cadastrado"))</f>
        <v/>
      </c>
      <c r="E141" s="16" t="n"/>
      <c r="F141" s="16" t="n"/>
      <c r="G141" s="38" t="n"/>
      <c r="H141" s="22" t="n"/>
      <c r="I141" s="23" t="n"/>
      <c r="J141" s="16" t="n"/>
      <c r="K141" s="23" t="n"/>
      <c r="L141" s="20">
        <f>IF(COUNTA(A141,C141,E141,F141,G141,H141,I141,J141)=0,"",IF(A141="","Falta SKU-base",IF(C141="","Falta SKU recomendado",IF(E141="","Falta tipo",IF(F141="","Falta compatibilidade",IF(G141="","Falta margem",IF(H141="","Falta prioridade",IF(I141="","Falta regra",IF(J141="","Falta situação ativa",IF(A141=C141,"Conflito: SKU igual",IF(COUNTIF(Produtos!$A$6:$A$205,A141)=0,"Conflito: base não cadastrada",IF(COUNTIF(Produtos!$A$6:$A$205,C141)=0,"Conflito: recomendado não cadastrado",IF(COUNTIFS($A$6:A141,A141,$C$6:C141,C141,$E$6:E141,E141)&gt;1,"Conflito: relação duplicada","OK")))))))))))))</f>
        <v/>
      </c>
      <c r="M141" s="20">
        <f>IF(L141="","",IF(L141&lt;&gt;"OK","Bloqueada: "&amp;L141,IF(J141&lt;&gt;"Sim","Inativa",IF(IFERROR(INDEX(Produtos!$D$6:$D$205,MATCH(A141,Produtos!$A$6:$A$205,0)),"")&lt;&gt;"Ativo","Bloqueada: base inativa",IF(IFERROR(INDEX(Produtos!$D$6:$D$205,MATCH(C141,Produtos!$A$6:$A$205,0)),"")&lt;&gt;"Ativo","Bloqueada: recomendado inativo",IF(F141="Incompatível","Bloqueada: incompatível",IF(F141="Não avaliada","Revisar: compatibilidade",IF(AND(F141="Condicional",'Instruções'!$B$15="Não"),"Revisar: condição não liberada",IF(IFERROR(INDEX(Produtos!$E$6:$E$205,MATCH(C141,Produtos!$A$6:$A$205,0)),"")&lt;&gt;"Sim","Aguardar: recomendado indisponível",IF(AND(I141="Se SKU-base indisponível",IFERROR(INDEX(Produtos!$E$6:$E$205,MATCH(A141,Produtos!$A$6:$A$205,0)),"")="Sim"),"Aguardar: base disponível",IF(AND(I141="Se SKU-base disponível",IFERROR(INDEX(Produtos!$E$6:$E$205,MATCH(A141,Produtos!$A$6:$A$205,0)),"")&lt;&gt;"Sim"),"Aguardar: base indisponível",IF(G141&lt;'Instruções'!$B$14,"Revisar: margem abaixo do mínimo","Apta"))))))))))))</f>
        <v/>
      </c>
      <c r="N141" s="17">
        <f>IF(M141&lt;&gt;"Apta","",1+COUNTIFS($A$6:$A$505,A141,$E$6:$E$505,E141,$M$6:$M$505,"Apta",$H$6:$H$505,"&gt;"&amp;H141)+COUNTIFS($A$6:$A$505,A141,$E$6:$E$505,E141,$M$6:$M$505,"Apta",$H$6:$H$505,H141,$G$6:$G$505,"&gt;"&amp;G141)+COUNTIFS($A$6:A141,A141,$E$6:E141,E141,$M$6:M141,"Apta",$H$6:H141,H141,$G$6:G141,G141)-1)</f>
        <v/>
      </c>
      <c r="O141" s="24">
        <f>IF(N141="","",A141&amp;"|"&amp;E141&amp;"|"&amp;TEXT(N141,"000"))</f>
        <v/>
      </c>
    </row>
    <row r="142">
      <c r="A142" s="16" t="n"/>
      <c r="B142" s="20">
        <f>IF(A142="","",IFERROR(INDEX(Produtos!$B$6:$B$205,MATCH(A142,Produtos!$A$6:$A$205,0)),"SKU não cadastrado"))</f>
        <v/>
      </c>
      <c r="C142" s="16" t="n"/>
      <c r="D142" s="20">
        <f>IF(C142="","",IFERROR(INDEX(Produtos!$B$6:$B$205,MATCH(C142,Produtos!$A$6:$A$205,0)),"SKU não cadastrado"))</f>
        <v/>
      </c>
      <c r="E142" s="16" t="n"/>
      <c r="F142" s="16" t="n"/>
      <c r="G142" s="38" t="n"/>
      <c r="H142" s="22" t="n"/>
      <c r="I142" s="23" t="n"/>
      <c r="J142" s="16" t="n"/>
      <c r="K142" s="23" t="n"/>
      <c r="L142" s="20">
        <f>IF(COUNTA(A142,C142,E142,F142,G142,H142,I142,J142)=0,"",IF(A142="","Falta SKU-base",IF(C142="","Falta SKU recomendado",IF(E142="","Falta tipo",IF(F142="","Falta compatibilidade",IF(G142="","Falta margem",IF(H142="","Falta prioridade",IF(I142="","Falta regra",IF(J142="","Falta situação ativa",IF(A142=C142,"Conflito: SKU igual",IF(COUNTIF(Produtos!$A$6:$A$205,A142)=0,"Conflito: base não cadastrada",IF(COUNTIF(Produtos!$A$6:$A$205,C142)=0,"Conflito: recomendado não cadastrado",IF(COUNTIFS($A$6:A142,A142,$C$6:C142,C142,$E$6:E142,E142)&gt;1,"Conflito: relação duplicada","OK")))))))))))))</f>
        <v/>
      </c>
      <c r="M142" s="20">
        <f>IF(L142="","",IF(L142&lt;&gt;"OK","Bloqueada: "&amp;L142,IF(J142&lt;&gt;"Sim","Inativa",IF(IFERROR(INDEX(Produtos!$D$6:$D$205,MATCH(A142,Produtos!$A$6:$A$205,0)),"")&lt;&gt;"Ativo","Bloqueada: base inativa",IF(IFERROR(INDEX(Produtos!$D$6:$D$205,MATCH(C142,Produtos!$A$6:$A$205,0)),"")&lt;&gt;"Ativo","Bloqueada: recomendado inativo",IF(F142="Incompatível","Bloqueada: incompatível",IF(F142="Não avaliada","Revisar: compatibilidade",IF(AND(F142="Condicional",'Instruções'!$B$15="Não"),"Revisar: condição não liberada",IF(IFERROR(INDEX(Produtos!$E$6:$E$205,MATCH(C142,Produtos!$A$6:$A$205,0)),"")&lt;&gt;"Sim","Aguardar: recomendado indisponível",IF(AND(I142="Se SKU-base indisponível",IFERROR(INDEX(Produtos!$E$6:$E$205,MATCH(A142,Produtos!$A$6:$A$205,0)),"")="Sim"),"Aguardar: base disponível",IF(AND(I142="Se SKU-base disponível",IFERROR(INDEX(Produtos!$E$6:$E$205,MATCH(A142,Produtos!$A$6:$A$205,0)),"")&lt;&gt;"Sim"),"Aguardar: base indisponível",IF(G142&lt;'Instruções'!$B$14,"Revisar: margem abaixo do mínimo","Apta"))))))))))))</f>
        <v/>
      </c>
      <c r="N142" s="17">
        <f>IF(M142&lt;&gt;"Apta","",1+COUNTIFS($A$6:$A$505,A142,$E$6:$E$505,E142,$M$6:$M$505,"Apta",$H$6:$H$505,"&gt;"&amp;H142)+COUNTIFS($A$6:$A$505,A142,$E$6:$E$505,E142,$M$6:$M$505,"Apta",$H$6:$H$505,H142,$G$6:$G$505,"&gt;"&amp;G142)+COUNTIFS($A$6:A142,A142,$E$6:E142,E142,$M$6:M142,"Apta",$H$6:H142,H142,$G$6:G142,G142)-1)</f>
        <v/>
      </c>
      <c r="O142" s="24">
        <f>IF(N142="","",A142&amp;"|"&amp;E142&amp;"|"&amp;TEXT(N142,"000"))</f>
        <v/>
      </c>
    </row>
    <row r="143">
      <c r="A143" s="16" t="n"/>
      <c r="B143" s="20">
        <f>IF(A143="","",IFERROR(INDEX(Produtos!$B$6:$B$205,MATCH(A143,Produtos!$A$6:$A$205,0)),"SKU não cadastrado"))</f>
        <v/>
      </c>
      <c r="C143" s="16" t="n"/>
      <c r="D143" s="20">
        <f>IF(C143="","",IFERROR(INDEX(Produtos!$B$6:$B$205,MATCH(C143,Produtos!$A$6:$A$205,0)),"SKU não cadastrado"))</f>
        <v/>
      </c>
      <c r="E143" s="16" t="n"/>
      <c r="F143" s="16" t="n"/>
      <c r="G143" s="38" t="n"/>
      <c r="H143" s="22" t="n"/>
      <c r="I143" s="23" t="n"/>
      <c r="J143" s="16" t="n"/>
      <c r="K143" s="23" t="n"/>
      <c r="L143" s="20">
        <f>IF(COUNTA(A143,C143,E143,F143,G143,H143,I143,J143)=0,"",IF(A143="","Falta SKU-base",IF(C143="","Falta SKU recomendado",IF(E143="","Falta tipo",IF(F143="","Falta compatibilidade",IF(G143="","Falta margem",IF(H143="","Falta prioridade",IF(I143="","Falta regra",IF(J143="","Falta situação ativa",IF(A143=C143,"Conflito: SKU igual",IF(COUNTIF(Produtos!$A$6:$A$205,A143)=0,"Conflito: base não cadastrada",IF(COUNTIF(Produtos!$A$6:$A$205,C143)=0,"Conflito: recomendado não cadastrado",IF(COUNTIFS($A$6:A143,A143,$C$6:C143,C143,$E$6:E143,E143)&gt;1,"Conflito: relação duplicada","OK")))))))))))))</f>
        <v/>
      </c>
      <c r="M143" s="20">
        <f>IF(L143="","",IF(L143&lt;&gt;"OK","Bloqueada: "&amp;L143,IF(J143&lt;&gt;"Sim","Inativa",IF(IFERROR(INDEX(Produtos!$D$6:$D$205,MATCH(A143,Produtos!$A$6:$A$205,0)),"")&lt;&gt;"Ativo","Bloqueada: base inativa",IF(IFERROR(INDEX(Produtos!$D$6:$D$205,MATCH(C143,Produtos!$A$6:$A$205,0)),"")&lt;&gt;"Ativo","Bloqueada: recomendado inativo",IF(F143="Incompatível","Bloqueada: incompatível",IF(F143="Não avaliada","Revisar: compatibilidade",IF(AND(F143="Condicional",'Instruções'!$B$15="Não"),"Revisar: condição não liberada",IF(IFERROR(INDEX(Produtos!$E$6:$E$205,MATCH(C143,Produtos!$A$6:$A$205,0)),"")&lt;&gt;"Sim","Aguardar: recomendado indisponível",IF(AND(I143="Se SKU-base indisponível",IFERROR(INDEX(Produtos!$E$6:$E$205,MATCH(A143,Produtos!$A$6:$A$205,0)),"")="Sim"),"Aguardar: base disponível",IF(AND(I143="Se SKU-base disponível",IFERROR(INDEX(Produtos!$E$6:$E$205,MATCH(A143,Produtos!$A$6:$A$205,0)),"")&lt;&gt;"Sim"),"Aguardar: base indisponível",IF(G143&lt;'Instruções'!$B$14,"Revisar: margem abaixo do mínimo","Apta"))))))))))))</f>
        <v/>
      </c>
      <c r="N143" s="17">
        <f>IF(M143&lt;&gt;"Apta","",1+COUNTIFS($A$6:$A$505,A143,$E$6:$E$505,E143,$M$6:$M$505,"Apta",$H$6:$H$505,"&gt;"&amp;H143)+COUNTIFS($A$6:$A$505,A143,$E$6:$E$505,E143,$M$6:$M$505,"Apta",$H$6:$H$505,H143,$G$6:$G$505,"&gt;"&amp;G143)+COUNTIFS($A$6:A143,A143,$E$6:E143,E143,$M$6:M143,"Apta",$H$6:H143,H143,$G$6:G143,G143)-1)</f>
        <v/>
      </c>
      <c r="O143" s="24">
        <f>IF(N143="","",A143&amp;"|"&amp;E143&amp;"|"&amp;TEXT(N143,"000"))</f>
        <v/>
      </c>
    </row>
    <row r="144">
      <c r="A144" s="16" t="n"/>
      <c r="B144" s="20">
        <f>IF(A144="","",IFERROR(INDEX(Produtos!$B$6:$B$205,MATCH(A144,Produtos!$A$6:$A$205,0)),"SKU não cadastrado"))</f>
        <v/>
      </c>
      <c r="C144" s="16" t="n"/>
      <c r="D144" s="20">
        <f>IF(C144="","",IFERROR(INDEX(Produtos!$B$6:$B$205,MATCH(C144,Produtos!$A$6:$A$205,0)),"SKU não cadastrado"))</f>
        <v/>
      </c>
      <c r="E144" s="16" t="n"/>
      <c r="F144" s="16" t="n"/>
      <c r="G144" s="38" t="n"/>
      <c r="H144" s="22" t="n"/>
      <c r="I144" s="23" t="n"/>
      <c r="J144" s="16" t="n"/>
      <c r="K144" s="23" t="n"/>
      <c r="L144" s="20">
        <f>IF(COUNTA(A144,C144,E144,F144,G144,H144,I144,J144)=0,"",IF(A144="","Falta SKU-base",IF(C144="","Falta SKU recomendado",IF(E144="","Falta tipo",IF(F144="","Falta compatibilidade",IF(G144="","Falta margem",IF(H144="","Falta prioridade",IF(I144="","Falta regra",IF(J144="","Falta situação ativa",IF(A144=C144,"Conflito: SKU igual",IF(COUNTIF(Produtos!$A$6:$A$205,A144)=0,"Conflito: base não cadastrada",IF(COUNTIF(Produtos!$A$6:$A$205,C144)=0,"Conflito: recomendado não cadastrado",IF(COUNTIFS($A$6:A144,A144,$C$6:C144,C144,$E$6:E144,E144)&gt;1,"Conflito: relação duplicada","OK")))))))))))))</f>
        <v/>
      </c>
      <c r="M144" s="20">
        <f>IF(L144="","",IF(L144&lt;&gt;"OK","Bloqueada: "&amp;L144,IF(J144&lt;&gt;"Sim","Inativa",IF(IFERROR(INDEX(Produtos!$D$6:$D$205,MATCH(A144,Produtos!$A$6:$A$205,0)),"")&lt;&gt;"Ativo","Bloqueada: base inativa",IF(IFERROR(INDEX(Produtos!$D$6:$D$205,MATCH(C144,Produtos!$A$6:$A$205,0)),"")&lt;&gt;"Ativo","Bloqueada: recomendado inativo",IF(F144="Incompatível","Bloqueada: incompatível",IF(F144="Não avaliada","Revisar: compatibilidade",IF(AND(F144="Condicional",'Instruções'!$B$15="Não"),"Revisar: condição não liberada",IF(IFERROR(INDEX(Produtos!$E$6:$E$205,MATCH(C144,Produtos!$A$6:$A$205,0)),"")&lt;&gt;"Sim","Aguardar: recomendado indisponível",IF(AND(I144="Se SKU-base indisponível",IFERROR(INDEX(Produtos!$E$6:$E$205,MATCH(A144,Produtos!$A$6:$A$205,0)),"")="Sim"),"Aguardar: base disponível",IF(AND(I144="Se SKU-base disponível",IFERROR(INDEX(Produtos!$E$6:$E$205,MATCH(A144,Produtos!$A$6:$A$205,0)),"")&lt;&gt;"Sim"),"Aguardar: base indisponível",IF(G144&lt;'Instruções'!$B$14,"Revisar: margem abaixo do mínimo","Apta"))))))))))))</f>
        <v/>
      </c>
      <c r="N144" s="17">
        <f>IF(M144&lt;&gt;"Apta","",1+COUNTIFS($A$6:$A$505,A144,$E$6:$E$505,E144,$M$6:$M$505,"Apta",$H$6:$H$505,"&gt;"&amp;H144)+COUNTIFS($A$6:$A$505,A144,$E$6:$E$505,E144,$M$6:$M$505,"Apta",$H$6:$H$505,H144,$G$6:$G$505,"&gt;"&amp;G144)+COUNTIFS($A$6:A144,A144,$E$6:E144,E144,$M$6:M144,"Apta",$H$6:H144,H144,$G$6:G144,G144)-1)</f>
        <v/>
      </c>
      <c r="O144" s="24">
        <f>IF(N144="","",A144&amp;"|"&amp;E144&amp;"|"&amp;TEXT(N144,"000"))</f>
        <v/>
      </c>
    </row>
    <row r="145">
      <c r="A145" s="16" t="n"/>
      <c r="B145" s="20">
        <f>IF(A145="","",IFERROR(INDEX(Produtos!$B$6:$B$205,MATCH(A145,Produtos!$A$6:$A$205,0)),"SKU não cadastrado"))</f>
        <v/>
      </c>
      <c r="C145" s="16" t="n"/>
      <c r="D145" s="20">
        <f>IF(C145="","",IFERROR(INDEX(Produtos!$B$6:$B$205,MATCH(C145,Produtos!$A$6:$A$205,0)),"SKU não cadastrado"))</f>
        <v/>
      </c>
      <c r="E145" s="16" t="n"/>
      <c r="F145" s="16" t="n"/>
      <c r="G145" s="38" t="n"/>
      <c r="H145" s="22" t="n"/>
      <c r="I145" s="23" t="n"/>
      <c r="J145" s="16" t="n"/>
      <c r="K145" s="23" t="n"/>
      <c r="L145" s="20">
        <f>IF(COUNTA(A145,C145,E145,F145,G145,H145,I145,J145)=0,"",IF(A145="","Falta SKU-base",IF(C145="","Falta SKU recomendado",IF(E145="","Falta tipo",IF(F145="","Falta compatibilidade",IF(G145="","Falta margem",IF(H145="","Falta prioridade",IF(I145="","Falta regra",IF(J145="","Falta situação ativa",IF(A145=C145,"Conflito: SKU igual",IF(COUNTIF(Produtos!$A$6:$A$205,A145)=0,"Conflito: base não cadastrada",IF(COUNTIF(Produtos!$A$6:$A$205,C145)=0,"Conflito: recomendado não cadastrado",IF(COUNTIFS($A$6:A145,A145,$C$6:C145,C145,$E$6:E145,E145)&gt;1,"Conflito: relação duplicada","OK")))))))))))))</f>
        <v/>
      </c>
      <c r="M145" s="20">
        <f>IF(L145="","",IF(L145&lt;&gt;"OK","Bloqueada: "&amp;L145,IF(J145&lt;&gt;"Sim","Inativa",IF(IFERROR(INDEX(Produtos!$D$6:$D$205,MATCH(A145,Produtos!$A$6:$A$205,0)),"")&lt;&gt;"Ativo","Bloqueada: base inativa",IF(IFERROR(INDEX(Produtos!$D$6:$D$205,MATCH(C145,Produtos!$A$6:$A$205,0)),"")&lt;&gt;"Ativo","Bloqueada: recomendado inativo",IF(F145="Incompatível","Bloqueada: incompatível",IF(F145="Não avaliada","Revisar: compatibilidade",IF(AND(F145="Condicional",'Instruções'!$B$15="Não"),"Revisar: condição não liberada",IF(IFERROR(INDEX(Produtos!$E$6:$E$205,MATCH(C145,Produtos!$A$6:$A$205,0)),"")&lt;&gt;"Sim","Aguardar: recomendado indisponível",IF(AND(I145="Se SKU-base indisponível",IFERROR(INDEX(Produtos!$E$6:$E$205,MATCH(A145,Produtos!$A$6:$A$205,0)),"")="Sim"),"Aguardar: base disponível",IF(AND(I145="Se SKU-base disponível",IFERROR(INDEX(Produtos!$E$6:$E$205,MATCH(A145,Produtos!$A$6:$A$205,0)),"")&lt;&gt;"Sim"),"Aguardar: base indisponível",IF(G145&lt;'Instruções'!$B$14,"Revisar: margem abaixo do mínimo","Apta"))))))))))))</f>
        <v/>
      </c>
      <c r="N145" s="17">
        <f>IF(M145&lt;&gt;"Apta","",1+COUNTIFS($A$6:$A$505,A145,$E$6:$E$505,E145,$M$6:$M$505,"Apta",$H$6:$H$505,"&gt;"&amp;H145)+COUNTIFS($A$6:$A$505,A145,$E$6:$E$505,E145,$M$6:$M$505,"Apta",$H$6:$H$505,H145,$G$6:$G$505,"&gt;"&amp;G145)+COUNTIFS($A$6:A145,A145,$E$6:E145,E145,$M$6:M145,"Apta",$H$6:H145,H145,$G$6:G145,G145)-1)</f>
        <v/>
      </c>
      <c r="O145" s="24">
        <f>IF(N145="","",A145&amp;"|"&amp;E145&amp;"|"&amp;TEXT(N145,"000"))</f>
        <v/>
      </c>
    </row>
    <row r="146">
      <c r="A146" s="16" t="n"/>
      <c r="B146" s="20">
        <f>IF(A146="","",IFERROR(INDEX(Produtos!$B$6:$B$205,MATCH(A146,Produtos!$A$6:$A$205,0)),"SKU não cadastrado"))</f>
        <v/>
      </c>
      <c r="C146" s="16" t="n"/>
      <c r="D146" s="20">
        <f>IF(C146="","",IFERROR(INDEX(Produtos!$B$6:$B$205,MATCH(C146,Produtos!$A$6:$A$205,0)),"SKU não cadastrado"))</f>
        <v/>
      </c>
      <c r="E146" s="16" t="n"/>
      <c r="F146" s="16" t="n"/>
      <c r="G146" s="38" t="n"/>
      <c r="H146" s="22" t="n"/>
      <c r="I146" s="23" t="n"/>
      <c r="J146" s="16" t="n"/>
      <c r="K146" s="23" t="n"/>
      <c r="L146" s="20">
        <f>IF(COUNTA(A146,C146,E146,F146,G146,H146,I146,J146)=0,"",IF(A146="","Falta SKU-base",IF(C146="","Falta SKU recomendado",IF(E146="","Falta tipo",IF(F146="","Falta compatibilidade",IF(G146="","Falta margem",IF(H146="","Falta prioridade",IF(I146="","Falta regra",IF(J146="","Falta situação ativa",IF(A146=C146,"Conflito: SKU igual",IF(COUNTIF(Produtos!$A$6:$A$205,A146)=0,"Conflito: base não cadastrada",IF(COUNTIF(Produtos!$A$6:$A$205,C146)=0,"Conflito: recomendado não cadastrado",IF(COUNTIFS($A$6:A146,A146,$C$6:C146,C146,$E$6:E146,E146)&gt;1,"Conflito: relação duplicada","OK")))))))))))))</f>
        <v/>
      </c>
      <c r="M146" s="20">
        <f>IF(L146="","",IF(L146&lt;&gt;"OK","Bloqueada: "&amp;L146,IF(J146&lt;&gt;"Sim","Inativa",IF(IFERROR(INDEX(Produtos!$D$6:$D$205,MATCH(A146,Produtos!$A$6:$A$205,0)),"")&lt;&gt;"Ativo","Bloqueada: base inativa",IF(IFERROR(INDEX(Produtos!$D$6:$D$205,MATCH(C146,Produtos!$A$6:$A$205,0)),"")&lt;&gt;"Ativo","Bloqueada: recomendado inativo",IF(F146="Incompatível","Bloqueada: incompatível",IF(F146="Não avaliada","Revisar: compatibilidade",IF(AND(F146="Condicional",'Instruções'!$B$15="Não"),"Revisar: condição não liberada",IF(IFERROR(INDEX(Produtos!$E$6:$E$205,MATCH(C146,Produtos!$A$6:$A$205,0)),"")&lt;&gt;"Sim","Aguardar: recomendado indisponível",IF(AND(I146="Se SKU-base indisponível",IFERROR(INDEX(Produtos!$E$6:$E$205,MATCH(A146,Produtos!$A$6:$A$205,0)),"")="Sim"),"Aguardar: base disponível",IF(AND(I146="Se SKU-base disponível",IFERROR(INDEX(Produtos!$E$6:$E$205,MATCH(A146,Produtos!$A$6:$A$205,0)),"")&lt;&gt;"Sim"),"Aguardar: base indisponível",IF(G146&lt;'Instruções'!$B$14,"Revisar: margem abaixo do mínimo","Apta"))))))))))))</f>
        <v/>
      </c>
      <c r="N146" s="17">
        <f>IF(M146&lt;&gt;"Apta","",1+COUNTIFS($A$6:$A$505,A146,$E$6:$E$505,E146,$M$6:$M$505,"Apta",$H$6:$H$505,"&gt;"&amp;H146)+COUNTIFS($A$6:$A$505,A146,$E$6:$E$505,E146,$M$6:$M$505,"Apta",$H$6:$H$505,H146,$G$6:$G$505,"&gt;"&amp;G146)+COUNTIFS($A$6:A146,A146,$E$6:E146,E146,$M$6:M146,"Apta",$H$6:H146,H146,$G$6:G146,G146)-1)</f>
        <v/>
      </c>
      <c r="O146" s="24">
        <f>IF(N146="","",A146&amp;"|"&amp;E146&amp;"|"&amp;TEXT(N146,"000"))</f>
        <v/>
      </c>
    </row>
    <row r="147">
      <c r="A147" s="16" t="n"/>
      <c r="B147" s="20">
        <f>IF(A147="","",IFERROR(INDEX(Produtos!$B$6:$B$205,MATCH(A147,Produtos!$A$6:$A$205,0)),"SKU não cadastrado"))</f>
        <v/>
      </c>
      <c r="C147" s="16" t="n"/>
      <c r="D147" s="20">
        <f>IF(C147="","",IFERROR(INDEX(Produtos!$B$6:$B$205,MATCH(C147,Produtos!$A$6:$A$205,0)),"SKU não cadastrado"))</f>
        <v/>
      </c>
      <c r="E147" s="16" t="n"/>
      <c r="F147" s="16" t="n"/>
      <c r="G147" s="38" t="n"/>
      <c r="H147" s="22" t="n"/>
      <c r="I147" s="23" t="n"/>
      <c r="J147" s="16" t="n"/>
      <c r="K147" s="23" t="n"/>
      <c r="L147" s="20">
        <f>IF(COUNTA(A147,C147,E147,F147,G147,H147,I147,J147)=0,"",IF(A147="","Falta SKU-base",IF(C147="","Falta SKU recomendado",IF(E147="","Falta tipo",IF(F147="","Falta compatibilidade",IF(G147="","Falta margem",IF(H147="","Falta prioridade",IF(I147="","Falta regra",IF(J147="","Falta situação ativa",IF(A147=C147,"Conflito: SKU igual",IF(COUNTIF(Produtos!$A$6:$A$205,A147)=0,"Conflito: base não cadastrada",IF(COUNTIF(Produtos!$A$6:$A$205,C147)=0,"Conflito: recomendado não cadastrado",IF(COUNTIFS($A$6:A147,A147,$C$6:C147,C147,$E$6:E147,E147)&gt;1,"Conflito: relação duplicada","OK")))))))))))))</f>
        <v/>
      </c>
      <c r="M147" s="20">
        <f>IF(L147="","",IF(L147&lt;&gt;"OK","Bloqueada: "&amp;L147,IF(J147&lt;&gt;"Sim","Inativa",IF(IFERROR(INDEX(Produtos!$D$6:$D$205,MATCH(A147,Produtos!$A$6:$A$205,0)),"")&lt;&gt;"Ativo","Bloqueada: base inativa",IF(IFERROR(INDEX(Produtos!$D$6:$D$205,MATCH(C147,Produtos!$A$6:$A$205,0)),"")&lt;&gt;"Ativo","Bloqueada: recomendado inativo",IF(F147="Incompatível","Bloqueada: incompatível",IF(F147="Não avaliada","Revisar: compatibilidade",IF(AND(F147="Condicional",'Instruções'!$B$15="Não"),"Revisar: condição não liberada",IF(IFERROR(INDEX(Produtos!$E$6:$E$205,MATCH(C147,Produtos!$A$6:$A$205,0)),"")&lt;&gt;"Sim","Aguardar: recomendado indisponível",IF(AND(I147="Se SKU-base indisponível",IFERROR(INDEX(Produtos!$E$6:$E$205,MATCH(A147,Produtos!$A$6:$A$205,0)),"")="Sim"),"Aguardar: base disponível",IF(AND(I147="Se SKU-base disponível",IFERROR(INDEX(Produtos!$E$6:$E$205,MATCH(A147,Produtos!$A$6:$A$205,0)),"")&lt;&gt;"Sim"),"Aguardar: base indisponível",IF(G147&lt;'Instruções'!$B$14,"Revisar: margem abaixo do mínimo","Apta"))))))))))))</f>
        <v/>
      </c>
      <c r="N147" s="17">
        <f>IF(M147&lt;&gt;"Apta","",1+COUNTIFS($A$6:$A$505,A147,$E$6:$E$505,E147,$M$6:$M$505,"Apta",$H$6:$H$505,"&gt;"&amp;H147)+COUNTIFS($A$6:$A$505,A147,$E$6:$E$505,E147,$M$6:$M$505,"Apta",$H$6:$H$505,H147,$G$6:$G$505,"&gt;"&amp;G147)+COUNTIFS($A$6:A147,A147,$E$6:E147,E147,$M$6:M147,"Apta",$H$6:H147,H147,$G$6:G147,G147)-1)</f>
        <v/>
      </c>
      <c r="O147" s="24">
        <f>IF(N147="","",A147&amp;"|"&amp;E147&amp;"|"&amp;TEXT(N147,"000"))</f>
        <v/>
      </c>
    </row>
    <row r="148">
      <c r="A148" s="16" t="n"/>
      <c r="B148" s="20">
        <f>IF(A148="","",IFERROR(INDEX(Produtos!$B$6:$B$205,MATCH(A148,Produtos!$A$6:$A$205,0)),"SKU não cadastrado"))</f>
        <v/>
      </c>
      <c r="C148" s="16" t="n"/>
      <c r="D148" s="20">
        <f>IF(C148="","",IFERROR(INDEX(Produtos!$B$6:$B$205,MATCH(C148,Produtos!$A$6:$A$205,0)),"SKU não cadastrado"))</f>
        <v/>
      </c>
      <c r="E148" s="16" t="n"/>
      <c r="F148" s="16" t="n"/>
      <c r="G148" s="38" t="n"/>
      <c r="H148" s="22" t="n"/>
      <c r="I148" s="23" t="n"/>
      <c r="J148" s="16" t="n"/>
      <c r="K148" s="23" t="n"/>
      <c r="L148" s="20">
        <f>IF(COUNTA(A148,C148,E148,F148,G148,H148,I148,J148)=0,"",IF(A148="","Falta SKU-base",IF(C148="","Falta SKU recomendado",IF(E148="","Falta tipo",IF(F148="","Falta compatibilidade",IF(G148="","Falta margem",IF(H148="","Falta prioridade",IF(I148="","Falta regra",IF(J148="","Falta situação ativa",IF(A148=C148,"Conflito: SKU igual",IF(COUNTIF(Produtos!$A$6:$A$205,A148)=0,"Conflito: base não cadastrada",IF(COUNTIF(Produtos!$A$6:$A$205,C148)=0,"Conflito: recomendado não cadastrado",IF(COUNTIFS($A$6:A148,A148,$C$6:C148,C148,$E$6:E148,E148)&gt;1,"Conflito: relação duplicada","OK")))))))))))))</f>
        <v/>
      </c>
      <c r="M148" s="20">
        <f>IF(L148="","",IF(L148&lt;&gt;"OK","Bloqueada: "&amp;L148,IF(J148&lt;&gt;"Sim","Inativa",IF(IFERROR(INDEX(Produtos!$D$6:$D$205,MATCH(A148,Produtos!$A$6:$A$205,0)),"")&lt;&gt;"Ativo","Bloqueada: base inativa",IF(IFERROR(INDEX(Produtos!$D$6:$D$205,MATCH(C148,Produtos!$A$6:$A$205,0)),"")&lt;&gt;"Ativo","Bloqueada: recomendado inativo",IF(F148="Incompatível","Bloqueada: incompatível",IF(F148="Não avaliada","Revisar: compatibilidade",IF(AND(F148="Condicional",'Instruções'!$B$15="Não"),"Revisar: condição não liberada",IF(IFERROR(INDEX(Produtos!$E$6:$E$205,MATCH(C148,Produtos!$A$6:$A$205,0)),"")&lt;&gt;"Sim","Aguardar: recomendado indisponível",IF(AND(I148="Se SKU-base indisponível",IFERROR(INDEX(Produtos!$E$6:$E$205,MATCH(A148,Produtos!$A$6:$A$205,0)),"")="Sim"),"Aguardar: base disponível",IF(AND(I148="Se SKU-base disponível",IFERROR(INDEX(Produtos!$E$6:$E$205,MATCH(A148,Produtos!$A$6:$A$205,0)),"")&lt;&gt;"Sim"),"Aguardar: base indisponível",IF(G148&lt;'Instruções'!$B$14,"Revisar: margem abaixo do mínimo","Apta"))))))))))))</f>
        <v/>
      </c>
      <c r="N148" s="17">
        <f>IF(M148&lt;&gt;"Apta","",1+COUNTIFS($A$6:$A$505,A148,$E$6:$E$505,E148,$M$6:$M$505,"Apta",$H$6:$H$505,"&gt;"&amp;H148)+COUNTIFS($A$6:$A$505,A148,$E$6:$E$505,E148,$M$6:$M$505,"Apta",$H$6:$H$505,H148,$G$6:$G$505,"&gt;"&amp;G148)+COUNTIFS($A$6:A148,A148,$E$6:E148,E148,$M$6:M148,"Apta",$H$6:H148,H148,$G$6:G148,G148)-1)</f>
        <v/>
      </c>
      <c r="O148" s="24">
        <f>IF(N148="","",A148&amp;"|"&amp;E148&amp;"|"&amp;TEXT(N148,"000"))</f>
        <v/>
      </c>
    </row>
    <row r="149">
      <c r="A149" s="16" t="n"/>
      <c r="B149" s="20">
        <f>IF(A149="","",IFERROR(INDEX(Produtos!$B$6:$B$205,MATCH(A149,Produtos!$A$6:$A$205,0)),"SKU não cadastrado"))</f>
        <v/>
      </c>
      <c r="C149" s="16" t="n"/>
      <c r="D149" s="20">
        <f>IF(C149="","",IFERROR(INDEX(Produtos!$B$6:$B$205,MATCH(C149,Produtos!$A$6:$A$205,0)),"SKU não cadastrado"))</f>
        <v/>
      </c>
      <c r="E149" s="16" t="n"/>
      <c r="F149" s="16" t="n"/>
      <c r="G149" s="38" t="n"/>
      <c r="H149" s="22" t="n"/>
      <c r="I149" s="23" t="n"/>
      <c r="J149" s="16" t="n"/>
      <c r="K149" s="23" t="n"/>
      <c r="L149" s="20">
        <f>IF(COUNTA(A149,C149,E149,F149,G149,H149,I149,J149)=0,"",IF(A149="","Falta SKU-base",IF(C149="","Falta SKU recomendado",IF(E149="","Falta tipo",IF(F149="","Falta compatibilidade",IF(G149="","Falta margem",IF(H149="","Falta prioridade",IF(I149="","Falta regra",IF(J149="","Falta situação ativa",IF(A149=C149,"Conflito: SKU igual",IF(COUNTIF(Produtos!$A$6:$A$205,A149)=0,"Conflito: base não cadastrada",IF(COUNTIF(Produtos!$A$6:$A$205,C149)=0,"Conflito: recomendado não cadastrado",IF(COUNTIFS($A$6:A149,A149,$C$6:C149,C149,$E$6:E149,E149)&gt;1,"Conflito: relação duplicada","OK")))))))))))))</f>
        <v/>
      </c>
      <c r="M149" s="20">
        <f>IF(L149="","",IF(L149&lt;&gt;"OK","Bloqueada: "&amp;L149,IF(J149&lt;&gt;"Sim","Inativa",IF(IFERROR(INDEX(Produtos!$D$6:$D$205,MATCH(A149,Produtos!$A$6:$A$205,0)),"")&lt;&gt;"Ativo","Bloqueada: base inativa",IF(IFERROR(INDEX(Produtos!$D$6:$D$205,MATCH(C149,Produtos!$A$6:$A$205,0)),"")&lt;&gt;"Ativo","Bloqueada: recomendado inativo",IF(F149="Incompatível","Bloqueada: incompatível",IF(F149="Não avaliada","Revisar: compatibilidade",IF(AND(F149="Condicional",'Instruções'!$B$15="Não"),"Revisar: condição não liberada",IF(IFERROR(INDEX(Produtos!$E$6:$E$205,MATCH(C149,Produtos!$A$6:$A$205,0)),"")&lt;&gt;"Sim","Aguardar: recomendado indisponível",IF(AND(I149="Se SKU-base indisponível",IFERROR(INDEX(Produtos!$E$6:$E$205,MATCH(A149,Produtos!$A$6:$A$205,0)),"")="Sim"),"Aguardar: base disponível",IF(AND(I149="Se SKU-base disponível",IFERROR(INDEX(Produtos!$E$6:$E$205,MATCH(A149,Produtos!$A$6:$A$205,0)),"")&lt;&gt;"Sim"),"Aguardar: base indisponível",IF(G149&lt;'Instruções'!$B$14,"Revisar: margem abaixo do mínimo","Apta"))))))))))))</f>
        <v/>
      </c>
      <c r="N149" s="17">
        <f>IF(M149&lt;&gt;"Apta","",1+COUNTIFS($A$6:$A$505,A149,$E$6:$E$505,E149,$M$6:$M$505,"Apta",$H$6:$H$505,"&gt;"&amp;H149)+COUNTIFS($A$6:$A$505,A149,$E$6:$E$505,E149,$M$6:$M$505,"Apta",$H$6:$H$505,H149,$G$6:$G$505,"&gt;"&amp;G149)+COUNTIFS($A$6:A149,A149,$E$6:E149,E149,$M$6:M149,"Apta",$H$6:H149,H149,$G$6:G149,G149)-1)</f>
        <v/>
      </c>
      <c r="O149" s="24">
        <f>IF(N149="","",A149&amp;"|"&amp;E149&amp;"|"&amp;TEXT(N149,"000"))</f>
        <v/>
      </c>
    </row>
    <row r="150">
      <c r="A150" s="16" t="n"/>
      <c r="B150" s="20">
        <f>IF(A150="","",IFERROR(INDEX(Produtos!$B$6:$B$205,MATCH(A150,Produtos!$A$6:$A$205,0)),"SKU não cadastrado"))</f>
        <v/>
      </c>
      <c r="C150" s="16" t="n"/>
      <c r="D150" s="20">
        <f>IF(C150="","",IFERROR(INDEX(Produtos!$B$6:$B$205,MATCH(C150,Produtos!$A$6:$A$205,0)),"SKU não cadastrado"))</f>
        <v/>
      </c>
      <c r="E150" s="16" t="n"/>
      <c r="F150" s="16" t="n"/>
      <c r="G150" s="38" t="n"/>
      <c r="H150" s="22" t="n"/>
      <c r="I150" s="23" t="n"/>
      <c r="J150" s="16" t="n"/>
      <c r="K150" s="23" t="n"/>
      <c r="L150" s="20">
        <f>IF(COUNTA(A150,C150,E150,F150,G150,H150,I150,J150)=0,"",IF(A150="","Falta SKU-base",IF(C150="","Falta SKU recomendado",IF(E150="","Falta tipo",IF(F150="","Falta compatibilidade",IF(G150="","Falta margem",IF(H150="","Falta prioridade",IF(I150="","Falta regra",IF(J150="","Falta situação ativa",IF(A150=C150,"Conflito: SKU igual",IF(COUNTIF(Produtos!$A$6:$A$205,A150)=0,"Conflito: base não cadastrada",IF(COUNTIF(Produtos!$A$6:$A$205,C150)=0,"Conflito: recomendado não cadastrado",IF(COUNTIFS($A$6:A150,A150,$C$6:C150,C150,$E$6:E150,E150)&gt;1,"Conflito: relação duplicada","OK")))))))))))))</f>
        <v/>
      </c>
      <c r="M150" s="20">
        <f>IF(L150="","",IF(L150&lt;&gt;"OK","Bloqueada: "&amp;L150,IF(J150&lt;&gt;"Sim","Inativa",IF(IFERROR(INDEX(Produtos!$D$6:$D$205,MATCH(A150,Produtos!$A$6:$A$205,0)),"")&lt;&gt;"Ativo","Bloqueada: base inativa",IF(IFERROR(INDEX(Produtos!$D$6:$D$205,MATCH(C150,Produtos!$A$6:$A$205,0)),"")&lt;&gt;"Ativo","Bloqueada: recomendado inativo",IF(F150="Incompatível","Bloqueada: incompatível",IF(F150="Não avaliada","Revisar: compatibilidade",IF(AND(F150="Condicional",'Instruções'!$B$15="Não"),"Revisar: condição não liberada",IF(IFERROR(INDEX(Produtos!$E$6:$E$205,MATCH(C150,Produtos!$A$6:$A$205,0)),"")&lt;&gt;"Sim","Aguardar: recomendado indisponível",IF(AND(I150="Se SKU-base indisponível",IFERROR(INDEX(Produtos!$E$6:$E$205,MATCH(A150,Produtos!$A$6:$A$205,0)),"")="Sim"),"Aguardar: base disponível",IF(AND(I150="Se SKU-base disponível",IFERROR(INDEX(Produtos!$E$6:$E$205,MATCH(A150,Produtos!$A$6:$A$205,0)),"")&lt;&gt;"Sim"),"Aguardar: base indisponível",IF(G150&lt;'Instruções'!$B$14,"Revisar: margem abaixo do mínimo","Apta"))))))))))))</f>
        <v/>
      </c>
      <c r="N150" s="17">
        <f>IF(M150&lt;&gt;"Apta","",1+COUNTIFS($A$6:$A$505,A150,$E$6:$E$505,E150,$M$6:$M$505,"Apta",$H$6:$H$505,"&gt;"&amp;H150)+COUNTIFS($A$6:$A$505,A150,$E$6:$E$505,E150,$M$6:$M$505,"Apta",$H$6:$H$505,H150,$G$6:$G$505,"&gt;"&amp;G150)+COUNTIFS($A$6:A150,A150,$E$6:E150,E150,$M$6:M150,"Apta",$H$6:H150,H150,$G$6:G150,G150)-1)</f>
        <v/>
      </c>
      <c r="O150" s="24">
        <f>IF(N150="","",A150&amp;"|"&amp;E150&amp;"|"&amp;TEXT(N150,"000"))</f>
        <v/>
      </c>
    </row>
    <row r="151">
      <c r="A151" s="16" t="n"/>
      <c r="B151" s="20">
        <f>IF(A151="","",IFERROR(INDEX(Produtos!$B$6:$B$205,MATCH(A151,Produtos!$A$6:$A$205,0)),"SKU não cadastrado"))</f>
        <v/>
      </c>
      <c r="C151" s="16" t="n"/>
      <c r="D151" s="20">
        <f>IF(C151="","",IFERROR(INDEX(Produtos!$B$6:$B$205,MATCH(C151,Produtos!$A$6:$A$205,0)),"SKU não cadastrado"))</f>
        <v/>
      </c>
      <c r="E151" s="16" t="n"/>
      <c r="F151" s="16" t="n"/>
      <c r="G151" s="38" t="n"/>
      <c r="H151" s="22" t="n"/>
      <c r="I151" s="23" t="n"/>
      <c r="J151" s="16" t="n"/>
      <c r="K151" s="23" t="n"/>
      <c r="L151" s="20">
        <f>IF(COUNTA(A151,C151,E151,F151,G151,H151,I151,J151)=0,"",IF(A151="","Falta SKU-base",IF(C151="","Falta SKU recomendado",IF(E151="","Falta tipo",IF(F151="","Falta compatibilidade",IF(G151="","Falta margem",IF(H151="","Falta prioridade",IF(I151="","Falta regra",IF(J151="","Falta situação ativa",IF(A151=C151,"Conflito: SKU igual",IF(COUNTIF(Produtos!$A$6:$A$205,A151)=0,"Conflito: base não cadastrada",IF(COUNTIF(Produtos!$A$6:$A$205,C151)=0,"Conflito: recomendado não cadastrado",IF(COUNTIFS($A$6:A151,A151,$C$6:C151,C151,$E$6:E151,E151)&gt;1,"Conflito: relação duplicada","OK")))))))))))))</f>
        <v/>
      </c>
      <c r="M151" s="20">
        <f>IF(L151="","",IF(L151&lt;&gt;"OK","Bloqueada: "&amp;L151,IF(J151&lt;&gt;"Sim","Inativa",IF(IFERROR(INDEX(Produtos!$D$6:$D$205,MATCH(A151,Produtos!$A$6:$A$205,0)),"")&lt;&gt;"Ativo","Bloqueada: base inativa",IF(IFERROR(INDEX(Produtos!$D$6:$D$205,MATCH(C151,Produtos!$A$6:$A$205,0)),"")&lt;&gt;"Ativo","Bloqueada: recomendado inativo",IF(F151="Incompatível","Bloqueada: incompatível",IF(F151="Não avaliada","Revisar: compatibilidade",IF(AND(F151="Condicional",'Instruções'!$B$15="Não"),"Revisar: condição não liberada",IF(IFERROR(INDEX(Produtos!$E$6:$E$205,MATCH(C151,Produtos!$A$6:$A$205,0)),"")&lt;&gt;"Sim","Aguardar: recomendado indisponível",IF(AND(I151="Se SKU-base indisponível",IFERROR(INDEX(Produtos!$E$6:$E$205,MATCH(A151,Produtos!$A$6:$A$205,0)),"")="Sim"),"Aguardar: base disponível",IF(AND(I151="Se SKU-base disponível",IFERROR(INDEX(Produtos!$E$6:$E$205,MATCH(A151,Produtos!$A$6:$A$205,0)),"")&lt;&gt;"Sim"),"Aguardar: base indisponível",IF(G151&lt;'Instruções'!$B$14,"Revisar: margem abaixo do mínimo","Apta"))))))))))))</f>
        <v/>
      </c>
      <c r="N151" s="17">
        <f>IF(M151&lt;&gt;"Apta","",1+COUNTIFS($A$6:$A$505,A151,$E$6:$E$505,E151,$M$6:$M$505,"Apta",$H$6:$H$505,"&gt;"&amp;H151)+COUNTIFS($A$6:$A$505,A151,$E$6:$E$505,E151,$M$6:$M$505,"Apta",$H$6:$H$505,H151,$G$6:$G$505,"&gt;"&amp;G151)+COUNTIFS($A$6:A151,A151,$E$6:E151,E151,$M$6:M151,"Apta",$H$6:H151,H151,$G$6:G151,G151)-1)</f>
        <v/>
      </c>
      <c r="O151" s="24">
        <f>IF(N151="","",A151&amp;"|"&amp;E151&amp;"|"&amp;TEXT(N151,"000"))</f>
        <v/>
      </c>
    </row>
    <row r="152">
      <c r="A152" s="16" t="n"/>
      <c r="B152" s="20">
        <f>IF(A152="","",IFERROR(INDEX(Produtos!$B$6:$B$205,MATCH(A152,Produtos!$A$6:$A$205,0)),"SKU não cadastrado"))</f>
        <v/>
      </c>
      <c r="C152" s="16" t="n"/>
      <c r="D152" s="20">
        <f>IF(C152="","",IFERROR(INDEX(Produtos!$B$6:$B$205,MATCH(C152,Produtos!$A$6:$A$205,0)),"SKU não cadastrado"))</f>
        <v/>
      </c>
      <c r="E152" s="16" t="n"/>
      <c r="F152" s="16" t="n"/>
      <c r="G152" s="38" t="n"/>
      <c r="H152" s="22" t="n"/>
      <c r="I152" s="23" t="n"/>
      <c r="J152" s="16" t="n"/>
      <c r="K152" s="23" t="n"/>
      <c r="L152" s="20">
        <f>IF(COUNTA(A152,C152,E152,F152,G152,H152,I152,J152)=0,"",IF(A152="","Falta SKU-base",IF(C152="","Falta SKU recomendado",IF(E152="","Falta tipo",IF(F152="","Falta compatibilidade",IF(G152="","Falta margem",IF(H152="","Falta prioridade",IF(I152="","Falta regra",IF(J152="","Falta situação ativa",IF(A152=C152,"Conflito: SKU igual",IF(COUNTIF(Produtos!$A$6:$A$205,A152)=0,"Conflito: base não cadastrada",IF(COUNTIF(Produtos!$A$6:$A$205,C152)=0,"Conflito: recomendado não cadastrado",IF(COUNTIFS($A$6:A152,A152,$C$6:C152,C152,$E$6:E152,E152)&gt;1,"Conflito: relação duplicada","OK")))))))))))))</f>
        <v/>
      </c>
      <c r="M152" s="20">
        <f>IF(L152="","",IF(L152&lt;&gt;"OK","Bloqueada: "&amp;L152,IF(J152&lt;&gt;"Sim","Inativa",IF(IFERROR(INDEX(Produtos!$D$6:$D$205,MATCH(A152,Produtos!$A$6:$A$205,0)),"")&lt;&gt;"Ativo","Bloqueada: base inativa",IF(IFERROR(INDEX(Produtos!$D$6:$D$205,MATCH(C152,Produtos!$A$6:$A$205,0)),"")&lt;&gt;"Ativo","Bloqueada: recomendado inativo",IF(F152="Incompatível","Bloqueada: incompatível",IF(F152="Não avaliada","Revisar: compatibilidade",IF(AND(F152="Condicional",'Instruções'!$B$15="Não"),"Revisar: condição não liberada",IF(IFERROR(INDEX(Produtos!$E$6:$E$205,MATCH(C152,Produtos!$A$6:$A$205,0)),"")&lt;&gt;"Sim","Aguardar: recomendado indisponível",IF(AND(I152="Se SKU-base indisponível",IFERROR(INDEX(Produtos!$E$6:$E$205,MATCH(A152,Produtos!$A$6:$A$205,0)),"")="Sim"),"Aguardar: base disponível",IF(AND(I152="Se SKU-base disponível",IFERROR(INDEX(Produtos!$E$6:$E$205,MATCH(A152,Produtos!$A$6:$A$205,0)),"")&lt;&gt;"Sim"),"Aguardar: base indisponível",IF(G152&lt;'Instruções'!$B$14,"Revisar: margem abaixo do mínimo","Apta"))))))))))))</f>
        <v/>
      </c>
      <c r="N152" s="17">
        <f>IF(M152&lt;&gt;"Apta","",1+COUNTIFS($A$6:$A$505,A152,$E$6:$E$505,E152,$M$6:$M$505,"Apta",$H$6:$H$505,"&gt;"&amp;H152)+COUNTIFS($A$6:$A$505,A152,$E$6:$E$505,E152,$M$6:$M$505,"Apta",$H$6:$H$505,H152,$G$6:$G$505,"&gt;"&amp;G152)+COUNTIFS($A$6:A152,A152,$E$6:E152,E152,$M$6:M152,"Apta",$H$6:H152,H152,$G$6:G152,G152)-1)</f>
        <v/>
      </c>
      <c r="O152" s="24">
        <f>IF(N152="","",A152&amp;"|"&amp;E152&amp;"|"&amp;TEXT(N152,"000"))</f>
        <v/>
      </c>
    </row>
    <row r="153">
      <c r="A153" s="16" t="n"/>
      <c r="B153" s="20">
        <f>IF(A153="","",IFERROR(INDEX(Produtos!$B$6:$B$205,MATCH(A153,Produtos!$A$6:$A$205,0)),"SKU não cadastrado"))</f>
        <v/>
      </c>
      <c r="C153" s="16" t="n"/>
      <c r="D153" s="20">
        <f>IF(C153="","",IFERROR(INDEX(Produtos!$B$6:$B$205,MATCH(C153,Produtos!$A$6:$A$205,0)),"SKU não cadastrado"))</f>
        <v/>
      </c>
      <c r="E153" s="16" t="n"/>
      <c r="F153" s="16" t="n"/>
      <c r="G153" s="38" t="n"/>
      <c r="H153" s="22" t="n"/>
      <c r="I153" s="23" t="n"/>
      <c r="J153" s="16" t="n"/>
      <c r="K153" s="23" t="n"/>
      <c r="L153" s="20">
        <f>IF(COUNTA(A153,C153,E153,F153,G153,H153,I153,J153)=0,"",IF(A153="","Falta SKU-base",IF(C153="","Falta SKU recomendado",IF(E153="","Falta tipo",IF(F153="","Falta compatibilidade",IF(G153="","Falta margem",IF(H153="","Falta prioridade",IF(I153="","Falta regra",IF(J153="","Falta situação ativa",IF(A153=C153,"Conflito: SKU igual",IF(COUNTIF(Produtos!$A$6:$A$205,A153)=0,"Conflito: base não cadastrada",IF(COUNTIF(Produtos!$A$6:$A$205,C153)=0,"Conflito: recomendado não cadastrado",IF(COUNTIFS($A$6:A153,A153,$C$6:C153,C153,$E$6:E153,E153)&gt;1,"Conflito: relação duplicada","OK")))))))))))))</f>
        <v/>
      </c>
      <c r="M153" s="20">
        <f>IF(L153="","",IF(L153&lt;&gt;"OK","Bloqueada: "&amp;L153,IF(J153&lt;&gt;"Sim","Inativa",IF(IFERROR(INDEX(Produtos!$D$6:$D$205,MATCH(A153,Produtos!$A$6:$A$205,0)),"")&lt;&gt;"Ativo","Bloqueada: base inativa",IF(IFERROR(INDEX(Produtos!$D$6:$D$205,MATCH(C153,Produtos!$A$6:$A$205,0)),"")&lt;&gt;"Ativo","Bloqueada: recomendado inativo",IF(F153="Incompatível","Bloqueada: incompatível",IF(F153="Não avaliada","Revisar: compatibilidade",IF(AND(F153="Condicional",'Instruções'!$B$15="Não"),"Revisar: condição não liberada",IF(IFERROR(INDEX(Produtos!$E$6:$E$205,MATCH(C153,Produtos!$A$6:$A$205,0)),"")&lt;&gt;"Sim","Aguardar: recomendado indisponível",IF(AND(I153="Se SKU-base indisponível",IFERROR(INDEX(Produtos!$E$6:$E$205,MATCH(A153,Produtos!$A$6:$A$205,0)),"")="Sim"),"Aguardar: base disponível",IF(AND(I153="Se SKU-base disponível",IFERROR(INDEX(Produtos!$E$6:$E$205,MATCH(A153,Produtos!$A$6:$A$205,0)),"")&lt;&gt;"Sim"),"Aguardar: base indisponível",IF(G153&lt;'Instruções'!$B$14,"Revisar: margem abaixo do mínimo","Apta"))))))))))))</f>
        <v/>
      </c>
      <c r="N153" s="17">
        <f>IF(M153&lt;&gt;"Apta","",1+COUNTIFS($A$6:$A$505,A153,$E$6:$E$505,E153,$M$6:$M$505,"Apta",$H$6:$H$505,"&gt;"&amp;H153)+COUNTIFS($A$6:$A$505,A153,$E$6:$E$505,E153,$M$6:$M$505,"Apta",$H$6:$H$505,H153,$G$6:$G$505,"&gt;"&amp;G153)+COUNTIFS($A$6:A153,A153,$E$6:E153,E153,$M$6:M153,"Apta",$H$6:H153,H153,$G$6:G153,G153)-1)</f>
        <v/>
      </c>
      <c r="O153" s="24">
        <f>IF(N153="","",A153&amp;"|"&amp;E153&amp;"|"&amp;TEXT(N153,"000"))</f>
        <v/>
      </c>
    </row>
    <row r="154">
      <c r="A154" s="16" t="n"/>
      <c r="B154" s="20">
        <f>IF(A154="","",IFERROR(INDEX(Produtos!$B$6:$B$205,MATCH(A154,Produtos!$A$6:$A$205,0)),"SKU não cadastrado"))</f>
        <v/>
      </c>
      <c r="C154" s="16" t="n"/>
      <c r="D154" s="20">
        <f>IF(C154="","",IFERROR(INDEX(Produtos!$B$6:$B$205,MATCH(C154,Produtos!$A$6:$A$205,0)),"SKU não cadastrado"))</f>
        <v/>
      </c>
      <c r="E154" s="16" t="n"/>
      <c r="F154" s="16" t="n"/>
      <c r="G154" s="38" t="n"/>
      <c r="H154" s="22" t="n"/>
      <c r="I154" s="23" t="n"/>
      <c r="J154" s="16" t="n"/>
      <c r="K154" s="23" t="n"/>
      <c r="L154" s="20">
        <f>IF(COUNTA(A154,C154,E154,F154,G154,H154,I154,J154)=0,"",IF(A154="","Falta SKU-base",IF(C154="","Falta SKU recomendado",IF(E154="","Falta tipo",IF(F154="","Falta compatibilidade",IF(G154="","Falta margem",IF(H154="","Falta prioridade",IF(I154="","Falta regra",IF(J154="","Falta situação ativa",IF(A154=C154,"Conflito: SKU igual",IF(COUNTIF(Produtos!$A$6:$A$205,A154)=0,"Conflito: base não cadastrada",IF(COUNTIF(Produtos!$A$6:$A$205,C154)=0,"Conflito: recomendado não cadastrado",IF(COUNTIFS($A$6:A154,A154,$C$6:C154,C154,$E$6:E154,E154)&gt;1,"Conflito: relação duplicada","OK")))))))))))))</f>
        <v/>
      </c>
      <c r="M154" s="20">
        <f>IF(L154="","",IF(L154&lt;&gt;"OK","Bloqueada: "&amp;L154,IF(J154&lt;&gt;"Sim","Inativa",IF(IFERROR(INDEX(Produtos!$D$6:$D$205,MATCH(A154,Produtos!$A$6:$A$205,0)),"")&lt;&gt;"Ativo","Bloqueada: base inativa",IF(IFERROR(INDEX(Produtos!$D$6:$D$205,MATCH(C154,Produtos!$A$6:$A$205,0)),"")&lt;&gt;"Ativo","Bloqueada: recomendado inativo",IF(F154="Incompatível","Bloqueada: incompatível",IF(F154="Não avaliada","Revisar: compatibilidade",IF(AND(F154="Condicional",'Instruções'!$B$15="Não"),"Revisar: condição não liberada",IF(IFERROR(INDEX(Produtos!$E$6:$E$205,MATCH(C154,Produtos!$A$6:$A$205,0)),"")&lt;&gt;"Sim","Aguardar: recomendado indisponível",IF(AND(I154="Se SKU-base indisponível",IFERROR(INDEX(Produtos!$E$6:$E$205,MATCH(A154,Produtos!$A$6:$A$205,0)),"")="Sim"),"Aguardar: base disponível",IF(AND(I154="Se SKU-base disponível",IFERROR(INDEX(Produtos!$E$6:$E$205,MATCH(A154,Produtos!$A$6:$A$205,0)),"")&lt;&gt;"Sim"),"Aguardar: base indisponível",IF(G154&lt;'Instruções'!$B$14,"Revisar: margem abaixo do mínimo","Apta"))))))))))))</f>
        <v/>
      </c>
      <c r="N154" s="17">
        <f>IF(M154&lt;&gt;"Apta","",1+COUNTIFS($A$6:$A$505,A154,$E$6:$E$505,E154,$M$6:$M$505,"Apta",$H$6:$H$505,"&gt;"&amp;H154)+COUNTIFS($A$6:$A$505,A154,$E$6:$E$505,E154,$M$6:$M$505,"Apta",$H$6:$H$505,H154,$G$6:$G$505,"&gt;"&amp;G154)+COUNTIFS($A$6:A154,A154,$E$6:E154,E154,$M$6:M154,"Apta",$H$6:H154,H154,$G$6:G154,G154)-1)</f>
        <v/>
      </c>
      <c r="O154" s="24">
        <f>IF(N154="","",A154&amp;"|"&amp;E154&amp;"|"&amp;TEXT(N154,"000"))</f>
        <v/>
      </c>
    </row>
    <row r="155">
      <c r="A155" s="16" t="n"/>
      <c r="B155" s="20">
        <f>IF(A155="","",IFERROR(INDEX(Produtos!$B$6:$B$205,MATCH(A155,Produtos!$A$6:$A$205,0)),"SKU não cadastrado"))</f>
        <v/>
      </c>
      <c r="C155" s="16" t="n"/>
      <c r="D155" s="20">
        <f>IF(C155="","",IFERROR(INDEX(Produtos!$B$6:$B$205,MATCH(C155,Produtos!$A$6:$A$205,0)),"SKU não cadastrado"))</f>
        <v/>
      </c>
      <c r="E155" s="16" t="n"/>
      <c r="F155" s="16" t="n"/>
      <c r="G155" s="38" t="n"/>
      <c r="H155" s="22" t="n"/>
      <c r="I155" s="23" t="n"/>
      <c r="J155" s="16" t="n"/>
      <c r="K155" s="23" t="n"/>
      <c r="L155" s="20">
        <f>IF(COUNTA(A155,C155,E155,F155,G155,H155,I155,J155)=0,"",IF(A155="","Falta SKU-base",IF(C155="","Falta SKU recomendado",IF(E155="","Falta tipo",IF(F155="","Falta compatibilidade",IF(G155="","Falta margem",IF(H155="","Falta prioridade",IF(I155="","Falta regra",IF(J155="","Falta situação ativa",IF(A155=C155,"Conflito: SKU igual",IF(COUNTIF(Produtos!$A$6:$A$205,A155)=0,"Conflito: base não cadastrada",IF(COUNTIF(Produtos!$A$6:$A$205,C155)=0,"Conflito: recomendado não cadastrado",IF(COUNTIFS($A$6:A155,A155,$C$6:C155,C155,$E$6:E155,E155)&gt;1,"Conflito: relação duplicada","OK")))))))))))))</f>
        <v/>
      </c>
      <c r="M155" s="20">
        <f>IF(L155="","",IF(L155&lt;&gt;"OK","Bloqueada: "&amp;L155,IF(J155&lt;&gt;"Sim","Inativa",IF(IFERROR(INDEX(Produtos!$D$6:$D$205,MATCH(A155,Produtos!$A$6:$A$205,0)),"")&lt;&gt;"Ativo","Bloqueada: base inativa",IF(IFERROR(INDEX(Produtos!$D$6:$D$205,MATCH(C155,Produtos!$A$6:$A$205,0)),"")&lt;&gt;"Ativo","Bloqueada: recomendado inativo",IF(F155="Incompatível","Bloqueada: incompatível",IF(F155="Não avaliada","Revisar: compatibilidade",IF(AND(F155="Condicional",'Instruções'!$B$15="Não"),"Revisar: condição não liberada",IF(IFERROR(INDEX(Produtos!$E$6:$E$205,MATCH(C155,Produtos!$A$6:$A$205,0)),"")&lt;&gt;"Sim","Aguardar: recomendado indisponível",IF(AND(I155="Se SKU-base indisponível",IFERROR(INDEX(Produtos!$E$6:$E$205,MATCH(A155,Produtos!$A$6:$A$205,0)),"")="Sim"),"Aguardar: base disponível",IF(AND(I155="Se SKU-base disponível",IFERROR(INDEX(Produtos!$E$6:$E$205,MATCH(A155,Produtos!$A$6:$A$205,0)),"")&lt;&gt;"Sim"),"Aguardar: base indisponível",IF(G155&lt;'Instruções'!$B$14,"Revisar: margem abaixo do mínimo","Apta"))))))))))))</f>
        <v/>
      </c>
      <c r="N155" s="17">
        <f>IF(M155&lt;&gt;"Apta","",1+COUNTIFS($A$6:$A$505,A155,$E$6:$E$505,E155,$M$6:$M$505,"Apta",$H$6:$H$505,"&gt;"&amp;H155)+COUNTIFS($A$6:$A$505,A155,$E$6:$E$505,E155,$M$6:$M$505,"Apta",$H$6:$H$505,H155,$G$6:$G$505,"&gt;"&amp;G155)+COUNTIFS($A$6:A155,A155,$E$6:E155,E155,$M$6:M155,"Apta",$H$6:H155,H155,$G$6:G155,G155)-1)</f>
        <v/>
      </c>
      <c r="O155" s="24">
        <f>IF(N155="","",A155&amp;"|"&amp;E155&amp;"|"&amp;TEXT(N155,"000"))</f>
        <v/>
      </c>
    </row>
    <row r="156">
      <c r="A156" s="16" t="n"/>
      <c r="B156" s="20">
        <f>IF(A156="","",IFERROR(INDEX(Produtos!$B$6:$B$205,MATCH(A156,Produtos!$A$6:$A$205,0)),"SKU não cadastrado"))</f>
        <v/>
      </c>
      <c r="C156" s="16" t="n"/>
      <c r="D156" s="20">
        <f>IF(C156="","",IFERROR(INDEX(Produtos!$B$6:$B$205,MATCH(C156,Produtos!$A$6:$A$205,0)),"SKU não cadastrado"))</f>
        <v/>
      </c>
      <c r="E156" s="16" t="n"/>
      <c r="F156" s="16" t="n"/>
      <c r="G156" s="38" t="n"/>
      <c r="H156" s="22" t="n"/>
      <c r="I156" s="23" t="n"/>
      <c r="J156" s="16" t="n"/>
      <c r="K156" s="23" t="n"/>
      <c r="L156" s="20">
        <f>IF(COUNTA(A156,C156,E156,F156,G156,H156,I156,J156)=0,"",IF(A156="","Falta SKU-base",IF(C156="","Falta SKU recomendado",IF(E156="","Falta tipo",IF(F156="","Falta compatibilidade",IF(G156="","Falta margem",IF(H156="","Falta prioridade",IF(I156="","Falta regra",IF(J156="","Falta situação ativa",IF(A156=C156,"Conflito: SKU igual",IF(COUNTIF(Produtos!$A$6:$A$205,A156)=0,"Conflito: base não cadastrada",IF(COUNTIF(Produtos!$A$6:$A$205,C156)=0,"Conflito: recomendado não cadastrado",IF(COUNTIFS($A$6:A156,A156,$C$6:C156,C156,$E$6:E156,E156)&gt;1,"Conflito: relação duplicada","OK")))))))))))))</f>
        <v/>
      </c>
      <c r="M156" s="20">
        <f>IF(L156="","",IF(L156&lt;&gt;"OK","Bloqueada: "&amp;L156,IF(J156&lt;&gt;"Sim","Inativa",IF(IFERROR(INDEX(Produtos!$D$6:$D$205,MATCH(A156,Produtos!$A$6:$A$205,0)),"")&lt;&gt;"Ativo","Bloqueada: base inativa",IF(IFERROR(INDEX(Produtos!$D$6:$D$205,MATCH(C156,Produtos!$A$6:$A$205,0)),"")&lt;&gt;"Ativo","Bloqueada: recomendado inativo",IF(F156="Incompatível","Bloqueada: incompatível",IF(F156="Não avaliada","Revisar: compatibilidade",IF(AND(F156="Condicional",'Instruções'!$B$15="Não"),"Revisar: condição não liberada",IF(IFERROR(INDEX(Produtos!$E$6:$E$205,MATCH(C156,Produtos!$A$6:$A$205,0)),"")&lt;&gt;"Sim","Aguardar: recomendado indisponível",IF(AND(I156="Se SKU-base indisponível",IFERROR(INDEX(Produtos!$E$6:$E$205,MATCH(A156,Produtos!$A$6:$A$205,0)),"")="Sim"),"Aguardar: base disponível",IF(AND(I156="Se SKU-base disponível",IFERROR(INDEX(Produtos!$E$6:$E$205,MATCH(A156,Produtos!$A$6:$A$205,0)),"")&lt;&gt;"Sim"),"Aguardar: base indisponível",IF(G156&lt;'Instruções'!$B$14,"Revisar: margem abaixo do mínimo","Apta"))))))))))))</f>
        <v/>
      </c>
      <c r="N156" s="17">
        <f>IF(M156&lt;&gt;"Apta","",1+COUNTIFS($A$6:$A$505,A156,$E$6:$E$505,E156,$M$6:$M$505,"Apta",$H$6:$H$505,"&gt;"&amp;H156)+COUNTIFS($A$6:$A$505,A156,$E$6:$E$505,E156,$M$6:$M$505,"Apta",$H$6:$H$505,H156,$G$6:$G$505,"&gt;"&amp;G156)+COUNTIFS($A$6:A156,A156,$E$6:E156,E156,$M$6:M156,"Apta",$H$6:H156,H156,$G$6:G156,G156)-1)</f>
        <v/>
      </c>
      <c r="O156" s="24">
        <f>IF(N156="","",A156&amp;"|"&amp;E156&amp;"|"&amp;TEXT(N156,"000"))</f>
        <v/>
      </c>
    </row>
    <row r="157">
      <c r="A157" s="16" t="n"/>
      <c r="B157" s="20">
        <f>IF(A157="","",IFERROR(INDEX(Produtos!$B$6:$B$205,MATCH(A157,Produtos!$A$6:$A$205,0)),"SKU não cadastrado"))</f>
        <v/>
      </c>
      <c r="C157" s="16" t="n"/>
      <c r="D157" s="20">
        <f>IF(C157="","",IFERROR(INDEX(Produtos!$B$6:$B$205,MATCH(C157,Produtos!$A$6:$A$205,0)),"SKU não cadastrado"))</f>
        <v/>
      </c>
      <c r="E157" s="16" t="n"/>
      <c r="F157" s="16" t="n"/>
      <c r="G157" s="38" t="n"/>
      <c r="H157" s="22" t="n"/>
      <c r="I157" s="23" t="n"/>
      <c r="J157" s="16" t="n"/>
      <c r="K157" s="23" t="n"/>
      <c r="L157" s="20">
        <f>IF(COUNTA(A157,C157,E157,F157,G157,H157,I157,J157)=0,"",IF(A157="","Falta SKU-base",IF(C157="","Falta SKU recomendado",IF(E157="","Falta tipo",IF(F157="","Falta compatibilidade",IF(G157="","Falta margem",IF(H157="","Falta prioridade",IF(I157="","Falta regra",IF(J157="","Falta situação ativa",IF(A157=C157,"Conflito: SKU igual",IF(COUNTIF(Produtos!$A$6:$A$205,A157)=0,"Conflito: base não cadastrada",IF(COUNTIF(Produtos!$A$6:$A$205,C157)=0,"Conflito: recomendado não cadastrado",IF(COUNTIFS($A$6:A157,A157,$C$6:C157,C157,$E$6:E157,E157)&gt;1,"Conflito: relação duplicada","OK")))))))))))))</f>
        <v/>
      </c>
      <c r="M157" s="20">
        <f>IF(L157="","",IF(L157&lt;&gt;"OK","Bloqueada: "&amp;L157,IF(J157&lt;&gt;"Sim","Inativa",IF(IFERROR(INDEX(Produtos!$D$6:$D$205,MATCH(A157,Produtos!$A$6:$A$205,0)),"")&lt;&gt;"Ativo","Bloqueada: base inativa",IF(IFERROR(INDEX(Produtos!$D$6:$D$205,MATCH(C157,Produtos!$A$6:$A$205,0)),"")&lt;&gt;"Ativo","Bloqueada: recomendado inativo",IF(F157="Incompatível","Bloqueada: incompatível",IF(F157="Não avaliada","Revisar: compatibilidade",IF(AND(F157="Condicional",'Instruções'!$B$15="Não"),"Revisar: condição não liberada",IF(IFERROR(INDEX(Produtos!$E$6:$E$205,MATCH(C157,Produtos!$A$6:$A$205,0)),"")&lt;&gt;"Sim","Aguardar: recomendado indisponível",IF(AND(I157="Se SKU-base indisponível",IFERROR(INDEX(Produtos!$E$6:$E$205,MATCH(A157,Produtos!$A$6:$A$205,0)),"")="Sim"),"Aguardar: base disponível",IF(AND(I157="Se SKU-base disponível",IFERROR(INDEX(Produtos!$E$6:$E$205,MATCH(A157,Produtos!$A$6:$A$205,0)),"")&lt;&gt;"Sim"),"Aguardar: base indisponível",IF(G157&lt;'Instruções'!$B$14,"Revisar: margem abaixo do mínimo","Apta"))))))))))))</f>
        <v/>
      </c>
      <c r="N157" s="17">
        <f>IF(M157&lt;&gt;"Apta","",1+COUNTIFS($A$6:$A$505,A157,$E$6:$E$505,E157,$M$6:$M$505,"Apta",$H$6:$H$505,"&gt;"&amp;H157)+COUNTIFS($A$6:$A$505,A157,$E$6:$E$505,E157,$M$6:$M$505,"Apta",$H$6:$H$505,H157,$G$6:$G$505,"&gt;"&amp;G157)+COUNTIFS($A$6:A157,A157,$E$6:E157,E157,$M$6:M157,"Apta",$H$6:H157,H157,$G$6:G157,G157)-1)</f>
        <v/>
      </c>
      <c r="O157" s="24">
        <f>IF(N157="","",A157&amp;"|"&amp;E157&amp;"|"&amp;TEXT(N157,"000"))</f>
        <v/>
      </c>
    </row>
    <row r="158">
      <c r="A158" s="16" t="n"/>
      <c r="B158" s="20">
        <f>IF(A158="","",IFERROR(INDEX(Produtos!$B$6:$B$205,MATCH(A158,Produtos!$A$6:$A$205,0)),"SKU não cadastrado"))</f>
        <v/>
      </c>
      <c r="C158" s="16" t="n"/>
      <c r="D158" s="20">
        <f>IF(C158="","",IFERROR(INDEX(Produtos!$B$6:$B$205,MATCH(C158,Produtos!$A$6:$A$205,0)),"SKU não cadastrado"))</f>
        <v/>
      </c>
      <c r="E158" s="16" t="n"/>
      <c r="F158" s="16" t="n"/>
      <c r="G158" s="38" t="n"/>
      <c r="H158" s="22" t="n"/>
      <c r="I158" s="23" t="n"/>
      <c r="J158" s="16" t="n"/>
      <c r="K158" s="23" t="n"/>
      <c r="L158" s="20">
        <f>IF(COUNTA(A158,C158,E158,F158,G158,H158,I158,J158)=0,"",IF(A158="","Falta SKU-base",IF(C158="","Falta SKU recomendado",IF(E158="","Falta tipo",IF(F158="","Falta compatibilidade",IF(G158="","Falta margem",IF(H158="","Falta prioridade",IF(I158="","Falta regra",IF(J158="","Falta situação ativa",IF(A158=C158,"Conflito: SKU igual",IF(COUNTIF(Produtos!$A$6:$A$205,A158)=0,"Conflito: base não cadastrada",IF(COUNTIF(Produtos!$A$6:$A$205,C158)=0,"Conflito: recomendado não cadastrado",IF(COUNTIFS($A$6:A158,A158,$C$6:C158,C158,$E$6:E158,E158)&gt;1,"Conflito: relação duplicada","OK")))))))))))))</f>
        <v/>
      </c>
      <c r="M158" s="20">
        <f>IF(L158="","",IF(L158&lt;&gt;"OK","Bloqueada: "&amp;L158,IF(J158&lt;&gt;"Sim","Inativa",IF(IFERROR(INDEX(Produtos!$D$6:$D$205,MATCH(A158,Produtos!$A$6:$A$205,0)),"")&lt;&gt;"Ativo","Bloqueada: base inativa",IF(IFERROR(INDEX(Produtos!$D$6:$D$205,MATCH(C158,Produtos!$A$6:$A$205,0)),"")&lt;&gt;"Ativo","Bloqueada: recomendado inativo",IF(F158="Incompatível","Bloqueada: incompatível",IF(F158="Não avaliada","Revisar: compatibilidade",IF(AND(F158="Condicional",'Instruções'!$B$15="Não"),"Revisar: condição não liberada",IF(IFERROR(INDEX(Produtos!$E$6:$E$205,MATCH(C158,Produtos!$A$6:$A$205,0)),"")&lt;&gt;"Sim","Aguardar: recomendado indisponível",IF(AND(I158="Se SKU-base indisponível",IFERROR(INDEX(Produtos!$E$6:$E$205,MATCH(A158,Produtos!$A$6:$A$205,0)),"")="Sim"),"Aguardar: base disponível",IF(AND(I158="Se SKU-base disponível",IFERROR(INDEX(Produtos!$E$6:$E$205,MATCH(A158,Produtos!$A$6:$A$205,0)),"")&lt;&gt;"Sim"),"Aguardar: base indisponível",IF(G158&lt;'Instruções'!$B$14,"Revisar: margem abaixo do mínimo","Apta"))))))))))))</f>
        <v/>
      </c>
      <c r="N158" s="17">
        <f>IF(M158&lt;&gt;"Apta","",1+COUNTIFS($A$6:$A$505,A158,$E$6:$E$505,E158,$M$6:$M$505,"Apta",$H$6:$H$505,"&gt;"&amp;H158)+COUNTIFS($A$6:$A$505,A158,$E$6:$E$505,E158,$M$6:$M$505,"Apta",$H$6:$H$505,H158,$G$6:$G$505,"&gt;"&amp;G158)+COUNTIFS($A$6:A158,A158,$E$6:E158,E158,$M$6:M158,"Apta",$H$6:H158,H158,$G$6:G158,G158)-1)</f>
        <v/>
      </c>
      <c r="O158" s="24">
        <f>IF(N158="","",A158&amp;"|"&amp;E158&amp;"|"&amp;TEXT(N158,"000"))</f>
        <v/>
      </c>
    </row>
    <row r="159">
      <c r="A159" s="16" t="n"/>
      <c r="B159" s="20">
        <f>IF(A159="","",IFERROR(INDEX(Produtos!$B$6:$B$205,MATCH(A159,Produtos!$A$6:$A$205,0)),"SKU não cadastrado"))</f>
        <v/>
      </c>
      <c r="C159" s="16" t="n"/>
      <c r="D159" s="20">
        <f>IF(C159="","",IFERROR(INDEX(Produtos!$B$6:$B$205,MATCH(C159,Produtos!$A$6:$A$205,0)),"SKU não cadastrado"))</f>
        <v/>
      </c>
      <c r="E159" s="16" t="n"/>
      <c r="F159" s="16" t="n"/>
      <c r="G159" s="38" t="n"/>
      <c r="H159" s="22" t="n"/>
      <c r="I159" s="23" t="n"/>
      <c r="J159" s="16" t="n"/>
      <c r="K159" s="23" t="n"/>
      <c r="L159" s="20">
        <f>IF(COUNTA(A159,C159,E159,F159,G159,H159,I159,J159)=0,"",IF(A159="","Falta SKU-base",IF(C159="","Falta SKU recomendado",IF(E159="","Falta tipo",IF(F159="","Falta compatibilidade",IF(G159="","Falta margem",IF(H159="","Falta prioridade",IF(I159="","Falta regra",IF(J159="","Falta situação ativa",IF(A159=C159,"Conflito: SKU igual",IF(COUNTIF(Produtos!$A$6:$A$205,A159)=0,"Conflito: base não cadastrada",IF(COUNTIF(Produtos!$A$6:$A$205,C159)=0,"Conflito: recomendado não cadastrado",IF(COUNTIFS($A$6:A159,A159,$C$6:C159,C159,$E$6:E159,E159)&gt;1,"Conflito: relação duplicada","OK")))))))))))))</f>
        <v/>
      </c>
      <c r="M159" s="20">
        <f>IF(L159="","",IF(L159&lt;&gt;"OK","Bloqueada: "&amp;L159,IF(J159&lt;&gt;"Sim","Inativa",IF(IFERROR(INDEX(Produtos!$D$6:$D$205,MATCH(A159,Produtos!$A$6:$A$205,0)),"")&lt;&gt;"Ativo","Bloqueada: base inativa",IF(IFERROR(INDEX(Produtos!$D$6:$D$205,MATCH(C159,Produtos!$A$6:$A$205,0)),"")&lt;&gt;"Ativo","Bloqueada: recomendado inativo",IF(F159="Incompatível","Bloqueada: incompatível",IF(F159="Não avaliada","Revisar: compatibilidade",IF(AND(F159="Condicional",'Instruções'!$B$15="Não"),"Revisar: condição não liberada",IF(IFERROR(INDEX(Produtos!$E$6:$E$205,MATCH(C159,Produtos!$A$6:$A$205,0)),"")&lt;&gt;"Sim","Aguardar: recomendado indisponível",IF(AND(I159="Se SKU-base indisponível",IFERROR(INDEX(Produtos!$E$6:$E$205,MATCH(A159,Produtos!$A$6:$A$205,0)),"")="Sim"),"Aguardar: base disponível",IF(AND(I159="Se SKU-base disponível",IFERROR(INDEX(Produtos!$E$6:$E$205,MATCH(A159,Produtos!$A$6:$A$205,0)),"")&lt;&gt;"Sim"),"Aguardar: base indisponível",IF(G159&lt;'Instruções'!$B$14,"Revisar: margem abaixo do mínimo","Apta"))))))))))))</f>
        <v/>
      </c>
      <c r="N159" s="17">
        <f>IF(M159&lt;&gt;"Apta","",1+COUNTIFS($A$6:$A$505,A159,$E$6:$E$505,E159,$M$6:$M$505,"Apta",$H$6:$H$505,"&gt;"&amp;H159)+COUNTIFS($A$6:$A$505,A159,$E$6:$E$505,E159,$M$6:$M$505,"Apta",$H$6:$H$505,H159,$G$6:$G$505,"&gt;"&amp;G159)+COUNTIFS($A$6:A159,A159,$E$6:E159,E159,$M$6:M159,"Apta",$H$6:H159,H159,$G$6:G159,G159)-1)</f>
        <v/>
      </c>
      <c r="O159" s="24">
        <f>IF(N159="","",A159&amp;"|"&amp;E159&amp;"|"&amp;TEXT(N159,"000"))</f>
        <v/>
      </c>
    </row>
    <row r="160">
      <c r="A160" s="16" t="n"/>
      <c r="B160" s="20">
        <f>IF(A160="","",IFERROR(INDEX(Produtos!$B$6:$B$205,MATCH(A160,Produtos!$A$6:$A$205,0)),"SKU não cadastrado"))</f>
        <v/>
      </c>
      <c r="C160" s="16" t="n"/>
      <c r="D160" s="20">
        <f>IF(C160="","",IFERROR(INDEX(Produtos!$B$6:$B$205,MATCH(C160,Produtos!$A$6:$A$205,0)),"SKU não cadastrado"))</f>
        <v/>
      </c>
      <c r="E160" s="16" t="n"/>
      <c r="F160" s="16" t="n"/>
      <c r="G160" s="38" t="n"/>
      <c r="H160" s="22" t="n"/>
      <c r="I160" s="23" t="n"/>
      <c r="J160" s="16" t="n"/>
      <c r="K160" s="23" t="n"/>
      <c r="L160" s="20">
        <f>IF(COUNTA(A160,C160,E160,F160,G160,H160,I160,J160)=0,"",IF(A160="","Falta SKU-base",IF(C160="","Falta SKU recomendado",IF(E160="","Falta tipo",IF(F160="","Falta compatibilidade",IF(G160="","Falta margem",IF(H160="","Falta prioridade",IF(I160="","Falta regra",IF(J160="","Falta situação ativa",IF(A160=C160,"Conflito: SKU igual",IF(COUNTIF(Produtos!$A$6:$A$205,A160)=0,"Conflito: base não cadastrada",IF(COUNTIF(Produtos!$A$6:$A$205,C160)=0,"Conflito: recomendado não cadastrado",IF(COUNTIFS($A$6:A160,A160,$C$6:C160,C160,$E$6:E160,E160)&gt;1,"Conflito: relação duplicada","OK")))))))))))))</f>
        <v/>
      </c>
      <c r="M160" s="20">
        <f>IF(L160="","",IF(L160&lt;&gt;"OK","Bloqueada: "&amp;L160,IF(J160&lt;&gt;"Sim","Inativa",IF(IFERROR(INDEX(Produtos!$D$6:$D$205,MATCH(A160,Produtos!$A$6:$A$205,0)),"")&lt;&gt;"Ativo","Bloqueada: base inativa",IF(IFERROR(INDEX(Produtos!$D$6:$D$205,MATCH(C160,Produtos!$A$6:$A$205,0)),"")&lt;&gt;"Ativo","Bloqueada: recomendado inativo",IF(F160="Incompatível","Bloqueada: incompatível",IF(F160="Não avaliada","Revisar: compatibilidade",IF(AND(F160="Condicional",'Instruções'!$B$15="Não"),"Revisar: condição não liberada",IF(IFERROR(INDEX(Produtos!$E$6:$E$205,MATCH(C160,Produtos!$A$6:$A$205,0)),"")&lt;&gt;"Sim","Aguardar: recomendado indisponível",IF(AND(I160="Se SKU-base indisponível",IFERROR(INDEX(Produtos!$E$6:$E$205,MATCH(A160,Produtos!$A$6:$A$205,0)),"")="Sim"),"Aguardar: base disponível",IF(AND(I160="Se SKU-base disponível",IFERROR(INDEX(Produtos!$E$6:$E$205,MATCH(A160,Produtos!$A$6:$A$205,0)),"")&lt;&gt;"Sim"),"Aguardar: base indisponível",IF(G160&lt;'Instruções'!$B$14,"Revisar: margem abaixo do mínimo","Apta"))))))))))))</f>
        <v/>
      </c>
      <c r="N160" s="17">
        <f>IF(M160&lt;&gt;"Apta","",1+COUNTIFS($A$6:$A$505,A160,$E$6:$E$505,E160,$M$6:$M$505,"Apta",$H$6:$H$505,"&gt;"&amp;H160)+COUNTIFS($A$6:$A$505,A160,$E$6:$E$505,E160,$M$6:$M$505,"Apta",$H$6:$H$505,H160,$G$6:$G$505,"&gt;"&amp;G160)+COUNTIFS($A$6:A160,A160,$E$6:E160,E160,$M$6:M160,"Apta",$H$6:H160,H160,$G$6:G160,G160)-1)</f>
        <v/>
      </c>
      <c r="O160" s="24">
        <f>IF(N160="","",A160&amp;"|"&amp;E160&amp;"|"&amp;TEXT(N160,"000"))</f>
        <v/>
      </c>
    </row>
    <row r="161">
      <c r="A161" s="16" t="n"/>
      <c r="B161" s="20">
        <f>IF(A161="","",IFERROR(INDEX(Produtos!$B$6:$B$205,MATCH(A161,Produtos!$A$6:$A$205,0)),"SKU não cadastrado"))</f>
        <v/>
      </c>
      <c r="C161" s="16" t="n"/>
      <c r="D161" s="20">
        <f>IF(C161="","",IFERROR(INDEX(Produtos!$B$6:$B$205,MATCH(C161,Produtos!$A$6:$A$205,0)),"SKU não cadastrado"))</f>
        <v/>
      </c>
      <c r="E161" s="16" t="n"/>
      <c r="F161" s="16" t="n"/>
      <c r="G161" s="38" t="n"/>
      <c r="H161" s="22" t="n"/>
      <c r="I161" s="23" t="n"/>
      <c r="J161" s="16" t="n"/>
      <c r="K161" s="23" t="n"/>
      <c r="L161" s="20">
        <f>IF(COUNTA(A161,C161,E161,F161,G161,H161,I161,J161)=0,"",IF(A161="","Falta SKU-base",IF(C161="","Falta SKU recomendado",IF(E161="","Falta tipo",IF(F161="","Falta compatibilidade",IF(G161="","Falta margem",IF(H161="","Falta prioridade",IF(I161="","Falta regra",IF(J161="","Falta situação ativa",IF(A161=C161,"Conflito: SKU igual",IF(COUNTIF(Produtos!$A$6:$A$205,A161)=0,"Conflito: base não cadastrada",IF(COUNTIF(Produtos!$A$6:$A$205,C161)=0,"Conflito: recomendado não cadastrado",IF(COUNTIFS($A$6:A161,A161,$C$6:C161,C161,$E$6:E161,E161)&gt;1,"Conflito: relação duplicada","OK")))))))))))))</f>
        <v/>
      </c>
      <c r="M161" s="20">
        <f>IF(L161="","",IF(L161&lt;&gt;"OK","Bloqueada: "&amp;L161,IF(J161&lt;&gt;"Sim","Inativa",IF(IFERROR(INDEX(Produtos!$D$6:$D$205,MATCH(A161,Produtos!$A$6:$A$205,0)),"")&lt;&gt;"Ativo","Bloqueada: base inativa",IF(IFERROR(INDEX(Produtos!$D$6:$D$205,MATCH(C161,Produtos!$A$6:$A$205,0)),"")&lt;&gt;"Ativo","Bloqueada: recomendado inativo",IF(F161="Incompatível","Bloqueada: incompatível",IF(F161="Não avaliada","Revisar: compatibilidade",IF(AND(F161="Condicional",'Instruções'!$B$15="Não"),"Revisar: condição não liberada",IF(IFERROR(INDEX(Produtos!$E$6:$E$205,MATCH(C161,Produtos!$A$6:$A$205,0)),"")&lt;&gt;"Sim","Aguardar: recomendado indisponível",IF(AND(I161="Se SKU-base indisponível",IFERROR(INDEX(Produtos!$E$6:$E$205,MATCH(A161,Produtos!$A$6:$A$205,0)),"")="Sim"),"Aguardar: base disponível",IF(AND(I161="Se SKU-base disponível",IFERROR(INDEX(Produtos!$E$6:$E$205,MATCH(A161,Produtos!$A$6:$A$205,0)),"")&lt;&gt;"Sim"),"Aguardar: base indisponível",IF(G161&lt;'Instruções'!$B$14,"Revisar: margem abaixo do mínimo","Apta"))))))))))))</f>
        <v/>
      </c>
      <c r="N161" s="17">
        <f>IF(M161&lt;&gt;"Apta","",1+COUNTIFS($A$6:$A$505,A161,$E$6:$E$505,E161,$M$6:$M$505,"Apta",$H$6:$H$505,"&gt;"&amp;H161)+COUNTIFS($A$6:$A$505,A161,$E$6:$E$505,E161,$M$6:$M$505,"Apta",$H$6:$H$505,H161,$G$6:$G$505,"&gt;"&amp;G161)+COUNTIFS($A$6:A161,A161,$E$6:E161,E161,$M$6:M161,"Apta",$H$6:H161,H161,$G$6:G161,G161)-1)</f>
        <v/>
      </c>
      <c r="O161" s="24">
        <f>IF(N161="","",A161&amp;"|"&amp;E161&amp;"|"&amp;TEXT(N161,"000"))</f>
        <v/>
      </c>
    </row>
    <row r="162">
      <c r="A162" s="16" t="n"/>
      <c r="B162" s="20">
        <f>IF(A162="","",IFERROR(INDEX(Produtos!$B$6:$B$205,MATCH(A162,Produtos!$A$6:$A$205,0)),"SKU não cadastrado"))</f>
        <v/>
      </c>
      <c r="C162" s="16" t="n"/>
      <c r="D162" s="20">
        <f>IF(C162="","",IFERROR(INDEX(Produtos!$B$6:$B$205,MATCH(C162,Produtos!$A$6:$A$205,0)),"SKU não cadastrado"))</f>
        <v/>
      </c>
      <c r="E162" s="16" t="n"/>
      <c r="F162" s="16" t="n"/>
      <c r="G162" s="38" t="n"/>
      <c r="H162" s="22" t="n"/>
      <c r="I162" s="23" t="n"/>
      <c r="J162" s="16" t="n"/>
      <c r="K162" s="23" t="n"/>
      <c r="L162" s="20">
        <f>IF(COUNTA(A162,C162,E162,F162,G162,H162,I162,J162)=0,"",IF(A162="","Falta SKU-base",IF(C162="","Falta SKU recomendado",IF(E162="","Falta tipo",IF(F162="","Falta compatibilidade",IF(G162="","Falta margem",IF(H162="","Falta prioridade",IF(I162="","Falta regra",IF(J162="","Falta situação ativa",IF(A162=C162,"Conflito: SKU igual",IF(COUNTIF(Produtos!$A$6:$A$205,A162)=0,"Conflito: base não cadastrada",IF(COUNTIF(Produtos!$A$6:$A$205,C162)=0,"Conflito: recomendado não cadastrado",IF(COUNTIFS($A$6:A162,A162,$C$6:C162,C162,$E$6:E162,E162)&gt;1,"Conflito: relação duplicada","OK")))))))))))))</f>
        <v/>
      </c>
      <c r="M162" s="20">
        <f>IF(L162="","",IF(L162&lt;&gt;"OK","Bloqueada: "&amp;L162,IF(J162&lt;&gt;"Sim","Inativa",IF(IFERROR(INDEX(Produtos!$D$6:$D$205,MATCH(A162,Produtos!$A$6:$A$205,0)),"")&lt;&gt;"Ativo","Bloqueada: base inativa",IF(IFERROR(INDEX(Produtos!$D$6:$D$205,MATCH(C162,Produtos!$A$6:$A$205,0)),"")&lt;&gt;"Ativo","Bloqueada: recomendado inativo",IF(F162="Incompatível","Bloqueada: incompatível",IF(F162="Não avaliada","Revisar: compatibilidade",IF(AND(F162="Condicional",'Instruções'!$B$15="Não"),"Revisar: condição não liberada",IF(IFERROR(INDEX(Produtos!$E$6:$E$205,MATCH(C162,Produtos!$A$6:$A$205,0)),"")&lt;&gt;"Sim","Aguardar: recomendado indisponível",IF(AND(I162="Se SKU-base indisponível",IFERROR(INDEX(Produtos!$E$6:$E$205,MATCH(A162,Produtos!$A$6:$A$205,0)),"")="Sim"),"Aguardar: base disponível",IF(AND(I162="Se SKU-base disponível",IFERROR(INDEX(Produtos!$E$6:$E$205,MATCH(A162,Produtos!$A$6:$A$205,0)),"")&lt;&gt;"Sim"),"Aguardar: base indisponível",IF(G162&lt;'Instruções'!$B$14,"Revisar: margem abaixo do mínimo","Apta"))))))))))))</f>
        <v/>
      </c>
      <c r="N162" s="17">
        <f>IF(M162&lt;&gt;"Apta","",1+COUNTIFS($A$6:$A$505,A162,$E$6:$E$505,E162,$M$6:$M$505,"Apta",$H$6:$H$505,"&gt;"&amp;H162)+COUNTIFS($A$6:$A$505,A162,$E$6:$E$505,E162,$M$6:$M$505,"Apta",$H$6:$H$505,H162,$G$6:$G$505,"&gt;"&amp;G162)+COUNTIFS($A$6:A162,A162,$E$6:E162,E162,$M$6:M162,"Apta",$H$6:H162,H162,$G$6:G162,G162)-1)</f>
        <v/>
      </c>
      <c r="O162" s="24">
        <f>IF(N162="","",A162&amp;"|"&amp;E162&amp;"|"&amp;TEXT(N162,"000"))</f>
        <v/>
      </c>
    </row>
    <row r="163">
      <c r="A163" s="16" t="n"/>
      <c r="B163" s="20">
        <f>IF(A163="","",IFERROR(INDEX(Produtos!$B$6:$B$205,MATCH(A163,Produtos!$A$6:$A$205,0)),"SKU não cadastrado"))</f>
        <v/>
      </c>
      <c r="C163" s="16" t="n"/>
      <c r="D163" s="20">
        <f>IF(C163="","",IFERROR(INDEX(Produtos!$B$6:$B$205,MATCH(C163,Produtos!$A$6:$A$205,0)),"SKU não cadastrado"))</f>
        <v/>
      </c>
      <c r="E163" s="16" t="n"/>
      <c r="F163" s="16" t="n"/>
      <c r="G163" s="38" t="n"/>
      <c r="H163" s="22" t="n"/>
      <c r="I163" s="23" t="n"/>
      <c r="J163" s="16" t="n"/>
      <c r="K163" s="23" t="n"/>
      <c r="L163" s="20">
        <f>IF(COUNTA(A163,C163,E163,F163,G163,H163,I163,J163)=0,"",IF(A163="","Falta SKU-base",IF(C163="","Falta SKU recomendado",IF(E163="","Falta tipo",IF(F163="","Falta compatibilidade",IF(G163="","Falta margem",IF(H163="","Falta prioridade",IF(I163="","Falta regra",IF(J163="","Falta situação ativa",IF(A163=C163,"Conflito: SKU igual",IF(COUNTIF(Produtos!$A$6:$A$205,A163)=0,"Conflito: base não cadastrada",IF(COUNTIF(Produtos!$A$6:$A$205,C163)=0,"Conflito: recomendado não cadastrado",IF(COUNTIFS($A$6:A163,A163,$C$6:C163,C163,$E$6:E163,E163)&gt;1,"Conflito: relação duplicada","OK")))))))))))))</f>
        <v/>
      </c>
      <c r="M163" s="20">
        <f>IF(L163="","",IF(L163&lt;&gt;"OK","Bloqueada: "&amp;L163,IF(J163&lt;&gt;"Sim","Inativa",IF(IFERROR(INDEX(Produtos!$D$6:$D$205,MATCH(A163,Produtos!$A$6:$A$205,0)),"")&lt;&gt;"Ativo","Bloqueada: base inativa",IF(IFERROR(INDEX(Produtos!$D$6:$D$205,MATCH(C163,Produtos!$A$6:$A$205,0)),"")&lt;&gt;"Ativo","Bloqueada: recomendado inativo",IF(F163="Incompatível","Bloqueada: incompatível",IF(F163="Não avaliada","Revisar: compatibilidade",IF(AND(F163="Condicional",'Instruções'!$B$15="Não"),"Revisar: condição não liberada",IF(IFERROR(INDEX(Produtos!$E$6:$E$205,MATCH(C163,Produtos!$A$6:$A$205,0)),"")&lt;&gt;"Sim","Aguardar: recomendado indisponível",IF(AND(I163="Se SKU-base indisponível",IFERROR(INDEX(Produtos!$E$6:$E$205,MATCH(A163,Produtos!$A$6:$A$205,0)),"")="Sim"),"Aguardar: base disponível",IF(AND(I163="Se SKU-base disponível",IFERROR(INDEX(Produtos!$E$6:$E$205,MATCH(A163,Produtos!$A$6:$A$205,0)),"")&lt;&gt;"Sim"),"Aguardar: base indisponível",IF(G163&lt;'Instruções'!$B$14,"Revisar: margem abaixo do mínimo","Apta"))))))))))))</f>
        <v/>
      </c>
      <c r="N163" s="17">
        <f>IF(M163&lt;&gt;"Apta","",1+COUNTIFS($A$6:$A$505,A163,$E$6:$E$505,E163,$M$6:$M$505,"Apta",$H$6:$H$505,"&gt;"&amp;H163)+COUNTIFS($A$6:$A$505,A163,$E$6:$E$505,E163,$M$6:$M$505,"Apta",$H$6:$H$505,H163,$G$6:$G$505,"&gt;"&amp;G163)+COUNTIFS($A$6:A163,A163,$E$6:E163,E163,$M$6:M163,"Apta",$H$6:H163,H163,$G$6:G163,G163)-1)</f>
        <v/>
      </c>
      <c r="O163" s="24">
        <f>IF(N163="","",A163&amp;"|"&amp;E163&amp;"|"&amp;TEXT(N163,"000"))</f>
        <v/>
      </c>
    </row>
    <row r="164">
      <c r="A164" s="16" t="n"/>
      <c r="B164" s="20">
        <f>IF(A164="","",IFERROR(INDEX(Produtos!$B$6:$B$205,MATCH(A164,Produtos!$A$6:$A$205,0)),"SKU não cadastrado"))</f>
        <v/>
      </c>
      <c r="C164" s="16" t="n"/>
      <c r="D164" s="20">
        <f>IF(C164="","",IFERROR(INDEX(Produtos!$B$6:$B$205,MATCH(C164,Produtos!$A$6:$A$205,0)),"SKU não cadastrado"))</f>
        <v/>
      </c>
      <c r="E164" s="16" t="n"/>
      <c r="F164" s="16" t="n"/>
      <c r="G164" s="38" t="n"/>
      <c r="H164" s="22" t="n"/>
      <c r="I164" s="23" t="n"/>
      <c r="J164" s="16" t="n"/>
      <c r="K164" s="23" t="n"/>
      <c r="L164" s="20">
        <f>IF(COUNTA(A164,C164,E164,F164,G164,H164,I164,J164)=0,"",IF(A164="","Falta SKU-base",IF(C164="","Falta SKU recomendado",IF(E164="","Falta tipo",IF(F164="","Falta compatibilidade",IF(G164="","Falta margem",IF(H164="","Falta prioridade",IF(I164="","Falta regra",IF(J164="","Falta situação ativa",IF(A164=C164,"Conflito: SKU igual",IF(COUNTIF(Produtos!$A$6:$A$205,A164)=0,"Conflito: base não cadastrada",IF(COUNTIF(Produtos!$A$6:$A$205,C164)=0,"Conflito: recomendado não cadastrado",IF(COUNTIFS($A$6:A164,A164,$C$6:C164,C164,$E$6:E164,E164)&gt;1,"Conflito: relação duplicada","OK")))))))))))))</f>
        <v/>
      </c>
      <c r="M164" s="20">
        <f>IF(L164="","",IF(L164&lt;&gt;"OK","Bloqueada: "&amp;L164,IF(J164&lt;&gt;"Sim","Inativa",IF(IFERROR(INDEX(Produtos!$D$6:$D$205,MATCH(A164,Produtos!$A$6:$A$205,0)),"")&lt;&gt;"Ativo","Bloqueada: base inativa",IF(IFERROR(INDEX(Produtos!$D$6:$D$205,MATCH(C164,Produtos!$A$6:$A$205,0)),"")&lt;&gt;"Ativo","Bloqueada: recomendado inativo",IF(F164="Incompatível","Bloqueada: incompatível",IF(F164="Não avaliada","Revisar: compatibilidade",IF(AND(F164="Condicional",'Instruções'!$B$15="Não"),"Revisar: condição não liberada",IF(IFERROR(INDEX(Produtos!$E$6:$E$205,MATCH(C164,Produtos!$A$6:$A$205,0)),"")&lt;&gt;"Sim","Aguardar: recomendado indisponível",IF(AND(I164="Se SKU-base indisponível",IFERROR(INDEX(Produtos!$E$6:$E$205,MATCH(A164,Produtos!$A$6:$A$205,0)),"")="Sim"),"Aguardar: base disponível",IF(AND(I164="Se SKU-base disponível",IFERROR(INDEX(Produtos!$E$6:$E$205,MATCH(A164,Produtos!$A$6:$A$205,0)),"")&lt;&gt;"Sim"),"Aguardar: base indisponível",IF(G164&lt;'Instruções'!$B$14,"Revisar: margem abaixo do mínimo","Apta"))))))))))))</f>
        <v/>
      </c>
      <c r="N164" s="17">
        <f>IF(M164&lt;&gt;"Apta","",1+COUNTIFS($A$6:$A$505,A164,$E$6:$E$505,E164,$M$6:$M$505,"Apta",$H$6:$H$505,"&gt;"&amp;H164)+COUNTIFS($A$6:$A$505,A164,$E$6:$E$505,E164,$M$6:$M$505,"Apta",$H$6:$H$505,H164,$G$6:$G$505,"&gt;"&amp;G164)+COUNTIFS($A$6:A164,A164,$E$6:E164,E164,$M$6:M164,"Apta",$H$6:H164,H164,$G$6:G164,G164)-1)</f>
        <v/>
      </c>
      <c r="O164" s="24">
        <f>IF(N164="","",A164&amp;"|"&amp;E164&amp;"|"&amp;TEXT(N164,"000"))</f>
        <v/>
      </c>
    </row>
    <row r="165">
      <c r="A165" s="16" t="n"/>
      <c r="B165" s="20">
        <f>IF(A165="","",IFERROR(INDEX(Produtos!$B$6:$B$205,MATCH(A165,Produtos!$A$6:$A$205,0)),"SKU não cadastrado"))</f>
        <v/>
      </c>
      <c r="C165" s="16" t="n"/>
      <c r="D165" s="20">
        <f>IF(C165="","",IFERROR(INDEX(Produtos!$B$6:$B$205,MATCH(C165,Produtos!$A$6:$A$205,0)),"SKU não cadastrado"))</f>
        <v/>
      </c>
      <c r="E165" s="16" t="n"/>
      <c r="F165" s="16" t="n"/>
      <c r="G165" s="38" t="n"/>
      <c r="H165" s="22" t="n"/>
      <c r="I165" s="23" t="n"/>
      <c r="J165" s="16" t="n"/>
      <c r="K165" s="23" t="n"/>
      <c r="L165" s="20">
        <f>IF(COUNTA(A165,C165,E165,F165,G165,H165,I165,J165)=0,"",IF(A165="","Falta SKU-base",IF(C165="","Falta SKU recomendado",IF(E165="","Falta tipo",IF(F165="","Falta compatibilidade",IF(G165="","Falta margem",IF(H165="","Falta prioridade",IF(I165="","Falta regra",IF(J165="","Falta situação ativa",IF(A165=C165,"Conflito: SKU igual",IF(COUNTIF(Produtos!$A$6:$A$205,A165)=0,"Conflito: base não cadastrada",IF(COUNTIF(Produtos!$A$6:$A$205,C165)=0,"Conflito: recomendado não cadastrado",IF(COUNTIFS($A$6:A165,A165,$C$6:C165,C165,$E$6:E165,E165)&gt;1,"Conflito: relação duplicada","OK")))))))))))))</f>
        <v/>
      </c>
      <c r="M165" s="20">
        <f>IF(L165="","",IF(L165&lt;&gt;"OK","Bloqueada: "&amp;L165,IF(J165&lt;&gt;"Sim","Inativa",IF(IFERROR(INDEX(Produtos!$D$6:$D$205,MATCH(A165,Produtos!$A$6:$A$205,0)),"")&lt;&gt;"Ativo","Bloqueada: base inativa",IF(IFERROR(INDEX(Produtos!$D$6:$D$205,MATCH(C165,Produtos!$A$6:$A$205,0)),"")&lt;&gt;"Ativo","Bloqueada: recomendado inativo",IF(F165="Incompatível","Bloqueada: incompatível",IF(F165="Não avaliada","Revisar: compatibilidade",IF(AND(F165="Condicional",'Instruções'!$B$15="Não"),"Revisar: condição não liberada",IF(IFERROR(INDEX(Produtos!$E$6:$E$205,MATCH(C165,Produtos!$A$6:$A$205,0)),"")&lt;&gt;"Sim","Aguardar: recomendado indisponível",IF(AND(I165="Se SKU-base indisponível",IFERROR(INDEX(Produtos!$E$6:$E$205,MATCH(A165,Produtos!$A$6:$A$205,0)),"")="Sim"),"Aguardar: base disponível",IF(AND(I165="Se SKU-base disponível",IFERROR(INDEX(Produtos!$E$6:$E$205,MATCH(A165,Produtos!$A$6:$A$205,0)),"")&lt;&gt;"Sim"),"Aguardar: base indisponível",IF(G165&lt;'Instruções'!$B$14,"Revisar: margem abaixo do mínimo","Apta"))))))))))))</f>
        <v/>
      </c>
      <c r="N165" s="17">
        <f>IF(M165&lt;&gt;"Apta","",1+COUNTIFS($A$6:$A$505,A165,$E$6:$E$505,E165,$M$6:$M$505,"Apta",$H$6:$H$505,"&gt;"&amp;H165)+COUNTIFS($A$6:$A$505,A165,$E$6:$E$505,E165,$M$6:$M$505,"Apta",$H$6:$H$505,H165,$G$6:$G$505,"&gt;"&amp;G165)+COUNTIFS($A$6:A165,A165,$E$6:E165,E165,$M$6:M165,"Apta",$H$6:H165,H165,$G$6:G165,G165)-1)</f>
        <v/>
      </c>
      <c r="O165" s="24">
        <f>IF(N165="","",A165&amp;"|"&amp;E165&amp;"|"&amp;TEXT(N165,"000"))</f>
        <v/>
      </c>
    </row>
    <row r="166">
      <c r="A166" s="16" t="n"/>
      <c r="B166" s="20">
        <f>IF(A166="","",IFERROR(INDEX(Produtos!$B$6:$B$205,MATCH(A166,Produtos!$A$6:$A$205,0)),"SKU não cadastrado"))</f>
        <v/>
      </c>
      <c r="C166" s="16" t="n"/>
      <c r="D166" s="20">
        <f>IF(C166="","",IFERROR(INDEX(Produtos!$B$6:$B$205,MATCH(C166,Produtos!$A$6:$A$205,0)),"SKU não cadastrado"))</f>
        <v/>
      </c>
      <c r="E166" s="16" t="n"/>
      <c r="F166" s="16" t="n"/>
      <c r="G166" s="38" t="n"/>
      <c r="H166" s="22" t="n"/>
      <c r="I166" s="23" t="n"/>
      <c r="J166" s="16" t="n"/>
      <c r="K166" s="23" t="n"/>
      <c r="L166" s="20">
        <f>IF(COUNTA(A166,C166,E166,F166,G166,H166,I166,J166)=0,"",IF(A166="","Falta SKU-base",IF(C166="","Falta SKU recomendado",IF(E166="","Falta tipo",IF(F166="","Falta compatibilidade",IF(G166="","Falta margem",IF(H166="","Falta prioridade",IF(I166="","Falta regra",IF(J166="","Falta situação ativa",IF(A166=C166,"Conflito: SKU igual",IF(COUNTIF(Produtos!$A$6:$A$205,A166)=0,"Conflito: base não cadastrada",IF(COUNTIF(Produtos!$A$6:$A$205,C166)=0,"Conflito: recomendado não cadastrado",IF(COUNTIFS($A$6:A166,A166,$C$6:C166,C166,$E$6:E166,E166)&gt;1,"Conflito: relação duplicada","OK")))))))))))))</f>
        <v/>
      </c>
      <c r="M166" s="20">
        <f>IF(L166="","",IF(L166&lt;&gt;"OK","Bloqueada: "&amp;L166,IF(J166&lt;&gt;"Sim","Inativa",IF(IFERROR(INDEX(Produtos!$D$6:$D$205,MATCH(A166,Produtos!$A$6:$A$205,0)),"")&lt;&gt;"Ativo","Bloqueada: base inativa",IF(IFERROR(INDEX(Produtos!$D$6:$D$205,MATCH(C166,Produtos!$A$6:$A$205,0)),"")&lt;&gt;"Ativo","Bloqueada: recomendado inativo",IF(F166="Incompatível","Bloqueada: incompatível",IF(F166="Não avaliada","Revisar: compatibilidade",IF(AND(F166="Condicional",'Instruções'!$B$15="Não"),"Revisar: condição não liberada",IF(IFERROR(INDEX(Produtos!$E$6:$E$205,MATCH(C166,Produtos!$A$6:$A$205,0)),"")&lt;&gt;"Sim","Aguardar: recomendado indisponível",IF(AND(I166="Se SKU-base indisponível",IFERROR(INDEX(Produtos!$E$6:$E$205,MATCH(A166,Produtos!$A$6:$A$205,0)),"")="Sim"),"Aguardar: base disponível",IF(AND(I166="Se SKU-base disponível",IFERROR(INDEX(Produtos!$E$6:$E$205,MATCH(A166,Produtos!$A$6:$A$205,0)),"")&lt;&gt;"Sim"),"Aguardar: base indisponível",IF(G166&lt;'Instruções'!$B$14,"Revisar: margem abaixo do mínimo","Apta"))))))))))))</f>
        <v/>
      </c>
      <c r="N166" s="17">
        <f>IF(M166&lt;&gt;"Apta","",1+COUNTIFS($A$6:$A$505,A166,$E$6:$E$505,E166,$M$6:$M$505,"Apta",$H$6:$H$505,"&gt;"&amp;H166)+COUNTIFS($A$6:$A$505,A166,$E$6:$E$505,E166,$M$6:$M$505,"Apta",$H$6:$H$505,H166,$G$6:$G$505,"&gt;"&amp;G166)+COUNTIFS($A$6:A166,A166,$E$6:E166,E166,$M$6:M166,"Apta",$H$6:H166,H166,$G$6:G166,G166)-1)</f>
        <v/>
      </c>
      <c r="O166" s="24">
        <f>IF(N166="","",A166&amp;"|"&amp;E166&amp;"|"&amp;TEXT(N166,"000"))</f>
        <v/>
      </c>
    </row>
    <row r="167">
      <c r="A167" s="16" t="n"/>
      <c r="B167" s="20">
        <f>IF(A167="","",IFERROR(INDEX(Produtos!$B$6:$B$205,MATCH(A167,Produtos!$A$6:$A$205,0)),"SKU não cadastrado"))</f>
        <v/>
      </c>
      <c r="C167" s="16" t="n"/>
      <c r="D167" s="20">
        <f>IF(C167="","",IFERROR(INDEX(Produtos!$B$6:$B$205,MATCH(C167,Produtos!$A$6:$A$205,0)),"SKU não cadastrado"))</f>
        <v/>
      </c>
      <c r="E167" s="16" t="n"/>
      <c r="F167" s="16" t="n"/>
      <c r="G167" s="38" t="n"/>
      <c r="H167" s="22" t="n"/>
      <c r="I167" s="23" t="n"/>
      <c r="J167" s="16" t="n"/>
      <c r="K167" s="23" t="n"/>
      <c r="L167" s="20">
        <f>IF(COUNTA(A167,C167,E167,F167,G167,H167,I167,J167)=0,"",IF(A167="","Falta SKU-base",IF(C167="","Falta SKU recomendado",IF(E167="","Falta tipo",IF(F167="","Falta compatibilidade",IF(G167="","Falta margem",IF(H167="","Falta prioridade",IF(I167="","Falta regra",IF(J167="","Falta situação ativa",IF(A167=C167,"Conflito: SKU igual",IF(COUNTIF(Produtos!$A$6:$A$205,A167)=0,"Conflito: base não cadastrada",IF(COUNTIF(Produtos!$A$6:$A$205,C167)=0,"Conflito: recomendado não cadastrado",IF(COUNTIFS($A$6:A167,A167,$C$6:C167,C167,$E$6:E167,E167)&gt;1,"Conflito: relação duplicada","OK")))))))))))))</f>
        <v/>
      </c>
      <c r="M167" s="20">
        <f>IF(L167="","",IF(L167&lt;&gt;"OK","Bloqueada: "&amp;L167,IF(J167&lt;&gt;"Sim","Inativa",IF(IFERROR(INDEX(Produtos!$D$6:$D$205,MATCH(A167,Produtos!$A$6:$A$205,0)),"")&lt;&gt;"Ativo","Bloqueada: base inativa",IF(IFERROR(INDEX(Produtos!$D$6:$D$205,MATCH(C167,Produtos!$A$6:$A$205,0)),"")&lt;&gt;"Ativo","Bloqueada: recomendado inativo",IF(F167="Incompatível","Bloqueada: incompatível",IF(F167="Não avaliada","Revisar: compatibilidade",IF(AND(F167="Condicional",'Instruções'!$B$15="Não"),"Revisar: condição não liberada",IF(IFERROR(INDEX(Produtos!$E$6:$E$205,MATCH(C167,Produtos!$A$6:$A$205,0)),"")&lt;&gt;"Sim","Aguardar: recomendado indisponível",IF(AND(I167="Se SKU-base indisponível",IFERROR(INDEX(Produtos!$E$6:$E$205,MATCH(A167,Produtos!$A$6:$A$205,0)),"")="Sim"),"Aguardar: base disponível",IF(AND(I167="Se SKU-base disponível",IFERROR(INDEX(Produtos!$E$6:$E$205,MATCH(A167,Produtos!$A$6:$A$205,0)),"")&lt;&gt;"Sim"),"Aguardar: base indisponível",IF(G167&lt;'Instruções'!$B$14,"Revisar: margem abaixo do mínimo","Apta"))))))))))))</f>
        <v/>
      </c>
      <c r="N167" s="17">
        <f>IF(M167&lt;&gt;"Apta","",1+COUNTIFS($A$6:$A$505,A167,$E$6:$E$505,E167,$M$6:$M$505,"Apta",$H$6:$H$505,"&gt;"&amp;H167)+COUNTIFS($A$6:$A$505,A167,$E$6:$E$505,E167,$M$6:$M$505,"Apta",$H$6:$H$505,H167,$G$6:$G$505,"&gt;"&amp;G167)+COUNTIFS($A$6:A167,A167,$E$6:E167,E167,$M$6:M167,"Apta",$H$6:H167,H167,$G$6:G167,G167)-1)</f>
        <v/>
      </c>
      <c r="O167" s="24">
        <f>IF(N167="","",A167&amp;"|"&amp;E167&amp;"|"&amp;TEXT(N167,"000"))</f>
        <v/>
      </c>
    </row>
    <row r="168">
      <c r="A168" s="16" t="n"/>
      <c r="B168" s="20">
        <f>IF(A168="","",IFERROR(INDEX(Produtos!$B$6:$B$205,MATCH(A168,Produtos!$A$6:$A$205,0)),"SKU não cadastrado"))</f>
        <v/>
      </c>
      <c r="C168" s="16" t="n"/>
      <c r="D168" s="20">
        <f>IF(C168="","",IFERROR(INDEX(Produtos!$B$6:$B$205,MATCH(C168,Produtos!$A$6:$A$205,0)),"SKU não cadastrado"))</f>
        <v/>
      </c>
      <c r="E168" s="16" t="n"/>
      <c r="F168" s="16" t="n"/>
      <c r="G168" s="38" t="n"/>
      <c r="H168" s="22" t="n"/>
      <c r="I168" s="23" t="n"/>
      <c r="J168" s="16" t="n"/>
      <c r="K168" s="23" t="n"/>
      <c r="L168" s="20">
        <f>IF(COUNTA(A168,C168,E168,F168,G168,H168,I168,J168)=0,"",IF(A168="","Falta SKU-base",IF(C168="","Falta SKU recomendado",IF(E168="","Falta tipo",IF(F168="","Falta compatibilidade",IF(G168="","Falta margem",IF(H168="","Falta prioridade",IF(I168="","Falta regra",IF(J168="","Falta situação ativa",IF(A168=C168,"Conflito: SKU igual",IF(COUNTIF(Produtos!$A$6:$A$205,A168)=0,"Conflito: base não cadastrada",IF(COUNTIF(Produtos!$A$6:$A$205,C168)=0,"Conflito: recomendado não cadastrado",IF(COUNTIFS($A$6:A168,A168,$C$6:C168,C168,$E$6:E168,E168)&gt;1,"Conflito: relação duplicada","OK")))))))))))))</f>
        <v/>
      </c>
      <c r="M168" s="20">
        <f>IF(L168="","",IF(L168&lt;&gt;"OK","Bloqueada: "&amp;L168,IF(J168&lt;&gt;"Sim","Inativa",IF(IFERROR(INDEX(Produtos!$D$6:$D$205,MATCH(A168,Produtos!$A$6:$A$205,0)),"")&lt;&gt;"Ativo","Bloqueada: base inativa",IF(IFERROR(INDEX(Produtos!$D$6:$D$205,MATCH(C168,Produtos!$A$6:$A$205,0)),"")&lt;&gt;"Ativo","Bloqueada: recomendado inativo",IF(F168="Incompatível","Bloqueada: incompatível",IF(F168="Não avaliada","Revisar: compatibilidade",IF(AND(F168="Condicional",'Instruções'!$B$15="Não"),"Revisar: condição não liberada",IF(IFERROR(INDEX(Produtos!$E$6:$E$205,MATCH(C168,Produtos!$A$6:$A$205,0)),"")&lt;&gt;"Sim","Aguardar: recomendado indisponível",IF(AND(I168="Se SKU-base indisponível",IFERROR(INDEX(Produtos!$E$6:$E$205,MATCH(A168,Produtos!$A$6:$A$205,0)),"")="Sim"),"Aguardar: base disponível",IF(AND(I168="Se SKU-base disponível",IFERROR(INDEX(Produtos!$E$6:$E$205,MATCH(A168,Produtos!$A$6:$A$205,0)),"")&lt;&gt;"Sim"),"Aguardar: base indisponível",IF(G168&lt;'Instruções'!$B$14,"Revisar: margem abaixo do mínimo","Apta"))))))))))))</f>
        <v/>
      </c>
      <c r="N168" s="17">
        <f>IF(M168&lt;&gt;"Apta","",1+COUNTIFS($A$6:$A$505,A168,$E$6:$E$505,E168,$M$6:$M$505,"Apta",$H$6:$H$505,"&gt;"&amp;H168)+COUNTIFS($A$6:$A$505,A168,$E$6:$E$505,E168,$M$6:$M$505,"Apta",$H$6:$H$505,H168,$G$6:$G$505,"&gt;"&amp;G168)+COUNTIFS($A$6:A168,A168,$E$6:E168,E168,$M$6:M168,"Apta",$H$6:H168,H168,$G$6:G168,G168)-1)</f>
        <v/>
      </c>
      <c r="O168" s="24">
        <f>IF(N168="","",A168&amp;"|"&amp;E168&amp;"|"&amp;TEXT(N168,"000"))</f>
        <v/>
      </c>
    </row>
    <row r="169">
      <c r="A169" s="16" t="n"/>
      <c r="B169" s="20">
        <f>IF(A169="","",IFERROR(INDEX(Produtos!$B$6:$B$205,MATCH(A169,Produtos!$A$6:$A$205,0)),"SKU não cadastrado"))</f>
        <v/>
      </c>
      <c r="C169" s="16" t="n"/>
      <c r="D169" s="20">
        <f>IF(C169="","",IFERROR(INDEX(Produtos!$B$6:$B$205,MATCH(C169,Produtos!$A$6:$A$205,0)),"SKU não cadastrado"))</f>
        <v/>
      </c>
      <c r="E169" s="16" t="n"/>
      <c r="F169" s="16" t="n"/>
      <c r="G169" s="38" t="n"/>
      <c r="H169" s="22" t="n"/>
      <c r="I169" s="23" t="n"/>
      <c r="J169" s="16" t="n"/>
      <c r="K169" s="23" t="n"/>
      <c r="L169" s="20">
        <f>IF(COUNTA(A169,C169,E169,F169,G169,H169,I169,J169)=0,"",IF(A169="","Falta SKU-base",IF(C169="","Falta SKU recomendado",IF(E169="","Falta tipo",IF(F169="","Falta compatibilidade",IF(G169="","Falta margem",IF(H169="","Falta prioridade",IF(I169="","Falta regra",IF(J169="","Falta situação ativa",IF(A169=C169,"Conflito: SKU igual",IF(COUNTIF(Produtos!$A$6:$A$205,A169)=0,"Conflito: base não cadastrada",IF(COUNTIF(Produtos!$A$6:$A$205,C169)=0,"Conflito: recomendado não cadastrado",IF(COUNTIFS($A$6:A169,A169,$C$6:C169,C169,$E$6:E169,E169)&gt;1,"Conflito: relação duplicada","OK")))))))))))))</f>
        <v/>
      </c>
      <c r="M169" s="20">
        <f>IF(L169="","",IF(L169&lt;&gt;"OK","Bloqueada: "&amp;L169,IF(J169&lt;&gt;"Sim","Inativa",IF(IFERROR(INDEX(Produtos!$D$6:$D$205,MATCH(A169,Produtos!$A$6:$A$205,0)),"")&lt;&gt;"Ativo","Bloqueada: base inativa",IF(IFERROR(INDEX(Produtos!$D$6:$D$205,MATCH(C169,Produtos!$A$6:$A$205,0)),"")&lt;&gt;"Ativo","Bloqueada: recomendado inativo",IF(F169="Incompatível","Bloqueada: incompatível",IF(F169="Não avaliada","Revisar: compatibilidade",IF(AND(F169="Condicional",'Instruções'!$B$15="Não"),"Revisar: condição não liberada",IF(IFERROR(INDEX(Produtos!$E$6:$E$205,MATCH(C169,Produtos!$A$6:$A$205,0)),"")&lt;&gt;"Sim","Aguardar: recomendado indisponível",IF(AND(I169="Se SKU-base indisponível",IFERROR(INDEX(Produtos!$E$6:$E$205,MATCH(A169,Produtos!$A$6:$A$205,0)),"")="Sim"),"Aguardar: base disponível",IF(AND(I169="Se SKU-base disponível",IFERROR(INDEX(Produtos!$E$6:$E$205,MATCH(A169,Produtos!$A$6:$A$205,0)),"")&lt;&gt;"Sim"),"Aguardar: base indisponível",IF(G169&lt;'Instruções'!$B$14,"Revisar: margem abaixo do mínimo","Apta"))))))))))))</f>
        <v/>
      </c>
      <c r="N169" s="17">
        <f>IF(M169&lt;&gt;"Apta","",1+COUNTIFS($A$6:$A$505,A169,$E$6:$E$505,E169,$M$6:$M$505,"Apta",$H$6:$H$505,"&gt;"&amp;H169)+COUNTIFS($A$6:$A$505,A169,$E$6:$E$505,E169,$M$6:$M$505,"Apta",$H$6:$H$505,H169,$G$6:$G$505,"&gt;"&amp;G169)+COUNTIFS($A$6:A169,A169,$E$6:E169,E169,$M$6:M169,"Apta",$H$6:H169,H169,$G$6:G169,G169)-1)</f>
        <v/>
      </c>
      <c r="O169" s="24">
        <f>IF(N169="","",A169&amp;"|"&amp;E169&amp;"|"&amp;TEXT(N169,"000"))</f>
        <v/>
      </c>
    </row>
    <row r="170">
      <c r="A170" s="16" t="n"/>
      <c r="B170" s="20">
        <f>IF(A170="","",IFERROR(INDEX(Produtos!$B$6:$B$205,MATCH(A170,Produtos!$A$6:$A$205,0)),"SKU não cadastrado"))</f>
        <v/>
      </c>
      <c r="C170" s="16" t="n"/>
      <c r="D170" s="20">
        <f>IF(C170="","",IFERROR(INDEX(Produtos!$B$6:$B$205,MATCH(C170,Produtos!$A$6:$A$205,0)),"SKU não cadastrado"))</f>
        <v/>
      </c>
      <c r="E170" s="16" t="n"/>
      <c r="F170" s="16" t="n"/>
      <c r="G170" s="38" t="n"/>
      <c r="H170" s="22" t="n"/>
      <c r="I170" s="23" t="n"/>
      <c r="J170" s="16" t="n"/>
      <c r="K170" s="23" t="n"/>
      <c r="L170" s="20">
        <f>IF(COUNTA(A170,C170,E170,F170,G170,H170,I170,J170)=0,"",IF(A170="","Falta SKU-base",IF(C170="","Falta SKU recomendado",IF(E170="","Falta tipo",IF(F170="","Falta compatibilidade",IF(G170="","Falta margem",IF(H170="","Falta prioridade",IF(I170="","Falta regra",IF(J170="","Falta situação ativa",IF(A170=C170,"Conflito: SKU igual",IF(COUNTIF(Produtos!$A$6:$A$205,A170)=0,"Conflito: base não cadastrada",IF(COUNTIF(Produtos!$A$6:$A$205,C170)=0,"Conflito: recomendado não cadastrado",IF(COUNTIFS($A$6:A170,A170,$C$6:C170,C170,$E$6:E170,E170)&gt;1,"Conflito: relação duplicada","OK")))))))))))))</f>
        <v/>
      </c>
      <c r="M170" s="20">
        <f>IF(L170="","",IF(L170&lt;&gt;"OK","Bloqueada: "&amp;L170,IF(J170&lt;&gt;"Sim","Inativa",IF(IFERROR(INDEX(Produtos!$D$6:$D$205,MATCH(A170,Produtos!$A$6:$A$205,0)),"")&lt;&gt;"Ativo","Bloqueada: base inativa",IF(IFERROR(INDEX(Produtos!$D$6:$D$205,MATCH(C170,Produtos!$A$6:$A$205,0)),"")&lt;&gt;"Ativo","Bloqueada: recomendado inativo",IF(F170="Incompatível","Bloqueada: incompatível",IF(F170="Não avaliada","Revisar: compatibilidade",IF(AND(F170="Condicional",'Instruções'!$B$15="Não"),"Revisar: condição não liberada",IF(IFERROR(INDEX(Produtos!$E$6:$E$205,MATCH(C170,Produtos!$A$6:$A$205,0)),"")&lt;&gt;"Sim","Aguardar: recomendado indisponível",IF(AND(I170="Se SKU-base indisponível",IFERROR(INDEX(Produtos!$E$6:$E$205,MATCH(A170,Produtos!$A$6:$A$205,0)),"")="Sim"),"Aguardar: base disponível",IF(AND(I170="Se SKU-base disponível",IFERROR(INDEX(Produtos!$E$6:$E$205,MATCH(A170,Produtos!$A$6:$A$205,0)),"")&lt;&gt;"Sim"),"Aguardar: base indisponível",IF(G170&lt;'Instruções'!$B$14,"Revisar: margem abaixo do mínimo","Apta"))))))))))))</f>
        <v/>
      </c>
      <c r="N170" s="17">
        <f>IF(M170&lt;&gt;"Apta","",1+COUNTIFS($A$6:$A$505,A170,$E$6:$E$505,E170,$M$6:$M$505,"Apta",$H$6:$H$505,"&gt;"&amp;H170)+COUNTIFS($A$6:$A$505,A170,$E$6:$E$505,E170,$M$6:$M$505,"Apta",$H$6:$H$505,H170,$G$6:$G$505,"&gt;"&amp;G170)+COUNTIFS($A$6:A170,A170,$E$6:E170,E170,$M$6:M170,"Apta",$H$6:H170,H170,$G$6:G170,G170)-1)</f>
        <v/>
      </c>
      <c r="O170" s="24">
        <f>IF(N170="","",A170&amp;"|"&amp;E170&amp;"|"&amp;TEXT(N170,"000"))</f>
        <v/>
      </c>
    </row>
    <row r="171">
      <c r="A171" s="16" t="n"/>
      <c r="B171" s="20">
        <f>IF(A171="","",IFERROR(INDEX(Produtos!$B$6:$B$205,MATCH(A171,Produtos!$A$6:$A$205,0)),"SKU não cadastrado"))</f>
        <v/>
      </c>
      <c r="C171" s="16" t="n"/>
      <c r="D171" s="20">
        <f>IF(C171="","",IFERROR(INDEX(Produtos!$B$6:$B$205,MATCH(C171,Produtos!$A$6:$A$205,0)),"SKU não cadastrado"))</f>
        <v/>
      </c>
      <c r="E171" s="16" t="n"/>
      <c r="F171" s="16" t="n"/>
      <c r="G171" s="38" t="n"/>
      <c r="H171" s="22" t="n"/>
      <c r="I171" s="23" t="n"/>
      <c r="J171" s="16" t="n"/>
      <c r="K171" s="23" t="n"/>
      <c r="L171" s="20">
        <f>IF(COUNTA(A171,C171,E171,F171,G171,H171,I171,J171)=0,"",IF(A171="","Falta SKU-base",IF(C171="","Falta SKU recomendado",IF(E171="","Falta tipo",IF(F171="","Falta compatibilidade",IF(G171="","Falta margem",IF(H171="","Falta prioridade",IF(I171="","Falta regra",IF(J171="","Falta situação ativa",IF(A171=C171,"Conflito: SKU igual",IF(COUNTIF(Produtos!$A$6:$A$205,A171)=0,"Conflito: base não cadastrada",IF(COUNTIF(Produtos!$A$6:$A$205,C171)=0,"Conflito: recomendado não cadastrado",IF(COUNTIFS($A$6:A171,A171,$C$6:C171,C171,$E$6:E171,E171)&gt;1,"Conflito: relação duplicada","OK")))))))))))))</f>
        <v/>
      </c>
      <c r="M171" s="20">
        <f>IF(L171="","",IF(L171&lt;&gt;"OK","Bloqueada: "&amp;L171,IF(J171&lt;&gt;"Sim","Inativa",IF(IFERROR(INDEX(Produtos!$D$6:$D$205,MATCH(A171,Produtos!$A$6:$A$205,0)),"")&lt;&gt;"Ativo","Bloqueada: base inativa",IF(IFERROR(INDEX(Produtos!$D$6:$D$205,MATCH(C171,Produtos!$A$6:$A$205,0)),"")&lt;&gt;"Ativo","Bloqueada: recomendado inativo",IF(F171="Incompatível","Bloqueada: incompatível",IF(F171="Não avaliada","Revisar: compatibilidade",IF(AND(F171="Condicional",'Instruções'!$B$15="Não"),"Revisar: condição não liberada",IF(IFERROR(INDEX(Produtos!$E$6:$E$205,MATCH(C171,Produtos!$A$6:$A$205,0)),"")&lt;&gt;"Sim","Aguardar: recomendado indisponível",IF(AND(I171="Se SKU-base indisponível",IFERROR(INDEX(Produtos!$E$6:$E$205,MATCH(A171,Produtos!$A$6:$A$205,0)),"")="Sim"),"Aguardar: base disponível",IF(AND(I171="Se SKU-base disponível",IFERROR(INDEX(Produtos!$E$6:$E$205,MATCH(A171,Produtos!$A$6:$A$205,0)),"")&lt;&gt;"Sim"),"Aguardar: base indisponível",IF(G171&lt;'Instruções'!$B$14,"Revisar: margem abaixo do mínimo","Apta"))))))))))))</f>
        <v/>
      </c>
      <c r="N171" s="17">
        <f>IF(M171&lt;&gt;"Apta","",1+COUNTIFS($A$6:$A$505,A171,$E$6:$E$505,E171,$M$6:$M$505,"Apta",$H$6:$H$505,"&gt;"&amp;H171)+COUNTIFS($A$6:$A$505,A171,$E$6:$E$505,E171,$M$6:$M$505,"Apta",$H$6:$H$505,H171,$G$6:$G$505,"&gt;"&amp;G171)+COUNTIFS($A$6:A171,A171,$E$6:E171,E171,$M$6:M171,"Apta",$H$6:H171,H171,$G$6:G171,G171)-1)</f>
        <v/>
      </c>
      <c r="O171" s="24">
        <f>IF(N171="","",A171&amp;"|"&amp;E171&amp;"|"&amp;TEXT(N171,"000"))</f>
        <v/>
      </c>
    </row>
    <row r="172">
      <c r="A172" s="16" t="n"/>
      <c r="B172" s="20">
        <f>IF(A172="","",IFERROR(INDEX(Produtos!$B$6:$B$205,MATCH(A172,Produtos!$A$6:$A$205,0)),"SKU não cadastrado"))</f>
        <v/>
      </c>
      <c r="C172" s="16" t="n"/>
      <c r="D172" s="20">
        <f>IF(C172="","",IFERROR(INDEX(Produtos!$B$6:$B$205,MATCH(C172,Produtos!$A$6:$A$205,0)),"SKU não cadastrado"))</f>
        <v/>
      </c>
      <c r="E172" s="16" t="n"/>
      <c r="F172" s="16" t="n"/>
      <c r="G172" s="38" t="n"/>
      <c r="H172" s="22" t="n"/>
      <c r="I172" s="23" t="n"/>
      <c r="J172" s="16" t="n"/>
      <c r="K172" s="23" t="n"/>
      <c r="L172" s="20">
        <f>IF(COUNTA(A172,C172,E172,F172,G172,H172,I172,J172)=0,"",IF(A172="","Falta SKU-base",IF(C172="","Falta SKU recomendado",IF(E172="","Falta tipo",IF(F172="","Falta compatibilidade",IF(G172="","Falta margem",IF(H172="","Falta prioridade",IF(I172="","Falta regra",IF(J172="","Falta situação ativa",IF(A172=C172,"Conflito: SKU igual",IF(COUNTIF(Produtos!$A$6:$A$205,A172)=0,"Conflito: base não cadastrada",IF(COUNTIF(Produtos!$A$6:$A$205,C172)=0,"Conflito: recomendado não cadastrado",IF(COUNTIFS($A$6:A172,A172,$C$6:C172,C172,$E$6:E172,E172)&gt;1,"Conflito: relação duplicada","OK")))))))))))))</f>
        <v/>
      </c>
      <c r="M172" s="20">
        <f>IF(L172="","",IF(L172&lt;&gt;"OK","Bloqueada: "&amp;L172,IF(J172&lt;&gt;"Sim","Inativa",IF(IFERROR(INDEX(Produtos!$D$6:$D$205,MATCH(A172,Produtos!$A$6:$A$205,0)),"")&lt;&gt;"Ativo","Bloqueada: base inativa",IF(IFERROR(INDEX(Produtos!$D$6:$D$205,MATCH(C172,Produtos!$A$6:$A$205,0)),"")&lt;&gt;"Ativo","Bloqueada: recomendado inativo",IF(F172="Incompatível","Bloqueada: incompatível",IF(F172="Não avaliada","Revisar: compatibilidade",IF(AND(F172="Condicional",'Instruções'!$B$15="Não"),"Revisar: condição não liberada",IF(IFERROR(INDEX(Produtos!$E$6:$E$205,MATCH(C172,Produtos!$A$6:$A$205,0)),"")&lt;&gt;"Sim","Aguardar: recomendado indisponível",IF(AND(I172="Se SKU-base indisponível",IFERROR(INDEX(Produtos!$E$6:$E$205,MATCH(A172,Produtos!$A$6:$A$205,0)),"")="Sim"),"Aguardar: base disponível",IF(AND(I172="Se SKU-base disponível",IFERROR(INDEX(Produtos!$E$6:$E$205,MATCH(A172,Produtos!$A$6:$A$205,0)),"")&lt;&gt;"Sim"),"Aguardar: base indisponível",IF(G172&lt;'Instruções'!$B$14,"Revisar: margem abaixo do mínimo","Apta"))))))))))))</f>
        <v/>
      </c>
      <c r="N172" s="17">
        <f>IF(M172&lt;&gt;"Apta","",1+COUNTIFS($A$6:$A$505,A172,$E$6:$E$505,E172,$M$6:$M$505,"Apta",$H$6:$H$505,"&gt;"&amp;H172)+COUNTIFS($A$6:$A$505,A172,$E$6:$E$505,E172,$M$6:$M$505,"Apta",$H$6:$H$505,H172,$G$6:$G$505,"&gt;"&amp;G172)+COUNTIFS($A$6:A172,A172,$E$6:E172,E172,$M$6:M172,"Apta",$H$6:H172,H172,$G$6:G172,G172)-1)</f>
        <v/>
      </c>
      <c r="O172" s="24">
        <f>IF(N172="","",A172&amp;"|"&amp;E172&amp;"|"&amp;TEXT(N172,"000"))</f>
        <v/>
      </c>
    </row>
    <row r="173">
      <c r="A173" s="16" t="n"/>
      <c r="B173" s="20">
        <f>IF(A173="","",IFERROR(INDEX(Produtos!$B$6:$B$205,MATCH(A173,Produtos!$A$6:$A$205,0)),"SKU não cadastrado"))</f>
        <v/>
      </c>
      <c r="C173" s="16" t="n"/>
      <c r="D173" s="20">
        <f>IF(C173="","",IFERROR(INDEX(Produtos!$B$6:$B$205,MATCH(C173,Produtos!$A$6:$A$205,0)),"SKU não cadastrado"))</f>
        <v/>
      </c>
      <c r="E173" s="16" t="n"/>
      <c r="F173" s="16" t="n"/>
      <c r="G173" s="38" t="n"/>
      <c r="H173" s="22" t="n"/>
      <c r="I173" s="23" t="n"/>
      <c r="J173" s="16" t="n"/>
      <c r="K173" s="23" t="n"/>
      <c r="L173" s="20">
        <f>IF(COUNTA(A173,C173,E173,F173,G173,H173,I173,J173)=0,"",IF(A173="","Falta SKU-base",IF(C173="","Falta SKU recomendado",IF(E173="","Falta tipo",IF(F173="","Falta compatibilidade",IF(G173="","Falta margem",IF(H173="","Falta prioridade",IF(I173="","Falta regra",IF(J173="","Falta situação ativa",IF(A173=C173,"Conflito: SKU igual",IF(COUNTIF(Produtos!$A$6:$A$205,A173)=0,"Conflito: base não cadastrada",IF(COUNTIF(Produtos!$A$6:$A$205,C173)=0,"Conflito: recomendado não cadastrado",IF(COUNTIFS($A$6:A173,A173,$C$6:C173,C173,$E$6:E173,E173)&gt;1,"Conflito: relação duplicada","OK")))))))))))))</f>
        <v/>
      </c>
      <c r="M173" s="20">
        <f>IF(L173="","",IF(L173&lt;&gt;"OK","Bloqueada: "&amp;L173,IF(J173&lt;&gt;"Sim","Inativa",IF(IFERROR(INDEX(Produtos!$D$6:$D$205,MATCH(A173,Produtos!$A$6:$A$205,0)),"")&lt;&gt;"Ativo","Bloqueada: base inativa",IF(IFERROR(INDEX(Produtos!$D$6:$D$205,MATCH(C173,Produtos!$A$6:$A$205,0)),"")&lt;&gt;"Ativo","Bloqueada: recomendado inativo",IF(F173="Incompatível","Bloqueada: incompatível",IF(F173="Não avaliada","Revisar: compatibilidade",IF(AND(F173="Condicional",'Instruções'!$B$15="Não"),"Revisar: condição não liberada",IF(IFERROR(INDEX(Produtos!$E$6:$E$205,MATCH(C173,Produtos!$A$6:$A$205,0)),"")&lt;&gt;"Sim","Aguardar: recomendado indisponível",IF(AND(I173="Se SKU-base indisponível",IFERROR(INDEX(Produtos!$E$6:$E$205,MATCH(A173,Produtos!$A$6:$A$205,0)),"")="Sim"),"Aguardar: base disponível",IF(AND(I173="Se SKU-base disponível",IFERROR(INDEX(Produtos!$E$6:$E$205,MATCH(A173,Produtos!$A$6:$A$205,0)),"")&lt;&gt;"Sim"),"Aguardar: base indisponível",IF(G173&lt;'Instruções'!$B$14,"Revisar: margem abaixo do mínimo","Apta"))))))))))))</f>
        <v/>
      </c>
      <c r="N173" s="17">
        <f>IF(M173&lt;&gt;"Apta","",1+COUNTIFS($A$6:$A$505,A173,$E$6:$E$505,E173,$M$6:$M$505,"Apta",$H$6:$H$505,"&gt;"&amp;H173)+COUNTIFS($A$6:$A$505,A173,$E$6:$E$505,E173,$M$6:$M$505,"Apta",$H$6:$H$505,H173,$G$6:$G$505,"&gt;"&amp;G173)+COUNTIFS($A$6:A173,A173,$E$6:E173,E173,$M$6:M173,"Apta",$H$6:H173,H173,$G$6:G173,G173)-1)</f>
        <v/>
      </c>
      <c r="O173" s="24">
        <f>IF(N173="","",A173&amp;"|"&amp;E173&amp;"|"&amp;TEXT(N173,"000"))</f>
        <v/>
      </c>
    </row>
    <row r="174">
      <c r="A174" s="16" t="n"/>
      <c r="B174" s="20">
        <f>IF(A174="","",IFERROR(INDEX(Produtos!$B$6:$B$205,MATCH(A174,Produtos!$A$6:$A$205,0)),"SKU não cadastrado"))</f>
        <v/>
      </c>
      <c r="C174" s="16" t="n"/>
      <c r="D174" s="20">
        <f>IF(C174="","",IFERROR(INDEX(Produtos!$B$6:$B$205,MATCH(C174,Produtos!$A$6:$A$205,0)),"SKU não cadastrado"))</f>
        <v/>
      </c>
      <c r="E174" s="16" t="n"/>
      <c r="F174" s="16" t="n"/>
      <c r="G174" s="38" t="n"/>
      <c r="H174" s="22" t="n"/>
      <c r="I174" s="23" t="n"/>
      <c r="J174" s="16" t="n"/>
      <c r="K174" s="23" t="n"/>
      <c r="L174" s="20">
        <f>IF(COUNTA(A174,C174,E174,F174,G174,H174,I174,J174)=0,"",IF(A174="","Falta SKU-base",IF(C174="","Falta SKU recomendado",IF(E174="","Falta tipo",IF(F174="","Falta compatibilidade",IF(G174="","Falta margem",IF(H174="","Falta prioridade",IF(I174="","Falta regra",IF(J174="","Falta situação ativa",IF(A174=C174,"Conflito: SKU igual",IF(COUNTIF(Produtos!$A$6:$A$205,A174)=0,"Conflito: base não cadastrada",IF(COUNTIF(Produtos!$A$6:$A$205,C174)=0,"Conflito: recomendado não cadastrado",IF(COUNTIFS($A$6:A174,A174,$C$6:C174,C174,$E$6:E174,E174)&gt;1,"Conflito: relação duplicada","OK")))))))))))))</f>
        <v/>
      </c>
      <c r="M174" s="20">
        <f>IF(L174="","",IF(L174&lt;&gt;"OK","Bloqueada: "&amp;L174,IF(J174&lt;&gt;"Sim","Inativa",IF(IFERROR(INDEX(Produtos!$D$6:$D$205,MATCH(A174,Produtos!$A$6:$A$205,0)),"")&lt;&gt;"Ativo","Bloqueada: base inativa",IF(IFERROR(INDEX(Produtos!$D$6:$D$205,MATCH(C174,Produtos!$A$6:$A$205,0)),"")&lt;&gt;"Ativo","Bloqueada: recomendado inativo",IF(F174="Incompatível","Bloqueada: incompatível",IF(F174="Não avaliada","Revisar: compatibilidade",IF(AND(F174="Condicional",'Instruções'!$B$15="Não"),"Revisar: condição não liberada",IF(IFERROR(INDEX(Produtos!$E$6:$E$205,MATCH(C174,Produtos!$A$6:$A$205,0)),"")&lt;&gt;"Sim","Aguardar: recomendado indisponível",IF(AND(I174="Se SKU-base indisponível",IFERROR(INDEX(Produtos!$E$6:$E$205,MATCH(A174,Produtos!$A$6:$A$205,0)),"")="Sim"),"Aguardar: base disponível",IF(AND(I174="Se SKU-base disponível",IFERROR(INDEX(Produtos!$E$6:$E$205,MATCH(A174,Produtos!$A$6:$A$205,0)),"")&lt;&gt;"Sim"),"Aguardar: base indisponível",IF(G174&lt;'Instruções'!$B$14,"Revisar: margem abaixo do mínimo","Apta"))))))))))))</f>
        <v/>
      </c>
      <c r="N174" s="17">
        <f>IF(M174&lt;&gt;"Apta","",1+COUNTIFS($A$6:$A$505,A174,$E$6:$E$505,E174,$M$6:$M$505,"Apta",$H$6:$H$505,"&gt;"&amp;H174)+COUNTIFS($A$6:$A$505,A174,$E$6:$E$505,E174,$M$6:$M$505,"Apta",$H$6:$H$505,H174,$G$6:$G$505,"&gt;"&amp;G174)+COUNTIFS($A$6:A174,A174,$E$6:E174,E174,$M$6:M174,"Apta",$H$6:H174,H174,$G$6:G174,G174)-1)</f>
        <v/>
      </c>
      <c r="O174" s="24">
        <f>IF(N174="","",A174&amp;"|"&amp;E174&amp;"|"&amp;TEXT(N174,"000"))</f>
        <v/>
      </c>
    </row>
    <row r="175">
      <c r="A175" s="16" t="n"/>
      <c r="B175" s="20">
        <f>IF(A175="","",IFERROR(INDEX(Produtos!$B$6:$B$205,MATCH(A175,Produtos!$A$6:$A$205,0)),"SKU não cadastrado"))</f>
        <v/>
      </c>
      <c r="C175" s="16" t="n"/>
      <c r="D175" s="20">
        <f>IF(C175="","",IFERROR(INDEX(Produtos!$B$6:$B$205,MATCH(C175,Produtos!$A$6:$A$205,0)),"SKU não cadastrado"))</f>
        <v/>
      </c>
      <c r="E175" s="16" t="n"/>
      <c r="F175" s="16" t="n"/>
      <c r="G175" s="38" t="n"/>
      <c r="H175" s="22" t="n"/>
      <c r="I175" s="23" t="n"/>
      <c r="J175" s="16" t="n"/>
      <c r="K175" s="23" t="n"/>
      <c r="L175" s="20">
        <f>IF(COUNTA(A175,C175,E175,F175,G175,H175,I175,J175)=0,"",IF(A175="","Falta SKU-base",IF(C175="","Falta SKU recomendado",IF(E175="","Falta tipo",IF(F175="","Falta compatibilidade",IF(G175="","Falta margem",IF(H175="","Falta prioridade",IF(I175="","Falta regra",IF(J175="","Falta situação ativa",IF(A175=C175,"Conflito: SKU igual",IF(COUNTIF(Produtos!$A$6:$A$205,A175)=0,"Conflito: base não cadastrada",IF(COUNTIF(Produtos!$A$6:$A$205,C175)=0,"Conflito: recomendado não cadastrado",IF(COUNTIFS($A$6:A175,A175,$C$6:C175,C175,$E$6:E175,E175)&gt;1,"Conflito: relação duplicada","OK")))))))))))))</f>
        <v/>
      </c>
      <c r="M175" s="20">
        <f>IF(L175="","",IF(L175&lt;&gt;"OK","Bloqueada: "&amp;L175,IF(J175&lt;&gt;"Sim","Inativa",IF(IFERROR(INDEX(Produtos!$D$6:$D$205,MATCH(A175,Produtos!$A$6:$A$205,0)),"")&lt;&gt;"Ativo","Bloqueada: base inativa",IF(IFERROR(INDEX(Produtos!$D$6:$D$205,MATCH(C175,Produtos!$A$6:$A$205,0)),"")&lt;&gt;"Ativo","Bloqueada: recomendado inativo",IF(F175="Incompatível","Bloqueada: incompatível",IF(F175="Não avaliada","Revisar: compatibilidade",IF(AND(F175="Condicional",'Instruções'!$B$15="Não"),"Revisar: condição não liberada",IF(IFERROR(INDEX(Produtos!$E$6:$E$205,MATCH(C175,Produtos!$A$6:$A$205,0)),"")&lt;&gt;"Sim","Aguardar: recomendado indisponível",IF(AND(I175="Se SKU-base indisponível",IFERROR(INDEX(Produtos!$E$6:$E$205,MATCH(A175,Produtos!$A$6:$A$205,0)),"")="Sim"),"Aguardar: base disponível",IF(AND(I175="Se SKU-base disponível",IFERROR(INDEX(Produtos!$E$6:$E$205,MATCH(A175,Produtos!$A$6:$A$205,0)),"")&lt;&gt;"Sim"),"Aguardar: base indisponível",IF(G175&lt;'Instruções'!$B$14,"Revisar: margem abaixo do mínimo","Apta"))))))))))))</f>
        <v/>
      </c>
      <c r="N175" s="17">
        <f>IF(M175&lt;&gt;"Apta","",1+COUNTIFS($A$6:$A$505,A175,$E$6:$E$505,E175,$M$6:$M$505,"Apta",$H$6:$H$505,"&gt;"&amp;H175)+COUNTIFS($A$6:$A$505,A175,$E$6:$E$505,E175,$M$6:$M$505,"Apta",$H$6:$H$505,H175,$G$6:$G$505,"&gt;"&amp;G175)+COUNTIFS($A$6:A175,A175,$E$6:E175,E175,$M$6:M175,"Apta",$H$6:H175,H175,$G$6:G175,G175)-1)</f>
        <v/>
      </c>
      <c r="O175" s="24">
        <f>IF(N175="","",A175&amp;"|"&amp;E175&amp;"|"&amp;TEXT(N175,"000"))</f>
        <v/>
      </c>
    </row>
    <row r="176">
      <c r="A176" s="16" t="n"/>
      <c r="B176" s="20">
        <f>IF(A176="","",IFERROR(INDEX(Produtos!$B$6:$B$205,MATCH(A176,Produtos!$A$6:$A$205,0)),"SKU não cadastrado"))</f>
        <v/>
      </c>
      <c r="C176" s="16" t="n"/>
      <c r="D176" s="20">
        <f>IF(C176="","",IFERROR(INDEX(Produtos!$B$6:$B$205,MATCH(C176,Produtos!$A$6:$A$205,0)),"SKU não cadastrado"))</f>
        <v/>
      </c>
      <c r="E176" s="16" t="n"/>
      <c r="F176" s="16" t="n"/>
      <c r="G176" s="38" t="n"/>
      <c r="H176" s="22" t="n"/>
      <c r="I176" s="23" t="n"/>
      <c r="J176" s="16" t="n"/>
      <c r="K176" s="23" t="n"/>
      <c r="L176" s="20">
        <f>IF(COUNTA(A176,C176,E176,F176,G176,H176,I176,J176)=0,"",IF(A176="","Falta SKU-base",IF(C176="","Falta SKU recomendado",IF(E176="","Falta tipo",IF(F176="","Falta compatibilidade",IF(G176="","Falta margem",IF(H176="","Falta prioridade",IF(I176="","Falta regra",IF(J176="","Falta situação ativa",IF(A176=C176,"Conflito: SKU igual",IF(COUNTIF(Produtos!$A$6:$A$205,A176)=0,"Conflito: base não cadastrada",IF(COUNTIF(Produtos!$A$6:$A$205,C176)=0,"Conflito: recomendado não cadastrado",IF(COUNTIFS($A$6:A176,A176,$C$6:C176,C176,$E$6:E176,E176)&gt;1,"Conflito: relação duplicada","OK")))))))))))))</f>
        <v/>
      </c>
      <c r="M176" s="20">
        <f>IF(L176="","",IF(L176&lt;&gt;"OK","Bloqueada: "&amp;L176,IF(J176&lt;&gt;"Sim","Inativa",IF(IFERROR(INDEX(Produtos!$D$6:$D$205,MATCH(A176,Produtos!$A$6:$A$205,0)),"")&lt;&gt;"Ativo","Bloqueada: base inativa",IF(IFERROR(INDEX(Produtos!$D$6:$D$205,MATCH(C176,Produtos!$A$6:$A$205,0)),"")&lt;&gt;"Ativo","Bloqueada: recomendado inativo",IF(F176="Incompatível","Bloqueada: incompatível",IF(F176="Não avaliada","Revisar: compatibilidade",IF(AND(F176="Condicional",'Instruções'!$B$15="Não"),"Revisar: condição não liberada",IF(IFERROR(INDEX(Produtos!$E$6:$E$205,MATCH(C176,Produtos!$A$6:$A$205,0)),"")&lt;&gt;"Sim","Aguardar: recomendado indisponível",IF(AND(I176="Se SKU-base indisponível",IFERROR(INDEX(Produtos!$E$6:$E$205,MATCH(A176,Produtos!$A$6:$A$205,0)),"")="Sim"),"Aguardar: base disponível",IF(AND(I176="Se SKU-base disponível",IFERROR(INDEX(Produtos!$E$6:$E$205,MATCH(A176,Produtos!$A$6:$A$205,0)),"")&lt;&gt;"Sim"),"Aguardar: base indisponível",IF(G176&lt;'Instruções'!$B$14,"Revisar: margem abaixo do mínimo","Apta"))))))))))))</f>
        <v/>
      </c>
      <c r="N176" s="17">
        <f>IF(M176&lt;&gt;"Apta","",1+COUNTIFS($A$6:$A$505,A176,$E$6:$E$505,E176,$M$6:$M$505,"Apta",$H$6:$H$505,"&gt;"&amp;H176)+COUNTIFS($A$6:$A$505,A176,$E$6:$E$505,E176,$M$6:$M$505,"Apta",$H$6:$H$505,H176,$G$6:$G$505,"&gt;"&amp;G176)+COUNTIFS($A$6:A176,A176,$E$6:E176,E176,$M$6:M176,"Apta",$H$6:H176,H176,$G$6:G176,G176)-1)</f>
        <v/>
      </c>
      <c r="O176" s="24">
        <f>IF(N176="","",A176&amp;"|"&amp;E176&amp;"|"&amp;TEXT(N176,"000"))</f>
        <v/>
      </c>
    </row>
    <row r="177">
      <c r="A177" s="16" t="n"/>
      <c r="B177" s="20">
        <f>IF(A177="","",IFERROR(INDEX(Produtos!$B$6:$B$205,MATCH(A177,Produtos!$A$6:$A$205,0)),"SKU não cadastrado"))</f>
        <v/>
      </c>
      <c r="C177" s="16" t="n"/>
      <c r="D177" s="20">
        <f>IF(C177="","",IFERROR(INDEX(Produtos!$B$6:$B$205,MATCH(C177,Produtos!$A$6:$A$205,0)),"SKU não cadastrado"))</f>
        <v/>
      </c>
      <c r="E177" s="16" t="n"/>
      <c r="F177" s="16" t="n"/>
      <c r="G177" s="38" t="n"/>
      <c r="H177" s="22" t="n"/>
      <c r="I177" s="23" t="n"/>
      <c r="J177" s="16" t="n"/>
      <c r="K177" s="23" t="n"/>
      <c r="L177" s="20">
        <f>IF(COUNTA(A177,C177,E177,F177,G177,H177,I177,J177)=0,"",IF(A177="","Falta SKU-base",IF(C177="","Falta SKU recomendado",IF(E177="","Falta tipo",IF(F177="","Falta compatibilidade",IF(G177="","Falta margem",IF(H177="","Falta prioridade",IF(I177="","Falta regra",IF(J177="","Falta situação ativa",IF(A177=C177,"Conflito: SKU igual",IF(COUNTIF(Produtos!$A$6:$A$205,A177)=0,"Conflito: base não cadastrada",IF(COUNTIF(Produtos!$A$6:$A$205,C177)=0,"Conflito: recomendado não cadastrado",IF(COUNTIFS($A$6:A177,A177,$C$6:C177,C177,$E$6:E177,E177)&gt;1,"Conflito: relação duplicada","OK")))))))))))))</f>
        <v/>
      </c>
      <c r="M177" s="20">
        <f>IF(L177="","",IF(L177&lt;&gt;"OK","Bloqueada: "&amp;L177,IF(J177&lt;&gt;"Sim","Inativa",IF(IFERROR(INDEX(Produtos!$D$6:$D$205,MATCH(A177,Produtos!$A$6:$A$205,0)),"")&lt;&gt;"Ativo","Bloqueada: base inativa",IF(IFERROR(INDEX(Produtos!$D$6:$D$205,MATCH(C177,Produtos!$A$6:$A$205,0)),"")&lt;&gt;"Ativo","Bloqueada: recomendado inativo",IF(F177="Incompatível","Bloqueada: incompatível",IF(F177="Não avaliada","Revisar: compatibilidade",IF(AND(F177="Condicional",'Instruções'!$B$15="Não"),"Revisar: condição não liberada",IF(IFERROR(INDEX(Produtos!$E$6:$E$205,MATCH(C177,Produtos!$A$6:$A$205,0)),"")&lt;&gt;"Sim","Aguardar: recomendado indisponível",IF(AND(I177="Se SKU-base indisponível",IFERROR(INDEX(Produtos!$E$6:$E$205,MATCH(A177,Produtos!$A$6:$A$205,0)),"")="Sim"),"Aguardar: base disponível",IF(AND(I177="Se SKU-base disponível",IFERROR(INDEX(Produtos!$E$6:$E$205,MATCH(A177,Produtos!$A$6:$A$205,0)),"")&lt;&gt;"Sim"),"Aguardar: base indisponível",IF(G177&lt;'Instruções'!$B$14,"Revisar: margem abaixo do mínimo","Apta"))))))))))))</f>
        <v/>
      </c>
      <c r="N177" s="17">
        <f>IF(M177&lt;&gt;"Apta","",1+COUNTIFS($A$6:$A$505,A177,$E$6:$E$505,E177,$M$6:$M$505,"Apta",$H$6:$H$505,"&gt;"&amp;H177)+COUNTIFS($A$6:$A$505,A177,$E$6:$E$505,E177,$M$6:$M$505,"Apta",$H$6:$H$505,H177,$G$6:$G$505,"&gt;"&amp;G177)+COUNTIFS($A$6:A177,A177,$E$6:E177,E177,$M$6:M177,"Apta",$H$6:H177,H177,$G$6:G177,G177)-1)</f>
        <v/>
      </c>
      <c r="O177" s="24">
        <f>IF(N177="","",A177&amp;"|"&amp;E177&amp;"|"&amp;TEXT(N177,"000"))</f>
        <v/>
      </c>
    </row>
    <row r="178">
      <c r="A178" s="16" t="n"/>
      <c r="B178" s="20">
        <f>IF(A178="","",IFERROR(INDEX(Produtos!$B$6:$B$205,MATCH(A178,Produtos!$A$6:$A$205,0)),"SKU não cadastrado"))</f>
        <v/>
      </c>
      <c r="C178" s="16" t="n"/>
      <c r="D178" s="20">
        <f>IF(C178="","",IFERROR(INDEX(Produtos!$B$6:$B$205,MATCH(C178,Produtos!$A$6:$A$205,0)),"SKU não cadastrado"))</f>
        <v/>
      </c>
      <c r="E178" s="16" t="n"/>
      <c r="F178" s="16" t="n"/>
      <c r="G178" s="38" t="n"/>
      <c r="H178" s="22" t="n"/>
      <c r="I178" s="23" t="n"/>
      <c r="J178" s="16" t="n"/>
      <c r="K178" s="23" t="n"/>
      <c r="L178" s="20">
        <f>IF(COUNTA(A178,C178,E178,F178,G178,H178,I178,J178)=0,"",IF(A178="","Falta SKU-base",IF(C178="","Falta SKU recomendado",IF(E178="","Falta tipo",IF(F178="","Falta compatibilidade",IF(G178="","Falta margem",IF(H178="","Falta prioridade",IF(I178="","Falta regra",IF(J178="","Falta situação ativa",IF(A178=C178,"Conflito: SKU igual",IF(COUNTIF(Produtos!$A$6:$A$205,A178)=0,"Conflito: base não cadastrada",IF(COUNTIF(Produtos!$A$6:$A$205,C178)=0,"Conflito: recomendado não cadastrado",IF(COUNTIFS($A$6:A178,A178,$C$6:C178,C178,$E$6:E178,E178)&gt;1,"Conflito: relação duplicada","OK")))))))))))))</f>
        <v/>
      </c>
      <c r="M178" s="20">
        <f>IF(L178="","",IF(L178&lt;&gt;"OK","Bloqueada: "&amp;L178,IF(J178&lt;&gt;"Sim","Inativa",IF(IFERROR(INDEX(Produtos!$D$6:$D$205,MATCH(A178,Produtos!$A$6:$A$205,0)),"")&lt;&gt;"Ativo","Bloqueada: base inativa",IF(IFERROR(INDEX(Produtos!$D$6:$D$205,MATCH(C178,Produtos!$A$6:$A$205,0)),"")&lt;&gt;"Ativo","Bloqueada: recomendado inativo",IF(F178="Incompatível","Bloqueada: incompatível",IF(F178="Não avaliada","Revisar: compatibilidade",IF(AND(F178="Condicional",'Instruções'!$B$15="Não"),"Revisar: condição não liberada",IF(IFERROR(INDEX(Produtos!$E$6:$E$205,MATCH(C178,Produtos!$A$6:$A$205,0)),"")&lt;&gt;"Sim","Aguardar: recomendado indisponível",IF(AND(I178="Se SKU-base indisponível",IFERROR(INDEX(Produtos!$E$6:$E$205,MATCH(A178,Produtos!$A$6:$A$205,0)),"")="Sim"),"Aguardar: base disponível",IF(AND(I178="Se SKU-base disponível",IFERROR(INDEX(Produtos!$E$6:$E$205,MATCH(A178,Produtos!$A$6:$A$205,0)),"")&lt;&gt;"Sim"),"Aguardar: base indisponível",IF(G178&lt;'Instruções'!$B$14,"Revisar: margem abaixo do mínimo","Apta"))))))))))))</f>
        <v/>
      </c>
      <c r="N178" s="17">
        <f>IF(M178&lt;&gt;"Apta","",1+COUNTIFS($A$6:$A$505,A178,$E$6:$E$505,E178,$M$6:$M$505,"Apta",$H$6:$H$505,"&gt;"&amp;H178)+COUNTIFS($A$6:$A$505,A178,$E$6:$E$505,E178,$M$6:$M$505,"Apta",$H$6:$H$505,H178,$G$6:$G$505,"&gt;"&amp;G178)+COUNTIFS($A$6:A178,A178,$E$6:E178,E178,$M$6:M178,"Apta",$H$6:H178,H178,$G$6:G178,G178)-1)</f>
        <v/>
      </c>
      <c r="O178" s="24">
        <f>IF(N178="","",A178&amp;"|"&amp;E178&amp;"|"&amp;TEXT(N178,"000"))</f>
        <v/>
      </c>
    </row>
    <row r="179">
      <c r="A179" s="16" t="n"/>
      <c r="B179" s="20">
        <f>IF(A179="","",IFERROR(INDEX(Produtos!$B$6:$B$205,MATCH(A179,Produtos!$A$6:$A$205,0)),"SKU não cadastrado"))</f>
        <v/>
      </c>
      <c r="C179" s="16" t="n"/>
      <c r="D179" s="20">
        <f>IF(C179="","",IFERROR(INDEX(Produtos!$B$6:$B$205,MATCH(C179,Produtos!$A$6:$A$205,0)),"SKU não cadastrado"))</f>
        <v/>
      </c>
      <c r="E179" s="16" t="n"/>
      <c r="F179" s="16" t="n"/>
      <c r="G179" s="38" t="n"/>
      <c r="H179" s="22" t="n"/>
      <c r="I179" s="23" t="n"/>
      <c r="J179" s="16" t="n"/>
      <c r="K179" s="23" t="n"/>
      <c r="L179" s="20">
        <f>IF(COUNTA(A179,C179,E179,F179,G179,H179,I179,J179)=0,"",IF(A179="","Falta SKU-base",IF(C179="","Falta SKU recomendado",IF(E179="","Falta tipo",IF(F179="","Falta compatibilidade",IF(G179="","Falta margem",IF(H179="","Falta prioridade",IF(I179="","Falta regra",IF(J179="","Falta situação ativa",IF(A179=C179,"Conflito: SKU igual",IF(COUNTIF(Produtos!$A$6:$A$205,A179)=0,"Conflito: base não cadastrada",IF(COUNTIF(Produtos!$A$6:$A$205,C179)=0,"Conflito: recomendado não cadastrado",IF(COUNTIFS($A$6:A179,A179,$C$6:C179,C179,$E$6:E179,E179)&gt;1,"Conflito: relação duplicada","OK")))))))))))))</f>
        <v/>
      </c>
      <c r="M179" s="20">
        <f>IF(L179="","",IF(L179&lt;&gt;"OK","Bloqueada: "&amp;L179,IF(J179&lt;&gt;"Sim","Inativa",IF(IFERROR(INDEX(Produtos!$D$6:$D$205,MATCH(A179,Produtos!$A$6:$A$205,0)),"")&lt;&gt;"Ativo","Bloqueada: base inativa",IF(IFERROR(INDEX(Produtos!$D$6:$D$205,MATCH(C179,Produtos!$A$6:$A$205,0)),"")&lt;&gt;"Ativo","Bloqueada: recomendado inativo",IF(F179="Incompatível","Bloqueada: incompatível",IF(F179="Não avaliada","Revisar: compatibilidade",IF(AND(F179="Condicional",'Instruções'!$B$15="Não"),"Revisar: condição não liberada",IF(IFERROR(INDEX(Produtos!$E$6:$E$205,MATCH(C179,Produtos!$A$6:$A$205,0)),"")&lt;&gt;"Sim","Aguardar: recomendado indisponível",IF(AND(I179="Se SKU-base indisponível",IFERROR(INDEX(Produtos!$E$6:$E$205,MATCH(A179,Produtos!$A$6:$A$205,0)),"")="Sim"),"Aguardar: base disponível",IF(AND(I179="Se SKU-base disponível",IFERROR(INDEX(Produtos!$E$6:$E$205,MATCH(A179,Produtos!$A$6:$A$205,0)),"")&lt;&gt;"Sim"),"Aguardar: base indisponível",IF(G179&lt;'Instruções'!$B$14,"Revisar: margem abaixo do mínimo","Apta"))))))))))))</f>
        <v/>
      </c>
      <c r="N179" s="17">
        <f>IF(M179&lt;&gt;"Apta","",1+COUNTIFS($A$6:$A$505,A179,$E$6:$E$505,E179,$M$6:$M$505,"Apta",$H$6:$H$505,"&gt;"&amp;H179)+COUNTIFS($A$6:$A$505,A179,$E$6:$E$505,E179,$M$6:$M$505,"Apta",$H$6:$H$505,H179,$G$6:$G$505,"&gt;"&amp;G179)+COUNTIFS($A$6:A179,A179,$E$6:E179,E179,$M$6:M179,"Apta",$H$6:H179,H179,$G$6:G179,G179)-1)</f>
        <v/>
      </c>
      <c r="O179" s="24">
        <f>IF(N179="","",A179&amp;"|"&amp;E179&amp;"|"&amp;TEXT(N179,"000"))</f>
        <v/>
      </c>
    </row>
    <row r="180">
      <c r="A180" s="16" t="n"/>
      <c r="B180" s="20">
        <f>IF(A180="","",IFERROR(INDEX(Produtos!$B$6:$B$205,MATCH(A180,Produtos!$A$6:$A$205,0)),"SKU não cadastrado"))</f>
        <v/>
      </c>
      <c r="C180" s="16" t="n"/>
      <c r="D180" s="20">
        <f>IF(C180="","",IFERROR(INDEX(Produtos!$B$6:$B$205,MATCH(C180,Produtos!$A$6:$A$205,0)),"SKU não cadastrado"))</f>
        <v/>
      </c>
      <c r="E180" s="16" t="n"/>
      <c r="F180" s="16" t="n"/>
      <c r="G180" s="38" t="n"/>
      <c r="H180" s="22" t="n"/>
      <c r="I180" s="23" t="n"/>
      <c r="J180" s="16" t="n"/>
      <c r="K180" s="23" t="n"/>
      <c r="L180" s="20">
        <f>IF(COUNTA(A180,C180,E180,F180,G180,H180,I180,J180)=0,"",IF(A180="","Falta SKU-base",IF(C180="","Falta SKU recomendado",IF(E180="","Falta tipo",IF(F180="","Falta compatibilidade",IF(G180="","Falta margem",IF(H180="","Falta prioridade",IF(I180="","Falta regra",IF(J180="","Falta situação ativa",IF(A180=C180,"Conflito: SKU igual",IF(COUNTIF(Produtos!$A$6:$A$205,A180)=0,"Conflito: base não cadastrada",IF(COUNTIF(Produtos!$A$6:$A$205,C180)=0,"Conflito: recomendado não cadastrado",IF(COUNTIFS($A$6:A180,A180,$C$6:C180,C180,$E$6:E180,E180)&gt;1,"Conflito: relação duplicada","OK")))))))))))))</f>
        <v/>
      </c>
      <c r="M180" s="20">
        <f>IF(L180="","",IF(L180&lt;&gt;"OK","Bloqueada: "&amp;L180,IF(J180&lt;&gt;"Sim","Inativa",IF(IFERROR(INDEX(Produtos!$D$6:$D$205,MATCH(A180,Produtos!$A$6:$A$205,0)),"")&lt;&gt;"Ativo","Bloqueada: base inativa",IF(IFERROR(INDEX(Produtos!$D$6:$D$205,MATCH(C180,Produtos!$A$6:$A$205,0)),"")&lt;&gt;"Ativo","Bloqueada: recomendado inativo",IF(F180="Incompatível","Bloqueada: incompatível",IF(F180="Não avaliada","Revisar: compatibilidade",IF(AND(F180="Condicional",'Instruções'!$B$15="Não"),"Revisar: condição não liberada",IF(IFERROR(INDEX(Produtos!$E$6:$E$205,MATCH(C180,Produtos!$A$6:$A$205,0)),"")&lt;&gt;"Sim","Aguardar: recomendado indisponível",IF(AND(I180="Se SKU-base indisponível",IFERROR(INDEX(Produtos!$E$6:$E$205,MATCH(A180,Produtos!$A$6:$A$205,0)),"")="Sim"),"Aguardar: base disponível",IF(AND(I180="Se SKU-base disponível",IFERROR(INDEX(Produtos!$E$6:$E$205,MATCH(A180,Produtos!$A$6:$A$205,0)),"")&lt;&gt;"Sim"),"Aguardar: base indisponível",IF(G180&lt;'Instruções'!$B$14,"Revisar: margem abaixo do mínimo","Apta"))))))))))))</f>
        <v/>
      </c>
      <c r="N180" s="17">
        <f>IF(M180&lt;&gt;"Apta","",1+COUNTIFS($A$6:$A$505,A180,$E$6:$E$505,E180,$M$6:$M$505,"Apta",$H$6:$H$505,"&gt;"&amp;H180)+COUNTIFS($A$6:$A$505,A180,$E$6:$E$505,E180,$M$6:$M$505,"Apta",$H$6:$H$505,H180,$G$6:$G$505,"&gt;"&amp;G180)+COUNTIFS($A$6:A180,A180,$E$6:E180,E180,$M$6:M180,"Apta",$H$6:H180,H180,$G$6:G180,G180)-1)</f>
        <v/>
      </c>
      <c r="O180" s="24">
        <f>IF(N180="","",A180&amp;"|"&amp;E180&amp;"|"&amp;TEXT(N180,"000"))</f>
        <v/>
      </c>
    </row>
    <row r="181">
      <c r="A181" s="16" t="n"/>
      <c r="B181" s="20">
        <f>IF(A181="","",IFERROR(INDEX(Produtos!$B$6:$B$205,MATCH(A181,Produtos!$A$6:$A$205,0)),"SKU não cadastrado"))</f>
        <v/>
      </c>
      <c r="C181" s="16" t="n"/>
      <c r="D181" s="20">
        <f>IF(C181="","",IFERROR(INDEX(Produtos!$B$6:$B$205,MATCH(C181,Produtos!$A$6:$A$205,0)),"SKU não cadastrado"))</f>
        <v/>
      </c>
      <c r="E181" s="16" t="n"/>
      <c r="F181" s="16" t="n"/>
      <c r="G181" s="38" t="n"/>
      <c r="H181" s="22" t="n"/>
      <c r="I181" s="23" t="n"/>
      <c r="J181" s="16" t="n"/>
      <c r="K181" s="23" t="n"/>
      <c r="L181" s="20">
        <f>IF(COUNTA(A181,C181,E181,F181,G181,H181,I181,J181)=0,"",IF(A181="","Falta SKU-base",IF(C181="","Falta SKU recomendado",IF(E181="","Falta tipo",IF(F181="","Falta compatibilidade",IF(G181="","Falta margem",IF(H181="","Falta prioridade",IF(I181="","Falta regra",IF(J181="","Falta situação ativa",IF(A181=C181,"Conflito: SKU igual",IF(COUNTIF(Produtos!$A$6:$A$205,A181)=0,"Conflito: base não cadastrada",IF(COUNTIF(Produtos!$A$6:$A$205,C181)=0,"Conflito: recomendado não cadastrado",IF(COUNTIFS($A$6:A181,A181,$C$6:C181,C181,$E$6:E181,E181)&gt;1,"Conflito: relação duplicada","OK")))))))))))))</f>
        <v/>
      </c>
      <c r="M181" s="20">
        <f>IF(L181="","",IF(L181&lt;&gt;"OK","Bloqueada: "&amp;L181,IF(J181&lt;&gt;"Sim","Inativa",IF(IFERROR(INDEX(Produtos!$D$6:$D$205,MATCH(A181,Produtos!$A$6:$A$205,0)),"")&lt;&gt;"Ativo","Bloqueada: base inativa",IF(IFERROR(INDEX(Produtos!$D$6:$D$205,MATCH(C181,Produtos!$A$6:$A$205,0)),"")&lt;&gt;"Ativo","Bloqueada: recomendado inativo",IF(F181="Incompatível","Bloqueada: incompatível",IF(F181="Não avaliada","Revisar: compatibilidade",IF(AND(F181="Condicional",'Instruções'!$B$15="Não"),"Revisar: condição não liberada",IF(IFERROR(INDEX(Produtos!$E$6:$E$205,MATCH(C181,Produtos!$A$6:$A$205,0)),"")&lt;&gt;"Sim","Aguardar: recomendado indisponível",IF(AND(I181="Se SKU-base indisponível",IFERROR(INDEX(Produtos!$E$6:$E$205,MATCH(A181,Produtos!$A$6:$A$205,0)),"")="Sim"),"Aguardar: base disponível",IF(AND(I181="Se SKU-base disponível",IFERROR(INDEX(Produtos!$E$6:$E$205,MATCH(A181,Produtos!$A$6:$A$205,0)),"")&lt;&gt;"Sim"),"Aguardar: base indisponível",IF(G181&lt;'Instruções'!$B$14,"Revisar: margem abaixo do mínimo","Apta"))))))))))))</f>
        <v/>
      </c>
      <c r="N181" s="17">
        <f>IF(M181&lt;&gt;"Apta","",1+COUNTIFS($A$6:$A$505,A181,$E$6:$E$505,E181,$M$6:$M$505,"Apta",$H$6:$H$505,"&gt;"&amp;H181)+COUNTIFS($A$6:$A$505,A181,$E$6:$E$505,E181,$M$6:$M$505,"Apta",$H$6:$H$505,H181,$G$6:$G$505,"&gt;"&amp;G181)+COUNTIFS($A$6:A181,A181,$E$6:E181,E181,$M$6:M181,"Apta",$H$6:H181,H181,$G$6:G181,G181)-1)</f>
        <v/>
      </c>
      <c r="O181" s="24">
        <f>IF(N181="","",A181&amp;"|"&amp;E181&amp;"|"&amp;TEXT(N181,"000"))</f>
        <v/>
      </c>
    </row>
    <row r="182">
      <c r="A182" s="16" t="n"/>
      <c r="B182" s="20">
        <f>IF(A182="","",IFERROR(INDEX(Produtos!$B$6:$B$205,MATCH(A182,Produtos!$A$6:$A$205,0)),"SKU não cadastrado"))</f>
        <v/>
      </c>
      <c r="C182" s="16" t="n"/>
      <c r="D182" s="20">
        <f>IF(C182="","",IFERROR(INDEX(Produtos!$B$6:$B$205,MATCH(C182,Produtos!$A$6:$A$205,0)),"SKU não cadastrado"))</f>
        <v/>
      </c>
      <c r="E182" s="16" t="n"/>
      <c r="F182" s="16" t="n"/>
      <c r="G182" s="38" t="n"/>
      <c r="H182" s="22" t="n"/>
      <c r="I182" s="23" t="n"/>
      <c r="J182" s="16" t="n"/>
      <c r="K182" s="23" t="n"/>
      <c r="L182" s="20">
        <f>IF(COUNTA(A182,C182,E182,F182,G182,H182,I182,J182)=0,"",IF(A182="","Falta SKU-base",IF(C182="","Falta SKU recomendado",IF(E182="","Falta tipo",IF(F182="","Falta compatibilidade",IF(G182="","Falta margem",IF(H182="","Falta prioridade",IF(I182="","Falta regra",IF(J182="","Falta situação ativa",IF(A182=C182,"Conflito: SKU igual",IF(COUNTIF(Produtos!$A$6:$A$205,A182)=0,"Conflito: base não cadastrada",IF(COUNTIF(Produtos!$A$6:$A$205,C182)=0,"Conflito: recomendado não cadastrado",IF(COUNTIFS($A$6:A182,A182,$C$6:C182,C182,$E$6:E182,E182)&gt;1,"Conflito: relação duplicada","OK")))))))))))))</f>
        <v/>
      </c>
      <c r="M182" s="20">
        <f>IF(L182="","",IF(L182&lt;&gt;"OK","Bloqueada: "&amp;L182,IF(J182&lt;&gt;"Sim","Inativa",IF(IFERROR(INDEX(Produtos!$D$6:$D$205,MATCH(A182,Produtos!$A$6:$A$205,0)),"")&lt;&gt;"Ativo","Bloqueada: base inativa",IF(IFERROR(INDEX(Produtos!$D$6:$D$205,MATCH(C182,Produtos!$A$6:$A$205,0)),"")&lt;&gt;"Ativo","Bloqueada: recomendado inativo",IF(F182="Incompatível","Bloqueada: incompatível",IF(F182="Não avaliada","Revisar: compatibilidade",IF(AND(F182="Condicional",'Instruções'!$B$15="Não"),"Revisar: condição não liberada",IF(IFERROR(INDEX(Produtos!$E$6:$E$205,MATCH(C182,Produtos!$A$6:$A$205,0)),"")&lt;&gt;"Sim","Aguardar: recomendado indisponível",IF(AND(I182="Se SKU-base indisponível",IFERROR(INDEX(Produtos!$E$6:$E$205,MATCH(A182,Produtos!$A$6:$A$205,0)),"")="Sim"),"Aguardar: base disponível",IF(AND(I182="Se SKU-base disponível",IFERROR(INDEX(Produtos!$E$6:$E$205,MATCH(A182,Produtos!$A$6:$A$205,0)),"")&lt;&gt;"Sim"),"Aguardar: base indisponível",IF(G182&lt;'Instruções'!$B$14,"Revisar: margem abaixo do mínimo","Apta"))))))))))))</f>
        <v/>
      </c>
      <c r="N182" s="17">
        <f>IF(M182&lt;&gt;"Apta","",1+COUNTIFS($A$6:$A$505,A182,$E$6:$E$505,E182,$M$6:$M$505,"Apta",$H$6:$H$505,"&gt;"&amp;H182)+COUNTIFS($A$6:$A$505,A182,$E$6:$E$505,E182,$M$6:$M$505,"Apta",$H$6:$H$505,H182,$G$6:$G$505,"&gt;"&amp;G182)+COUNTIFS($A$6:A182,A182,$E$6:E182,E182,$M$6:M182,"Apta",$H$6:H182,H182,$G$6:G182,G182)-1)</f>
        <v/>
      </c>
      <c r="O182" s="24">
        <f>IF(N182="","",A182&amp;"|"&amp;E182&amp;"|"&amp;TEXT(N182,"000"))</f>
        <v/>
      </c>
    </row>
    <row r="183">
      <c r="A183" s="16" t="n"/>
      <c r="B183" s="20">
        <f>IF(A183="","",IFERROR(INDEX(Produtos!$B$6:$B$205,MATCH(A183,Produtos!$A$6:$A$205,0)),"SKU não cadastrado"))</f>
        <v/>
      </c>
      <c r="C183" s="16" t="n"/>
      <c r="D183" s="20">
        <f>IF(C183="","",IFERROR(INDEX(Produtos!$B$6:$B$205,MATCH(C183,Produtos!$A$6:$A$205,0)),"SKU não cadastrado"))</f>
        <v/>
      </c>
      <c r="E183" s="16" t="n"/>
      <c r="F183" s="16" t="n"/>
      <c r="G183" s="38" t="n"/>
      <c r="H183" s="22" t="n"/>
      <c r="I183" s="23" t="n"/>
      <c r="J183" s="16" t="n"/>
      <c r="K183" s="23" t="n"/>
      <c r="L183" s="20">
        <f>IF(COUNTA(A183,C183,E183,F183,G183,H183,I183,J183)=0,"",IF(A183="","Falta SKU-base",IF(C183="","Falta SKU recomendado",IF(E183="","Falta tipo",IF(F183="","Falta compatibilidade",IF(G183="","Falta margem",IF(H183="","Falta prioridade",IF(I183="","Falta regra",IF(J183="","Falta situação ativa",IF(A183=C183,"Conflito: SKU igual",IF(COUNTIF(Produtos!$A$6:$A$205,A183)=0,"Conflito: base não cadastrada",IF(COUNTIF(Produtos!$A$6:$A$205,C183)=0,"Conflito: recomendado não cadastrado",IF(COUNTIFS($A$6:A183,A183,$C$6:C183,C183,$E$6:E183,E183)&gt;1,"Conflito: relação duplicada","OK")))))))))))))</f>
        <v/>
      </c>
      <c r="M183" s="20">
        <f>IF(L183="","",IF(L183&lt;&gt;"OK","Bloqueada: "&amp;L183,IF(J183&lt;&gt;"Sim","Inativa",IF(IFERROR(INDEX(Produtos!$D$6:$D$205,MATCH(A183,Produtos!$A$6:$A$205,0)),"")&lt;&gt;"Ativo","Bloqueada: base inativa",IF(IFERROR(INDEX(Produtos!$D$6:$D$205,MATCH(C183,Produtos!$A$6:$A$205,0)),"")&lt;&gt;"Ativo","Bloqueada: recomendado inativo",IF(F183="Incompatível","Bloqueada: incompatível",IF(F183="Não avaliada","Revisar: compatibilidade",IF(AND(F183="Condicional",'Instruções'!$B$15="Não"),"Revisar: condição não liberada",IF(IFERROR(INDEX(Produtos!$E$6:$E$205,MATCH(C183,Produtos!$A$6:$A$205,0)),"")&lt;&gt;"Sim","Aguardar: recomendado indisponível",IF(AND(I183="Se SKU-base indisponível",IFERROR(INDEX(Produtos!$E$6:$E$205,MATCH(A183,Produtos!$A$6:$A$205,0)),"")="Sim"),"Aguardar: base disponível",IF(AND(I183="Se SKU-base disponível",IFERROR(INDEX(Produtos!$E$6:$E$205,MATCH(A183,Produtos!$A$6:$A$205,0)),"")&lt;&gt;"Sim"),"Aguardar: base indisponível",IF(G183&lt;'Instruções'!$B$14,"Revisar: margem abaixo do mínimo","Apta"))))))))))))</f>
        <v/>
      </c>
      <c r="N183" s="17">
        <f>IF(M183&lt;&gt;"Apta","",1+COUNTIFS($A$6:$A$505,A183,$E$6:$E$505,E183,$M$6:$M$505,"Apta",$H$6:$H$505,"&gt;"&amp;H183)+COUNTIFS($A$6:$A$505,A183,$E$6:$E$505,E183,$M$6:$M$505,"Apta",$H$6:$H$505,H183,$G$6:$G$505,"&gt;"&amp;G183)+COUNTIFS($A$6:A183,A183,$E$6:E183,E183,$M$6:M183,"Apta",$H$6:H183,H183,$G$6:G183,G183)-1)</f>
        <v/>
      </c>
      <c r="O183" s="24">
        <f>IF(N183="","",A183&amp;"|"&amp;E183&amp;"|"&amp;TEXT(N183,"000"))</f>
        <v/>
      </c>
    </row>
    <row r="184">
      <c r="A184" s="16" t="n"/>
      <c r="B184" s="20">
        <f>IF(A184="","",IFERROR(INDEX(Produtos!$B$6:$B$205,MATCH(A184,Produtos!$A$6:$A$205,0)),"SKU não cadastrado"))</f>
        <v/>
      </c>
      <c r="C184" s="16" t="n"/>
      <c r="D184" s="20">
        <f>IF(C184="","",IFERROR(INDEX(Produtos!$B$6:$B$205,MATCH(C184,Produtos!$A$6:$A$205,0)),"SKU não cadastrado"))</f>
        <v/>
      </c>
      <c r="E184" s="16" t="n"/>
      <c r="F184" s="16" t="n"/>
      <c r="G184" s="38" t="n"/>
      <c r="H184" s="22" t="n"/>
      <c r="I184" s="23" t="n"/>
      <c r="J184" s="16" t="n"/>
      <c r="K184" s="23" t="n"/>
      <c r="L184" s="20">
        <f>IF(COUNTA(A184,C184,E184,F184,G184,H184,I184,J184)=0,"",IF(A184="","Falta SKU-base",IF(C184="","Falta SKU recomendado",IF(E184="","Falta tipo",IF(F184="","Falta compatibilidade",IF(G184="","Falta margem",IF(H184="","Falta prioridade",IF(I184="","Falta regra",IF(J184="","Falta situação ativa",IF(A184=C184,"Conflito: SKU igual",IF(COUNTIF(Produtos!$A$6:$A$205,A184)=0,"Conflito: base não cadastrada",IF(COUNTIF(Produtos!$A$6:$A$205,C184)=0,"Conflito: recomendado não cadastrado",IF(COUNTIFS($A$6:A184,A184,$C$6:C184,C184,$E$6:E184,E184)&gt;1,"Conflito: relação duplicada","OK")))))))))))))</f>
        <v/>
      </c>
      <c r="M184" s="20">
        <f>IF(L184="","",IF(L184&lt;&gt;"OK","Bloqueada: "&amp;L184,IF(J184&lt;&gt;"Sim","Inativa",IF(IFERROR(INDEX(Produtos!$D$6:$D$205,MATCH(A184,Produtos!$A$6:$A$205,0)),"")&lt;&gt;"Ativo","Bloqueada: base inativa",IF(IFERROR(INDEX(Produtos!$D$6:$D$205,MATCH(C184,Produtos!$A$6:$A$205,0)),"")&lt;&gt;"Ativo","Bloqueada: recomendado inativo",IF(F184="Incompatível","Bloqueada: incompatível",IF(F184="Não avaliada","Revisar: compatibilidade",IF(AND(F184="Condicional",'Instruções'!$B$15="Não"),"Revisar: condição não liberada",IF(IFERROR(INDEX(Produtos!$E$6:$E$205,MATCH(C184,Produtos!$A$6:$A$205,0)),"")&lt;&gt;"Sim","Aguardar: recomendado indisponível",IF(AND(I184="Se SKU-base indisponível",IFERROR(INDEX(Produtos!$E$6:$E$205,MATCH(A184,Produtos!$A$6:$A$205,0)),"")="Sim"),"Aguardar: base disponível",IF(AND(I184="Se SKU-base disponível",IFERROR(INDEX(Produtos!$E$6:$E$205,MATCH(A184,Produtos!$A$6:$A$205,0)),"")&lt;&gt;"Sim"),"Aguardar: base indisponível",IF(G184&lt;'Instruções'!$B$14,"Revisar: margem abaixo do mínimo","Apta"))))))))))))</f>
        <v/>
      </c>
      <c r="N184" s="17">
        <f>IF(M184&lt;&gt;"Apta","",1+COUNTIFS($A$6:$A$505,A184,$E$6:$E$505,E184,$M$6:$M$505,"Apta",$H$6:$H$505,"&gt;"&amp;H184)+COUNTIFS($A$6:$A$505,A184,$E$6:$E$505,E184,$M$6:$M$505,"Apta",$H$6:$H$505,H184,$G$6:$G$505,"&gt;"&amp;G184)+COUNTIFS($A$6:A184,A184,$E$6:E184,E184,$M$6:M184,"Apta",$H$6:H184,H184,$G$6:G184,G184)-1)</f>
        <v/>
      </c>
      <c r="O184" s="24">
        <f>IF(N184="","",A184&amp;"|"&amp;E184&amp;"|"&amp;TEXT(N184,"000"))</f>
        <v/>
      </c>
    </row>
    <row r="185">
      <c r="A185" s="16" t="n"/>
      <c r="B185" s="20">
        <f>IF(A185="","",IFERROR(INDEX(Produtos!$B$6:$B$205,MATCH(A185,Produtos!$A$6:$A$205,0)),"SKU não cadastrado"))</f>
        <v/>
      </c>
      <c r="C185" s="16" t="n"/>
      <c r="D185" s="20">
        <f>IF(C185="","",IFERROR(INDEX(Produtos!$B$6:$B$205,MATCH(C185,Produtos!$A$6:$A$205,0)),"SKU não cadastrado"))</f>
        <v/>
      </c>
      <c r="E185" s="16" t="n"/>
      <c r="F185" s="16" t="n"/>
      <c r="G185" s="38" t="n"/>
      <c r="H185" s="22" t="n"/>
      <c r="I185" s="23" t="n"/>
      <c r="J185" s="16" t="n"/>
      <c r="K185" s="23" t="n"/>
      <c r="L185" s="20">
        <f>IF(COUNTA(A185,C185,E185,F185,G185,H185,I185,J185)=0,"",IF(A185="","Falta SKU-base",IF(C185="","Falta SKU recomendado",IF(E185="","Falta tipo",IF(F185="","Falta compatibilidade",IF(G185="","Falta margem",IF(H185="","Falta prioridade",IF(I185="","Falta regra",IF(J185="","Falta situação ativa",IF(A185=C185,"Conflito: SKU igual",IF(COUNTIF(Produtos!$A$6:$A$205,A185)=0,"Conflito: base não cadastrada",IF(COUNTIF(Produtos!$A$6:$A$205,C185)=0,"Conflito: recomendado não cadastrado",IF(COUNTIFS($A$6:A185,A185,$C$6:C185,C185,$E$6:E185,E185)&gt;1,"Conflito: relação duplicada","OK")))))))))))))</f>
        <v/>
      </c>
      <c r="M185" s="20">
        <f>IF(L185="","",IF(L185&lt;&gt;"OK","Bloqueada: "&amp;L185,IF(J185&lt;&gt;"Sim","Inativa",IF(IFERROR(INDEX(Produtos!$D$6:$D$205,MATCH(A185,Produtos!$A$6:$A$205,0)),"")&lt;&gt;"Ativo","Bloqueada: base inativa",IF(IFERROR(INDEX(Produtos!$D$6:$D$205,MATCH(C185,Produtos!$A$6:$A$205,0)),"")&lt;&gt;"Ativo","Bloqueada: recomendado inativo",IF(F185="Incompatível","Bloqueada: incompatível",IF(F185="Não avaliada","Revisar: compatibilidade",IF(AND(F185="Condicional",'Instruções'!$B$15="Não"),"Revisar: condição não liberada",IF(IFERROR(INDEX(Produtos!$E$6:$E$205,MATCH(C185,Produtos!$A$6:$A$205,0)),"")&lt;&gt;"Sim","Aguardar: recomendado indisponível",IF(AND(I185="Se SKU-base indisponível",IFERROR(INDEX(Produtos!$E$6:$E$205,MATCH(A185,Produtos!$A$6:$A$205,0)),"")="Sim"),"Aguardar: base disponível",IF(AND(I185="Se SKU-base disponível",IFERROR(INDEX(Produtos!$E$6:$E$205,MATCH(A185,Produtos!$A$6:$A$205,0)),"")&lt;&gt;"Sim"),"Aguardar: base indisponível",IF(G185&lt;'Instruções'!$B$14,"Revisar: margem abaixo do mínimo","Apta"))))))))))))</f>
        <v/>
      </c>
      <c r="N185" s="17">
        <f>IF(M185&lt;&gt;"Apta","",1+COUNTIFS($A$6:$A$505,A185,$E$6:$E$505,E185,$M$6:$M$505,"Apta",$H$6:$H$505,"&gt;"&amp;H185)+COUNTIFS($A$6:$A$505,A185,$E$6:$E$505,E185,$M$6:$M$505,"Apta",$H$6:$H$505,H185,$G$6:$G$505,"&gt;"&amp;G185)+COUNTIFS($A$6:A185,A185,$E$6:E185,E185,$M$6:M185,"Apta",$H$6:H185,H185,$G$6:G185,G185)-1)</f>
        <v/>
      </c>
      <c r="O185" s="24">
        <f>IF(N185="","",A185&amp;"|"&amp;E185&amp;"|"&amp;TEXT(N185,"000"))</f>
        <v/>
      </c>
    </row>
    <row r="186">
      <c r="A186" s="16" t="n"/>
      <c r="B186" s="20">
        <f>IF(A186="","",IFERROR(INDEX(Produtos!$B$6:$B$205,MATCH(A186,Produtos!$A$6:$A$205,0)),"SKU não cadastrado"))</f>
        <v/>
      </c>
      <c r="C186" s="16" t="n"/>
      <c r="D186" s="20">
        <f>IF(C186="","",IFERROR(INDEX(Produtos!$B$6:$B$205,MATCH(C186,Produtos!$A$6:$A$205,0)),"SKU não cadastrado"))</f>
        <v/>
      </c>
      <c r="E186" s="16" t="n"/>
      <c r="F186" s="16" t="n"/>
      <c r="G186" s="38" t="n"/>
      <c r="H186" s="22" t="n"/>
      <c r="I186" s="23" t="n"/>
      <c r="J186" s="16" t="n"/>
      <c r="K186" s="23" t="n"/>
      <c r="L186" s="20">
        <f>IF(COUNTA(A186,C186,E186,F186,G186,H186,I186,J186)=0,"",IF(A186="","Falta SKU-base",IF(C186="","Falta SKU recomendado",IF(E186="","Falta tipo",IF(F186="","Falta compatibilidade",IF(G186="","Falta margem",IF(H186="","Falta prioridade",IF(I186="","Falta regra",IF(J186="","Falta situação ativa",IF(A186=C186,"Conflito: SKU igual",IF(COUNTIF(Produtos!$A$6:$A$205,A186)=0,"Conflito: base não cadastrada",IF(COUNTIF(Produtos!$A$6:$A$205,C186)=0,"Conflito: recomendado não cadastrado",IF(COUNTIFS($A$6:A186,A186,$C$6:C186,C186,$E$6:E186,E186)&gt;1,"Conflito: relação duplicada","OK")))))))))))))</f>
        <v/>
      </c>
      <c r="M186" s="20">
        <f>IF(L186="","",IF(L186&lt;&gt;"OK","Bloqueada: "&amp;L186,IF(J186&lt;&gt;"Sim","Inativa",IF(IFERROR(INDEX(Produtos!$D$6:$D$205,MATCH(A186,Produtos!$A$6:$A$205,0)),"")&lt;&gt;"Ativo","Bloqueada: base inativa",IF(IFERROR(INDEX(Produtos!$D$6:$D$205,MATCH(C186,Produtos!$A$6:$A$205,0)),"")&lt;&gt;"Ativo","Bloqueada: recomendado inativo",IF(F186="Incompatível","Bloqueada: incompatível",IF(F186="Não avaliada","Revisar: compatibilidade",IF(AND(F186="Condicional",'Instruções'!$B$15="Não"),"Revisar: condição não liberada",IF(IFERROR(INDEX(Produtos!$E$6:$E$205,MATCH(C186,Produtos!$A$6:$A$205,0)),"")&lt;&gt;"Sim","Aguardar: recomendado indisponível",IF(AND(I186="Se SKU-base indisponível",IFERROR(INDEX(Produtos!$E$6:$E$205,MATCH(A186,Produtos!$A$6:$A$205,0)),"")="Sim"),"Aguardar: base disponível",IF(AND(I186="Se SKU-base disponível",IFERROR(INDEX(Produtos!$E$6:$E$205,MATCH(A186,Produtos!$A$6:$A$205,0)),"")&lt;&gt;"Sim"),"Aguardar: base indisponível",IF(G186&lt;'Instruções'!$B$14,"Revisar: margem abaixo do mínimo","Apta"))))))))))))</f>
        <v/>
      </c>
      <c r="N186" s="17">
        <f>IF(M186&lt;&gt;"Apta","",1+COUNTIFS($A$6:$A$505,A186,$E$6:$E$505,E186,$M$6:$M$505,"Apta",$H$6:$H$505,"&gt;"&amp;H186)+COUNTIFS($A$6:$A$505,A186,$E$6:$E$505,E186,$M$6:$M$505,"Apta",$H$6:$H$505,H186,$G$6:$G$505,"&gt;"&amp;G186)+COUNTIFS($A$6:A186,A186,$E$6:E186,E186,$M$6:M186,"Apta",$H$6:H186,H186,$G$6:G186,G186)-1)</f>
        <v/>
      </c>
      <c r="O186" s="24">
        <f>IF(N186="","",A186&amp;"|"&amp;E186&amp;"|"&amp;TEXT(N186,"000"))</f>
        <v/>
      </c>
    </row>
    <row r="187">
      <c r="A187" s="16" t="n"/>
      <c r="B187" s="20">
        <f>IF(A187="","",IFERROR(INDEX(Produtos!$B$6:$B$205,MATCH(A187,Produtos!$A$6:$A$205,0)),"SKU não cadastrado"))</f>
        <v/>
      </c>
      <c r="C187" s="16" t="n"/>
      <c r="D187" s="20">
        <f>IF(C187="","",IFERROR(INDEX(Produtos!$B$6:$B$205,MATCH(C187,Produtos!$A$6:$A$205,0)),"SKU não cadastrado"))</f>
        <v/>
      </c>
      <c r="E187" s="16" t="n"/>
      <c r="F187" s="16" t="n"/>
      <c r="G187" s="38" t="n"/>
      <c r="H187" s="22" t="n"/>
      <c r="I187" s="23" t="n"/>
      <c r="J187" s="16" t="n"/>
      <c r="K187" s="23" t="n"/>
      <c r="L187" s="20">
        <f>IF(COUNTA(A187,C187,E187,F187,G187,H187,I187,J187)=0,"",IF(A187="","Falta SKU-base",IF(C187="","Falta SKU recomendado",IF(E187="","Falta tipo",IF(F187="","Falta compatibilidade",IF(G187="","Falta margem",IF(H187="","Falta prioridade",IF(I187="","Falta regra",IF(J187="","Falta situação ativa",IF(A187=C187,"Conflito: SKU igual",IF(COUNTIF(Produtos!$A$6:$A$205,A187)=0,"Conflito: base não cadastrada",IF(COUNTIF(Produtos!$A$6:$A$205,C187)=0,"Conflito: recomendado não cadastrado",IF(COUNTIFS($A$6:A187,A187,$C$6:C187,C187,$E$6:E187,E187)&gt;1,"Conflito: relação duplicada","OK")))))))))))))</f>
        <v/>
      </c>
      <c r="M187" s="20">
        <f>IF(L187="","",IF(L187&lt;&gt;"OK","Bloqueada: "&amp;L187,IF(J187&lt;&gt;"Sim","Inativa",IF(IFERROR(INDEX(Produtos!$D$6:$D$205,MATCH(A187,Produtos!$A$6:$A$205,0)),"")&lt;&gt;"Ativo","Bloqueada: base inativa",IF(IFERROR(INDEX(Produtos!$D$6:$D$205,MATCH(C187,Produtos!$A$6:$A$205,0)),"")&lt;&gt;"Ativo","Bloqueada: recomendado inativo",IF(F187="Incompatível","Bloqueada: incompatível",IF(F187="Não avaliada","Revisar: compatibilidade",IF(AND(F187="Condicional",'Instruções'!$B$15="Não"),"Revisar: condição não liberada",IF(IFERROR(INDEX(Produtos!$E$6:$E$205,MATCH(C187,Produtos!$A$6:$A$205,0)),"")&lt;&gt;"Sim","Aguardar: recomendado indisponível",IF(AND(I187="Se SKU-base indisponível",IFERROR(INDEX(Produtos!$E$6:$E$205,MATCH(A187,Produtos!$A$6:$A$205,0)),"")="Sim"),"Aguardar: base disponível",IF(AND(I187="Se SKU-base disponível",IFERROR(INDEX(Produtos!$E$6:$E$205,MATCH(A187,Produtos!$A$6:$A$205,0)),"")&lt;&gt;"Sim"),"Aguardar: base indisponível",IF(G187&lt;'Instruções'!$B$14,"Revisar: margem abaixo do mínimo","Apta"))))))))))))</f>
        <v/>
      </c>
      <c r="N187" s="17">
        <f>IF(M187&lt;&gt;"Apta","",1+COUNTIFS($A$6:$A$505,A187,$E$6:$E$505,E187,$M$6:$M$505,"Apta",$H$6:$H$505,"&gt;"&amp;H187)+COUNTIFS($A$6:$A$505,A187,$E$6:$E$505,E187,$M$6:$M$505,"Apta",$H$6:$H$505,H187,$G$6:$G$505,"&gt;"&amp;G187)+COUNTIFS($A$6:A187,A187,$E$6:E187,E187,$M$6:M187,"Apta",$H$6:H187,H187,$G$6:G187,G187)-1)</f>
        <v/>
      </c>
      <c r="O187" s="24">
        <f>IF(N187="","",A187&amp;"|"&amp;E187&amp;"|"&amp;TEXT(N187,"000"))</f>
        <v/>
      </c>
    </row>
    <row r="188">
      <c r="A188" s="16" t="n"/>
      <c r="B188" s="20">
        <f>IF(A188="","",IFERROR(INDEX(Produtos!$B$6:$B$205,MATCH(A188,Produtos!$A$6:$A$205,0)),"SKU não cadastrado"))</f>
        <v/>
      </c>
      <c r="C188" s="16" t="n"/>
      <c r="D188" s="20">
        <f>IF(C188="","",IFERROR(INDEX(Produtos!$B$6:$B$205,MATCH(C188,Produtos!$A$6:$A$205,0)),"SKU não cadastrado"))</f>
        <v/>
      </c>
      <c r="E188" s="16" t="n"/>
      <c r="F188" s="16" t="n"/>
      <c r="G188" s="38" t="n"/>
      <c r="H188" s="22" t="n"/>
      <c r="I188" s="23" t="n"/>
      <c r="J188" s="16" t="n"/>
      <c r="K188" s="23" t="n"/>
      <c r="L188" s="20">
        <f>IF(COUNTA(A188,C188,E188,F188,G188,H188,I188,J188)=0,"",IF(A188="","Falta SKU-base",IF(C188="","Falta SKU recomendado",IF(E188="","Falta tipo",IF(F188="","Falta compatibilidade",IF(G188="","Falta margem",IF(H188="","Falta prioridade",IF(I188="","Falta regra",IF(J188="","Falta situação ativa",IF(A188=C188,"Conflito: SKU igual",IF(COUNTIF(Produtos!$A$6:$A$205,A188)=0,"Conflito: base não cadastrada",IF(COUNTIF(Produtos!$A$6:$A$205,C188)=0,"Conflito: recomendado não cadastrado",IF(COUNTIFS($A$6:A188,A188,$C$6:C188,C188,$E$6:E188,E188)&gt;1,"Conflito: relação duplicada","OK")))))))))))))</f>
        <v/>
      </c>
      <c r="M188" s="20">
        <f>IF(L188="","",IF(L188&lt;&gt;"OK","Bloqueada: "&amp;L188,IF(J188&lt;&gt;"Sim","Inativa",IF(IFERROR(INDEX(Produtos!$D$6:$D$205,MATCH(A188,Produtos!$A$6:$A$205,0)),"")&lt;&gt;"Ativo","Bloqueada: base inativa",IF(IFERROR(INDEX(Produtos!$D$6:$D$205,MATCH(C188,Produtos!$A$6:$A$205,0)),"")&lt;&gt;"Ativo","Bloqueada: recomendado inativo",IF(F188="Incompatível","Bloqueada: incompatível",IF(F188="Não avaliada","Revisar: compatibilidade",IF(AND(F188="Condicional",'Instruções'!$B$15="Não"),"Revisar: condição não liberada",IF(IFERROR(INDEX(Produtos!$E$6:$E$205,MATCH(C188,Produtos!$A$6:$A$205,0)),"")&lt;&gt;"Sim","Aguardar: recomendado indisponível",IF(AND(I188="Se SKU-base indisponível",IFERROR(INDEX(Produtos!$E$6:$E$205,MATCH(A188,Produtos!$A$6:$A$205,0)),"")="Sim"),"Aguardar: base disponível",IF(AND(I188="Se SKU-base disponível",IFERROR(INDEX(Produtos!$E$6:$E$205,MATCH(A188,Produtos!$A$6:$A$205,0)),"")&lt;&gt;"Sim"),"Aguardar: base indisponível",IF(G188&lt;'Instruções'!$B$14,"Revisar: margem abaixo do mínimo","Apta"))))))))))))</f>
        <v/>
      </c>
      <c r="N188" s="17">
        <f>IF(M188&lt;&gt;"Apta","",1+COUNTIFS($A$6:$A$505,A188,$E$6:$E$505,E188,$M$6:$M$505,"Apta",$H$6:$H$505,"&gt;"&amp;H188)+COUNTIFS($A$6:$A$505,A188,$E$6:$E$505,E188,$M$6:$M$505,"Apta",$H$6:$H$505,H188,$G$6:$G$505,"&gt;"&amp;G188)+COUNTIFS($A$6:A188,A188,$E$6:E188,E188,$M$6:M188,"Apta",$H$6:H188,H188,$G$6:G188,G188)-1)</f>
        <v/>
      </c>
      <c r="O188" s="24">
        <f>IF(N188="","",A188&amp;"|"&amp;E188&amp;"|"&amp;TEXT(N188,"000"))</f>
        <v/>
      </c>
    </row>
    <row r="189">
      <c r="A189" s="16" t="n"/>
      <c r="B189" s="20">
        <f>IF(A189="","",IFERROR(INDEX(Produtos!$B$6:$B$205,MATCH(A189,Produtos!$A$6:$A$205,0)),"SKU não cadastrado"))</f>
        <v/>
      </c>
      <c r="C189" s="16" t="n"/>
      <c r="D189" s="20">
        <f>IF(C189="","",IFERROR(INDEX(Produtos!$B$6:$B$205,MATCH(C189,Produtos!$A$6:$A$205,0)),"SKU não cadastrado"))</f>
        <v/>
      </c>
      <c r="E189" s="16" t="n"/>
      <c r="F189" s="16" t="n"/>
      <c r="G189" s="38" t="n"/>
      <c r="H189" s="22" t="n"/>
      <c r="I189" s="23" t="n"/>
      <c r="J189" s="16" t="n"/>
      <c r="K189" s="23" t="n"/>
      <c r="L189" s="20">
        <f>IF(COUNTA(A189,C189,E189,F189,G189,H189,I189,J189)=0,"",IF(A189="","Falta SKU-base",IF(C189="","Falta SKU recomendado",IF(E189="","Falta tipo",IF(F189="","Falta compatibilidade",IF(G189="","Falta margem",IF(H189="","Falta prioridade",IF(I189="","Falta regra",IF(J189="","Falta situação ativa",IF(A189=C189,"Conflito: SKU igual",IF(COUNTIF(Produtos!$A$6:$A$205,A189)=0,"Conflito: base não cadastrada",IF(COUNTIF(Produtos!$A$6:$A$205,C189)=0,"Conflito: recomendado não cadastrado",IF(COUNTIFS($A$6:A189,A189,$C$6:C189,C189,$E$6:E189,E189)&gt;1,"Conflito: relação duplicada","OK")))))))))))))</f>
        <v/>
      </c>
      <c r="M189" s="20">
        <f>IF(L189="","",IF(L189&lt;&gt;"OK","Bloqueada: "&amp;L189,IF(J189&lt;&gt;"Sim","Inativa",IF(IFERROR(INDEX(Produtos!$D$6:$D$205,MATCH(A189,Produtos!$A$6:$A$205,0)),"")&lt;&gt;"Ativo","Bloqueada: base inativa",IF(IFERROR(INDEX(Produtos!$D$6:$D$205,MATCH(C189,Produtos!$A$6:$A$205,0)),"")&lt;&gt;"Ativo","Bloqueada: recomendado inativo",IF(F189="Incompatível","Bloqueada: incompatível",IF(F189="Não avaliada","Revisar: compatibilidade",IF(AND(F189="Condicional",'Instruções'!$B$15="Não"),"Revisar: condição não liberada",IF(IFERROR(INDEX(Produtos!$E$6:$E$205,MATCH(C189,Produtos!$A$6:$A$205,0)),"")&lt;&gt;"Sim","Aguardar: recomendado indisponível",IF(AND(I189="Se SKU-base indisponível",IFERROR(INDEX(Produtos!$E$6:$E$205,MATCH(A189,Produtos!$A$6:$A$205,0)),"")="Sim"),"Aguardar: base disponível",IF(AND(I189="Se SKU-base disponível",IFERROR(INDEX(Produtos!$E$6:$E$205,MATCH(A189,Produtos!$A$6:$A$205,0)),"")&lt;&gt;"Sim"),"Aguardar: base indisponível",IF(G189&lt;'Instruções'!$B$14,"Revisar: margem abaixo do mínimo","Apta"))))))))))))</f>
        <v/>
      </c>
      <c r="N189" s="17">
        <f>IF(M189&lt;&gt;"Apta","",1+COUNTIFS($A$6:$A$505,A189,$E$6:$E$505,E189,$M$6:$M$505,"Apta",$H$6:$H$505,"&gt;"&amp;H189)+COUNTIFS($A$6:$A$505,A189,$E$6:$E$505,E189,$M$6:$M$505,"Apta",$H$6:$H$505,H189,$G$6:$G$505,"&gt;"&amp;G189)+COUNTIFS($A$6:A189,A189,$E$6:E189,E189,$M$6:M189,"Apta",$H$6:H189,H189,$G$6:G189,G189)-1)</f>
        <v/>
      </c>
      <c r="O189" s="24">
        <f>IF(N189="","",A189&amp;"|"&amp;E189&amp;"|"&amp;TEXT(N189,"000"))</f>
        <v/>
      </c>
    </row>
    <row r="190">
      <c r="A190" s="16" t="n"/>
      <c r="B190" s="20">
        <f>IF(A190="","",IFERROR(INDEX(Produtos!$B$6:$B$205,MATCH(A190,Produtos!$A$6:$A$205,0)),"SKU não cadastrado"))</f>
        <v/>
      </c>
      <c r="C190" s="16" t="n"/>
      <c r="D190" s="20">
        <f>IF(C190="","",IFERROR(INDEX(Produtos!$B$6:$B$205,MATCH(C190,Produtos!$A$6:$A$205,0)),"SKU não cadastrado"))</f>
        <v/>
      </c>
      <c r="E190" s="16" t="n"/>
      <c r="F190" s="16" t="n"/>
      <c r="G190" s="38" t="n"/>
      <c r="H190" s="22" t="n"/>
      <c r="I190" s="23" t="n"/>
      <c r="J190" s="16" t="n"/>
      <c r="K190" s="23" t="n"/>
      <c r="L190" s="20">
        <f>IF(COUNTA(A190,C190,E190,F190,G190,H190,I190,J190)=0,"",IF(A190="","Falta SKU-base",IF(C190="","Falta SKU recomendado",IF(E190="","Falta tipo",IF(F190="","Falta compatibilidade",IF(G190="","Falta margem",IF(H190="","Falta prioridade",IF(I190="","Falta regra",IF(J190="","Falta situação ativa",IF(A190=C190,"Conflito: SKU igual",IF(COUNTIF(Produtos!$A$6:$A$205,A190)=0,"Conflito: base não cadastrada",IF(COUNTIF(Produtos!$A$6:$A$205,C190)=0,"Conflito: recomendado não cadastrado",IF(COUNTIFS($A$6:A190,A190,$C$6:C190,C190,$E$6:E190,E190)&gt;1,"Conflito: relação duplicada","OK")))))))))))))</f>
        <v/>
      </c>
      <c r="M190" s="20">
        <f>IF(L190="","",IF(L190&lt;&gt;"OK","Bloqueada: "&amp;L190,IF(J190&lt;&gt;"Sim","Inativa",IF(IFERROR(INDEX(Produtos!$D$6:$D$205,MATCH(A190,Produtos!$A$6:$A$205,0)),"")&lt;&gt;"Ativo","Bloqueada: base inativa",IF(IFERROR(INDEX(Produtos!$D$6:$D$205,MATCH(C190,Produtos!$A$6:$A$205,0)),"")&lt;&gt;"Ativo","Bloqueada: recomendado inativo",IF(F190="Incompatível","Bloqueada: incompatível",IF(F190="Não avaliada","Revisar: compatibilidade",IF(AND(F190="Condicional",'Instruções'!$B$15="Não"),"Revisar: condição não liberada",IF(IFERROR(INDEX(Produtos!$E$6:$E$205,MATCH(C190,Produtos!$A$6:$A$205,0)),"")&lt;&gt;"Sim","Aguardar: recomendado indisponível",IF(AND(I190="Se SKU-base indisponível",IFERROR(INDEX(Produtos!$E$6:$E$205,MATCH(A190,Produtos!$A$6:$A$205,0)),"")="Sim"),"Aguardar: base disponível",IF(AND(I190="Se SKU-base disponível",IFERROR(INDEX(Produtos!$E$6:$E$205,MATCH(A190,Produtos!$A$6:$A$205,0)),"")&lt;&gt;"Sim"),"Aguardar: base indisponível",IF(G190&lt;'Instruções'!$B$14,"Revisar: margem abaixo do mínimo","Apta"))))))))))))</f>
        <v/>
      </c>
      <c r="N190" s="17">
        <f>IF(M190&lt;&gt;"Apta","",1+COUNTIFS($A$6:$A$505,A190,$E$6:$E$505,E190,$M$6:$M$505,"Apta",$H$6:$H$505,"&gt;"&amp;H190)+COUNTIFS($A$6:$A$505,A190,$E$6:$E$505,E190,$M$6:$M$505,"Apta",$H$6:$H$505,H190,$G$6:$G$505,"&gt;"&amp;G190)+COUNTIFS($A$6:A190,A190,$E$6:E190,E190,$M$6:M190,"Apta",$H$6:H190,H190,$G$6:G190,G190)-1)</f>
        <v/>
      </c>
      <c r="O190" s="24">
        <f>IF(N190="","",A190&amp;"|"&amp;E190&amp;"|"&amp;TEXT(N190,"000"))</f>
        <v/>
      </c>
    </row>
    <row r="191">
      <c r="A191" s="16" t="n"/>
      <c r="B191" s="20">
        <f>IF(A191="","",IFERROR(INDEX(Produtos!$B$6:$B$205,MATCH(A191,Produtos!$A$6:$A$205,0)),"SKU não cadastrado"))</f>
        <v/>
      </c>
      <c r="C191" s="16" t="n"/>
      <c r="D191" s="20">
        <f>IF(C191="","",IFERROR(INDEX(Produtos!$B$6:$B$205,MATCH(C191,Produtos!$A$6:$A$205,0)),"SKU não cadastrado"))</f>
        <v/>
      </c>
      <c r="E191" s="16" t="n"/>
      <c r="F191" s="16" t="n"/>
      <c r="G191" s="38" t="n"/>
      <c r="H191" s="22" t="n"/>
      <c r="I191" s="23" t="n"/>
      <c r="J191" s="16" t="n"/>
      <c r="K191" s="23" t="n"/>
      <c r="L191" s="20">
        <f>IF(COUNTA(A191,C191,E191,F191,G191,H191,I191,J191)=0,"",IF(A191="","Falta SKU-base",IF(C191="","Falta SKU recomendado",IF(E191="","Falta tipo",IF(F191="","Falta compatibilidade",IF(G191="","Falta margem",IF(H191="","Falta prioridade",IF(I191="","Falta regra",IF(J191="","Falta situação ativa",IF(A191=C191,"Conflito: SKU igual",IF(COUNTIF(Produtos!$A$6:$A$205,A191)=0,"Conflito: base não cadastrada",IF(COUNTIF(Produtos!$A$6:$A$205,C191)=0,"Conflito: recomendado não cadastrado",IF(COUNTIFS($A$6:A191,A191,$C$6:C191,C191,$E$6:E191,E191)&gt;1,"Conflito: relação duplicada","OK")))))))))))))</f>
        <v/>
      </c>
      <c r="M191" s="20">
        <f>IF(L191="","",IF(L191&lt;&gt;"OK","Bloqueada: "&amp;L191,IF(J191&lt;&gt;"Sim","Inativa",IF(IFERROR(INDEX(Produtos!$D$6:$D$205,MATCH(A191,Produtos!$A$6:$A$205,0)),"")&lt;&gt;"Ativo","Bloqueada: base inativa",IF(IFERROR(INDEX(Produtos!$D$6:$D$205,MATCH(C191,Produtos!$A$6:$A$205,0)),"")&lt;&gt;"Ativo","Bloqueada: recomendado inativo",IF(F191="Incompatível","Bloqueada: incompatível",IF(F191="Não avaliada","Revisar: compatibilidade",IF(AND(F191="Condicional",'Instruções'!$B$15="Não"),"Revisar: condição não liberada",IF(IFERROR(INDEX(Produtos!$E$6:$E$205,MATCH(C191,Produtos!$A$6:$A$205,0)),"")&lt;&gt;"Sim","Aguardar: recomendado indisponível",IF(AND(I191="Se SKU-base indisponível",IFERROR(INDEX(Produtos!$E$6:$E$205,MATCH(A191,Produtos!$A$6:$A$205,0)),"")="Sim"),"Aguardar: base disponível",IF(AND(I191="Se SKU-base disponível",IFERROR(INDEX(Produtos!$E$6:$E$205,MATCH(A191,Produtos!$A$6:$A$205,0)),"")&lt;&gt;"Sim"),"Aguardar: base indisponível",IF(G191&lt;'Instruções'!$B$14,"Revisar: margem abaixo do mínimo","Apta"))))))))))))</f>
        <v/>
      </c>
      <c r="N191" s="17">
        <f>IF(M191&lt;&gt;"Apta","",1+COUNTIFS($A$6:$A$505,A191,$E$6:$E$505,E191,$M$6:$M$505,"Apta",$H$6:$H$505,"&gt;"&amp;H191)+COUNTIFS($A$6:$A$505,A191,$E$6:$E$505,E191,$M$6:$M$505,"Apta",$H$6:$H$505,H191,$G$6:$G$505,"&gt;"&amp;G191)+COUNTIFS($A$6:A191,A191,$E$6:E191,E191,$M$6:M191,"Apta",$H$6:H191,H191,$G$6:G191,G191)-1)</f>
        <v/>
      </c>
      <c r="O191" s="24">
        <f>IF(N191="","",A191&amp;"|"&amp;E191&amp;"|"&amp;TEXT(N191,"000"))</f>
        <v/>
      </c>
    </row>
    <row r="192">
      <c r="A192" s="16" t="n"/>
      <c r="B192" s="20">
        <f>IF(A192="","",IFERROR(INDEX(Produtos!$B$6:$B$205,MATCH(A192,Produtos!$A$6:$A$205,0)),"SKU não cadastrado"))</f>
        <v/>
      </c>
      <c r="C192" s="16" t="n"/>
      <c r="D192" s="20">
        <f>IF(C192="","",IFERROR(INDEX(Produtos!$B$6:$B$205,MATCH(C192,Produtos!$A$6:$A$205,0)),"SKU não cadastrado"))</f>
        <v/>
      </c>
      <c r="E192" s="16" t="n"/>
      <c r="F192" s="16" t="n"/>
      <c r="G192" s="38" t="n"/>
      <c r="H192" s="22" t="n"/>
      <c r="I192" s="23" t="n"/>
      <c r="J192" s="16" t="n"/>
      <c r="K192" s="23" t="n"/>
      <c r="L192" s="20">
        <f>IF(COUNTA(A192,C192,E192,F192,G192,H192,I192,J192)=0,"",IF(A192="","Falta SKU-base",IF(C192="","Falta SKU recomendado",IF(E192="","Falta tipo",IF(F192="","Falta compatibilidade",IF(G192="","Falta margem",IF(H192="","Falta prioridade",IF(I192="","Falta regra",IF(J192="","Falta situação ativa",IF(A192=C192,"Conflito: SKU igual",IF(COUNTIF(Produtos!$A$6:$A$205,A192)=0,"Conflito: base não cadastrada",IF(COUNTIF(Produtos!$A$6:$A$205,C192)=0,"Conflito: recomendado não cadastrado",IF(COUNTIFS($A$6:A192,A192,$C$6:C192,C192,$E$6:E192,E192)&gt;1,"Conflito: relação duplicada","OK")))))))))))))</f>
        <v/>
      </c>
      <c r="M192" s="20">
        <f>IF(L192="","",IF(L192&lt;&gt;"OK","Bloqueada: "&amp;L192,IF(J192&lt;&gt;"Sim","Inativa",IF(IFERROR(INDEX(Produtos!$D$6:$D$205,MATCH(A192,Produtos!$A$6:$A$205,0)),"")&lt;&gt;"Ativo","Bloqueada: base inativa",IF(IFERROR(INDEX(Produtos!$D$6:$D$205,MATCH(C192,Produtos!$A$6:$A$205,0)),"")&lt;&gt;"Ativo","Bloqueada: recomendado inativo",IF(F192="Incompatível","Bloqueada: incompatível",IF(F192="Não avaliada","Revisar: compatibilidade",IF(AND(F192="Condicional",'Instruções'!$B$15="Não"),"Revisar: condição não liberada",IF(IFERROR(INDEX(Produtos!$E$6:$E$205,MATCH(C192,Produtos!$A$6:$A$205,0)),"")&lt;&gt;"Sim","Aguardar: recomendado indisponível",IF(AND(I192="Se SKU-base indisponível",IFERROR(INDEX(Produtos!$E$6:$E$205,MATCH(A192,Produtos!$A$6:$A$205,0)),"")="Sim"),"Aguardar: base disponível",IF(AND(I192="Se SKU-base disponível",IFERROR(INDEX(Produtos!$E$6:$E$205,MATCH(A192,Produtos!$A$6:$A$205,0)),"")&lt;&gt;"Sim"),"Aguardar: base indisponível",IF(G192&lt;'Instruções'!$B$14,"Revisar: margem abaixo do mínimo","Apta"))))))))))))</f>
        <v/>
      </c>
      <c r="N192" s="17">
        <f>IF(M192&lt;&gt;"Apta","",1+COUNTIFS($A$6:$A$505,A192,$E$6:$E$505,E192,$M$6:$M$505,"Apta",$H$6:$H$505,"&gt;"&amp;H192)+COUNTIFS($A$6:$A$505,A192,$E$6:$E$505,E192,$M$6:$M$505,"Apta",$H$6:$H$505,H192,$G$6:$G$505,"&gt;"&amp;G192)+COUNTIFS($A$6:A192,A192,$E$6:E192,E192,$M$6:M192,"Apta",$H$6:H192,H192,$G$6:G192,G192)-1)</f>
        <v/>
      </c>
      <c r="O192" s="24">
        <f>IF(N192="","",A192&amp;"|"&amp;E192&amp;"|"&amp;TEXT(N192,"000"))</f>
        <v/>
      </c>
    </row>
    <row r="193">
      <c r="A193" s="16" t="n"/>
      <c r="B193" s="20">
        <f>IF(A193="","",IFERROR(INDEX(Produtos!$B$6:$B$205,MATCH(A193,Produtos!$A$6:$A$205,0)),"SKU não cadastrado"))</f>
        <v/>
      </c>
      <c r="C193" s="16" t="n"/>
      <c r="D193" s="20">
        <f>IF(C193="","",IFERROR(INDEX(Produtos!$B$6:$B$205,MATCH(C193,Produtos!$A$6:$A$205,0)),"SKU não cadastrado"))</f>
        <v/>
      </c>
      <c r="E193" s="16" t="n"/>
      <c r="F193" s="16" t="n"/>
      <c r="G193" s="38" t="n"/>
      <c r="H193" s="22" t="n"/>
      <c r="I193" s="23" t="n"/>
      <c r="J193" s="16" t="n"/>
      <c r="K193" s="23" t="n"/>
      <c r="L193" s="20">
        <f>IF(COUNTA(A193,C193,E193,F193,G193,H193,I193,J193)=0,"",IF(A193="","Falta SKU-base",IF(C193="","Falta SKU recomendado",IF(E193="","Falta tipo",IF(F193="","Falta compatibilidade",IF(G193="","Falta margem",IF(H193="","Falta prioridade",IF(I193="","Falta regra",IF(J193="","Falta situação ativa",IF(A193=C193,"Conflito: SKU igual",IF(COUNTIF(Produtos!$A$6:$A$205,A193)=0,"Conflito: base não cadastrada",IF(COUNTIF(Produtos!$A$6:$A$205,C193)=0,"Conflito: recomendado não cadastrado",IF(COUNTIFS($A$6:A193,A193,$C$6:C193,C193,$E$6:E193,E193)&gt;1,"Conflito: relação duplicada","OK")))))))))))))</f>
        <v/>
      </c>
      <c r="M193" s="20">
        <f>IF(L193="","",IF(L193&lt;&gt;"OK","Bloqueada: "&amp;L193,IF(J193&lt;&gt;"Sim","Inativa",IF(IFERROR(INDEX(Produtos!$D$6:$D$205,MATCH(A193,Produtos!$A$6:$A$205,0)),"")&lt;&gt;"Ativo","Bloqueada: base inativa",IF(IFERROR(INDEX(Produtos!$D$6:$D$205,MATCH(C193,Produtos!$A$6:$A$205,0)),"")&lt;&gt;"Ativo","Bloqueada: recomendado inativo",IF(F193="Incompatível","Bloqueada: incompatível",IF(F193="Não avaliada","Revisar: compatibilidade",IF(AND(F193="Condicional",'Instruções'!$B$15="Não"),"Revisar: condição não liberada",IF(IFERROR(INDEX(Produtos!$E$6:$E$205,MATCH(C193,Produtos!$A$6:$A$205,0)),"")&lt;&gt;"Sim","Aguardar: recomendado indisponível",IF(AND(I193="Se SKU-base indisponível",IFERROR(INDEX(Produtos!$E$6:$E$205,MATCH(A193,Produtos!$A$6:$A$205,0)),"")="Sim"),"Aguardar: base disponível",IF(AND(I193="Se SKU-base disponível",IFERROR(INDEX(Produtos!$E$6:$E$205,MATCH(A193,Produtos!$A$6:$A$205,0)),"")&lt;&gt;"Sim"),"Aguardar: base indisponível",IF(G193&lt;'Instruções'!$B$14,"Revisar: margem abaixo do mínimo","Apta"))))))))))))</f>
        <v/>
      </c>
      <c r="N193" s="17">
        <f>IF(M193&lt;&gt;"Apta","",1+COUNTIFS($A$6:$A$505,A193,$E$6:$E$505,E193,$M$6:$M$505,"Apta",$H$6:$H$505,"&gt;"&amp;H193)+COUNTIFS($A$6:$A$505,A193,$E$6:$E$505,E193,$M$6:$M$505,"Apta",$H$6:$H$505,H193,$G$6:$G$505,"&gt;"&amp;G193)+COUNTIFS($A$6:A193,A193,$E$6:E193,E193,$M$6:M193,"Apta",$H$6:H193,H193,$G$6:G193,G193)-1)</f>
        <v/>
      </c>
      <c r="O193" s="24">
        <f>IF(N193="","",A193&amp;"|"&amp;E193&amp;"|"&amp;TEXT(N193,"000"))</f>
        <v/>
      </c>
    </row>
    <row r="194">
      <c r="A194" s="16" t="n"/>
      <c r="B194" s="20">
        <f>IF(A194="","",IFERROR(INDEX(Produtos!$B$6:$B$205,MATCH(A194,Produtos!$A$6:$A$205,0)),"SKU não cadastrado"))</f>
        <v/>
      </c>
      <c r="C194" s="16" t="n"/>
      <c r="D194" s="20">
        <f>IF(C194="","",IFERROR(INDEX(Produtos!$B$6:$B$205,MATCH(C194,Produtos!$A$6:$A$205,0)),"SKU não cadastrado"))</f>
        <v/>
      </c>
      <c r="E194" s="16" t="n"/>
      <c r="F194" s="16" t="n"/>
      <c r="G194" s="38" t="n"/>
      <c r="H194" s="22" t="n"/>
      <c r="I194" s="23" t="n"/>
      <c r="J194" s="16" t="n"/>
      <c r="K194" s="23" t="n"/>
      <c r="L194" s="20">
        <f>IF(COUNTA(A194,C194,E194,F194,G194,H194,I194,J194)=0,"",IF(A194="","Falta SKU-base",IF(C194="","Falta SKU recomendado",IF(E194="","Falta tipo",IF(F194="","Falta compatibilidade",IF(G194="","Falta margem",IF(H194="","Falta prioridade",IF(I194="","Falta regra",IF(J194="","Falta situação ativa",IF(A194=C194,"Conflito: SKU igual",IF(COUNTIF(Produtos!$A$6:$A$205,A194)=0,"Conflito: base não cadastrada",IF(COUNTIF(Produtos!$A$6:$A$205,C194)=0,"Conflito: recomendado não cadastrado",IF(COUNTIFS($A$6:A194,A194,$C$6:C194,C194,$E$6:E194,E194)&gt;1,"Conflito: relação duplicada","OK")))))))))))))</f>
        <v/>
      </c>
      <c r="M194" s="20">
        <f>IF(L194="","",IF(L194&lt;&gt;"OK","Bloqueada: "&amp;L194,IF(J194&lt;&gt;"Sim","Inativa",IF(IFERROR(INDEX(Produtos!$D$6:$D$205,MATCH(A194,Produtos!$A$6:$A$205,0)),"")&lt;&gt;"Ativo","Bloqueada: base inativa",IF(IFERROR(INDEX(Produtos!$D$6:$D$205,MATCH(C194,Produtos!$A$6:$A$205,0)),"")&lt;&gt;"Ativo","Bloqueada: recomendado inativo",IF(F194="Incompatível","Bloqueada: incompatível",IF(F194="Não avaliada","Revisar: compatibilidade",IF(AND(F194="Condicional",'Instruções'!$B$15="Não"),"Revisar: condição não liberada",IF(IFERROR(INDEX(Produtos!$E$6:$E$205,MATCH(C194,Produtos!$A$6:$A$205,0)),"")&lt;&gt;"Sim","Aguardar: recomendado indisponível",IF(AND(I194="Se SKU-base indisponível",IFERROR(INDEX(Produtos!$E$6:$E$205,MATCH(A194,Produtos!$A$6:$A$205,0)),"")="Sim"),"Aguardar: base disponível",IF(AND(I194="Se SKU-base disponível",IFERROR(INDEX(Produtos!$E$6:$E$205,MATCH(A194,Produtos!$A$6:$A$205,0)),"")&lt;&gt;"Sim"),"Aguardar: base indisponível",IF(G194&lt;'Instruções'!$B$14,"Revisar: margem abaixo do mínimo","Apta"))))))))))))</f>
        <v/>
      </c>
      <c r="N194" s="17">
        <f>IF(M194&lt;&gt;"Apta","",1+COUNTIFS($A$6:$A$505,A194,$E$6:$E$505,E194,$M$6:$M$505,"Apta",$H$6:$H$505,"&gt;"&amp;H194)+COUNTIFS($A$6:$A$505,A194,$E$6:$E$505,E194,$M$6:$M$505,"Apta",$H$6:$H$505,H194,$G$6:$G$505,"&gt;"&amp;G194)+COUNTIFS($A$6:A194,A194,$E$6:E194,E194,$M$6:M194,"Apta",$H$6:H194,H194,$G$6:G194,G194)-1)</f>
        <v/>
      </c>
      <c r="O194" s="24">
        <f>IF(N194="","",A194&amp;"|"&amp;E194&amp;"|"&amp;TEXT(N194,"000"))</f>
        <v/>
      </c>
    </row>
    <row r="195">
      <c r="A195" s="16" t="n"/>
      <c r="B195" s="20">
        <f>IF(A195="","",IFERROR(INDEX(Produtos!$B$6:$B$205,MATCH(A195,Produtos!$A$6:$A$205,0)),"SKU não cadastrado"))</f>
        <v/>
      </c>
      <c r="C195" s="16" t="n"/>
      <c r="D195" s="20">
        <f>IF(C195="","",IFERROR(INDEX(Produtos!$B$6:$B$205,MATCH(C195,Produtos!$A$6:$A$205,0)),"SKU não cadastrado"))</f>
        <v/>
      </c>
      <c r="E195" s="16" t="n"/>
      <c r="F195" s="16" t="n"/>
      <c r="G195" s="38" t="n"/>
      <c r="H195" s="22" t="n"/>
      <c r="I195" s="23" t="n"/>
      <c r="J195" s="16" t="n"/>
      <c r="K195" s="23" t="n"/>
      <c r="L195" s="20">
        <f>IF(COUNTA(A195,C195,E195,F195,G195,H195,I195,J195)=0,"",IF(A195="","Falta SKU-base",IF(C195="","Falta SKU recomendado",IF(E195="","Falta tipo",IF(F195="","Falta compatibilidade",IF(G195="","Falta margem",IF(H195="","Falta prioridade",IF(I195="","Falta regra",IF(J195="","Falta situação ativa",IF(A195=C195,"Conflito: SKU igual",IF(COUNTIF(Produtos!$A$6:$A$205,A195)=0,"Conflito: base não cadastrada",IF(COUNTIF(Produtos!$A$6:$A$205,C195)=0,"Conflito: recomendado não cadastrado",IF(COUNTIFS($A$6:A195,A195,$C$6:C195,C195,$E$6:E195,E195)&gt;1,"Conflito: relação duplicada","OK")))))))))))))</f>
        <v/>
      </c>
      <c r="M195" s="20">
        <f>IF(L195="","",IF(L195&lt;&gt;"OK","Bloqueada: "&amp;L195,IF(J195&lt;&gt;"Sim","Inativa",IF(IFERROR(INDEX(Produtos!$D$6:$D$205,MATCH(A195,Produtos!$A$6:$A$205,0)),"")&lt;&gt;"Ativo","Bloqueada: base inativa",IF(IFERROR(INDEX(Produtos!$D$6:$D$205,MATCH(C195,Produtos!$A$6:$A$205,0)),"")&lt;&gt;"Ativo","Bloqueada: recomendado inativo",IF(F195="Incompatível","Bloqueada: incompatível",IF(F195="Não avaliada","Revisar: compatibilidade",IF(AND(F195="Condicional",'Instruções'!$B$15="Não"),"Revisar: condição não liberada",IF(IFERROR(INDEX(Produtos!$E$6:$E$205,MATCH(C195,Produtos!$A$6:$A$205,0)),"")&lt;&gt;"Sim","Aguardar: recomendado indisponível",IF(AND(I195="Se SKU-base indisponível",IFERROR(INDEX(Produtos!$E$6:$E$205,MATCH(A195,Produtos!$A$6:$A$205,0)),"")="Sim"),"Aguardar: base disponível",IF(AND(I195="Se SKU-base disponível",IFERROR(INDEX(Produtos!$E$6:$E$205,MATCH(A195,Produtos!$A$6:$A$205,0)),"")&lt;&gt;"Sim"),"Aguardar: base indisponível",IF(G195&lt;'Instruções'!$B$14,"Revisar: margem abaixo do mínimo","Apta"))))))))))))</f>
        <v/>
      </c>
      <c r="N195" s="17">
        <f>IF(M195&lt;&gt;"Apta","",1+COUNTIFS($A$6:$A$505,A195,$E$6:$E$505,E195,$M$6:$M$505,"Apta",$H$6:$H$505,"&gt;"&amp;H195)+COUNTIFS($A$6:$A$505,A195,$E$6:$E$505,E195,$M$6:$M$505,"Apta",$H$6:$H$505,H195,$G$6:$G$505,"&gt;"&amp;G195)+COUNTIFS($A$6:A195,A195,$E$6:E195,E195,$M$6:M195,"Apta",$H$6:H195,H195,$G$6:G195,G195)-1)</f>
        <v/>
      </c>
      <c r="O195" s="24">
        <f>IF(N195="","",A195&amp;"|"&amp;E195&amp;"|"&amp;TEXT(N195,"000"))</f>
        <v/>
      </c>
    </row>
    <row r="196">
      <c r="A196" s="16" t="n"/>
      <c r="B196" s="20">
        <f>IF(A196="","",IFERROR(INDEX(Produtos!$B$6:$B$205,MATCH(A196,Produtos!$A$6:$A$205,0)),"SKU não cadastrado"))</f>
        <v/>
      </c>
      <c r="C196" s="16" t="n"/>
      <c r="D196" s="20">
        <f>IF(C196="","",IFERROR(INDEX(Produtos!$B$6:$B$205,MATCH(C196,Produtos!$A$6:$A$205,0)),"SKU não cadastrado"))</f>
        <v/>
      </c>
      <c r="E196" s="16" t="n"/>
      <c r="F196" s="16" t="n"/>
      <c r="G196" s="38" t="n"/>
      <c r="H196" s="22" t="n"/>
      <c r="I196" s="23" t="n"/>
      <c r="J196" s="16" t="n"/>
      <c r="K196" s="23" t="n"/>
      <c r="L196" s="20">
        <f>IF(COUNTA(A196,C196,E196,F196,G196,H196,I196,J196)=0,"",IF(A196="","Falta SKU-base",IF(C196="","Falta SKU recomendado",IF(E196="","Falta tipo",IF(F196="","Falta compatibilidade",IF(G196="","Falta margem",IF(H196="","Falta prioridade",IF(I196="","Falta regra",IF(J196="","Falta situação ativa",IF(A196=C196,"Conflito: SKU igual",IF(COUNTIF(Produtos!$A$6:$A$205,A196)=0,"Conflito: base não cadastrada",IF(COUNTIF(Produtos!$A$6:$A$205,C196)=0,"Conflito: recomendado não cadastrado",IF(COUNTIFS($A$6:A196,A196,$C$6:C196,C196,$E$6:E196,E196)&gt;1,"Conflito: relação duplicada","OK")))))))))))))</f>
        <v/>
      </c>
      <c r="M196" s="20">
        <f>IF(L196="","",IF(L196&lt;&gt;"OK","Bloqueada: "&amp;L196,IF(J196&lt;&gt;"Sim","Inativa",IF(IFERROR(INDEX(Produtos!$D$6:$D$205,MATCH(A196,Produtos!$A$6:$A$205,0)),"")&lt;&gt;"Ativo","Bloqueada: base inativa",IF(IFERROR(INDEX(Produtos!$D$6:$D$205,MATCH(C196,Produtos!$A$6:$A$205,0)),"")&lt;&gt;"Ativo","Bloqueada: recomendado inativo",IF(F196="Incompatível","Bloqueada: incompatível",IF(F196="Não avaliada","Revisar: compatibilidade",IF(AND(F196="Condicional",'Instruções'!$B$15="Não"),"Revisar: condição não liberada",IF(IFERROR(INDEX(Produtos!$E$6:$E$205,MATCH(C196,Produtos!$A$6:$A$205,0)),"")&lt;&gt;"Sim","Aguardar: recomendado indisponível",IF(AND(I196="Se SKU-base indisponível",IFERROR(INDEX(Produtos!$E$6:$E$205,MATCH(A196,Produtos!$A$6:$A$205,0)),"")="Sim"),"Aguardar: base disponível",IF(AND(I196="Se SKU-base disponível",IFERROR(INDEX(Produtos!$E$6:$E$205,MATCH(A196,Produtos!$A$6:$A$205,0)),"")&lt;&gt;"Sim"),"Aguardar: base indisponível",IF(G196&lt;'Instruções'!$B$14,"Revisar: margem abaixo do mínimo","Apta"))))))))))))</f>
        <v/>
      </c>
      <c r="N196" s="17">
        <f>IF(M196&lt;&gt;"Apta","",1+COUNTIFS($A$6:$A$505,A196,$E$6:$E$505,E196,$M$6:$M$505,"Apta",$H$6:$H$505,"&gt;"&amp;H196)+COUNTIFS($A$6:$A$505,A196,$E$6:$E$505,E196,$M$6:$M$505,"Apta",$H$6:$H$505,H196,$G$6:$G$505,"&gt;"&amp;G196)+COUNTIFS($A$6:A196,A196,$E$6:E196,E196,$M$6:M196,"Apta",$H$6:H196,H196,$G$6:G196,G196)-1)</f>
        <v/>
      </c>
      <c r="O196" s="24">
        <f>IF(N196="","",A196&amp;"|"&amp;E196&amp;"|"&amp;TEXT(N196,"000"))</f>
        <v/>
      </c>
    </row>
    <row r="197">
      <c r="A197" s="16" t="n"/>
      <c r="B197" s="20">
        <f>IF(A197="","",IFERROR(INDEX(Produtos!$B$6:$B$205,MATCH(A197,Produtos!$A$6:$A$205,0)),"SKU não cadastrado"))</f>
        <v/>
      </c>
      <c r="C197" s="16" t="n"/>
      <c r="D197" s="20">
        <f>IF(C197="","",IFERROR(INDEX(Produtos!$B$6:$B$205,MATCH(C197,Produtos!$A$6:$A$205,0)),"SKU não cadastrado"))</f>
        <v/>
      </c>
      <c r="E197" s="16" t="n"/>
      <c r="F197" s="16" t="n"/>
      <c r="G197" s="38" t="n"/>
      <c r="H197" s="22" t="n"/>
      <c r="I197" s="23" t="n"/>
      <c r="J197" s="16" t="n"/>
      <c r="K197" s="23" t="n"/>
      <c r="L197" s="20">
        <f>IF(COUNTA(A197,C197,E197,F197,G197,H197,I197,J197)=0,"",IF(A197="","Falta SKU-base",IF(C197="","Falta SKU recomendado",IF(E197="","Falta tipo",IF(F197="","Falta compatibilidade",IF(G197="","Falta margem",IF(H197="","Falta prioridade",IF(I197="","Falta regra",IF(J197="","Falta situação ativa",IF(A197=C197,"Conflito: SKU igual",IF(COUNTIF(Produtos!$A$6:$A$205,A197)=0,"Conflito: base não cadastrada",IF(COUNTIF(Produtos!$A$6:$A$205,C197)=0,"Conflito: recomendado não cadastrado",IF(COUNTIFS($A$6:A197,A197,$C$6:C197,C197,$E$6:E197,E197)&gt;1,"Conflito: relação duplicada","OK")))))))))))))</f>
        <v/>
      </c>
      <c r="M197" s="20">
        <f>IF(L197="","",IF(L197&lt;&gt;"OK","Bloqueada: "&amp;L197,IF(J197&lt;&gt;"Sim","Inativa",IF(IFERROR(INDEX(Produtos!$D$6:$D$205,MATCH(A197,Produtos!$A$6:$A$205,0)),"")&lt;&gt;"Ativo","Bloqueada: base inativa",IF(IFERROR(INDEX(Produtos!$D$6:$D$205,MATCH(C197,Produtos!$A$6:$A$205,0)),"")&lt;&gt;"Ativo","Bloqueada: recomendado inativo",IF(F197="Incompatível","Bloqueada: incompatível",IF(F197="Não avaliada","Revisar: compatibilidade",IF(AND(F197="Condicional",'Instruções'!$B$15="Não"),"Revisar: condição não liberada",IF(IFERROR(INDEX(Produtos!$E$6:$E$205,MATCH(C197,Produtos!$A$6:$A$205,0)),"")&lt;&gt;"Sim","Aguardar: recomendado indisponível",IF(AND(I197="Se SKU-base indisponível",IFERROR(INDEX(Produtos!$E$6:$E$205,MATCH(A197,Produtos!$A$6:$A$205,0)),"")="Sim"),"Aguardar: base disponível",IF(AND(I197="Se SKU-base disponível",IFERROR(INDEX(Produtos!$E$6:$E$205,MATCH(A197,Produtos!$A$6:$A$205,0)),"")&lt;&gt;"Sim"),"Aguardar: base indisponível",IF(G197&lt;'Instruções'!$B$14,"Revisar: margem abaixo do mínimo","Apta"))))))))))))</f>
        <v/>
      </c>
      <c r="N197" s="17">
        <f>IF(M197&lt;&gt;"Apta","",1+COUNTIFS($A$6:$A$505,A197,$E$6:$E$505,E197,$M$6:$M$505,"Apta",$H$6:$H$505,"&gt;"&amp;H197)+COUNTIFS($A$6:$A$505,A197,$E$6:$E$505,E197,$M$6:$M$505,"Apta",$H$6:$H$505,H197,$G$6:$G$505,"&gt;"&amp;G197)+COUNTIFS($A$6:A197,A197,$E$6:E197,E197,$M$6:M197,"Apta",$H$6:H197,H197,$G$6:G197,G197)-1)</f>
        <v/>
      </c>
      <c r="O197" s="24">
        <f>IF(N197="","",A197&amp;"|"&amp;E197&amp;"|"&amp;TEXT(N197,"000"))</f>
        <v/>
      </c>
    </row>
    <row r="198">
      <c r="A198" s="16" t="n"/>
      <c r="B198" s="20">
        <f>IF(A198="","",IFERROR(INDEX(Produtos!$B$6:$B$205,MATCH(A198,Produtos!$A$6:$A$205,0)),"SKU não cadastrado"))</f>
        <v/>
      </c>
      <c r="C198" s="16" t="n"/>
      <c r="D198" s="20">
        <f>IF(C198="","",IFERROR(INDEX(Produtos!$B$6:$B$205,MATCH(C198,Produtos!$A$6:$A$205,0)),"SKU não cadastrado"))</f>
        <v/>
      </c>
      <c r="E198" s="16" t="n"/>
      <c r="F198" s="16" t="n"/>
      <c r="G198" s="38" t="n"/>
      <c r="H198" s="22" t="n"/>
      <c r="I198" s="23" t="n"/>
      <c r="J198" s="16" t="n"/>
      <c r="K198" s="23" t="n"/>
      <c r="L198" s="20">
        <f>IF(COUNTA(A198,C198,E198,F198,G198,H198,I198,J198)=0,"",IF(A198="","Falta SKU-base",IF(C198="","Falta SKU recomendado",IF(E198="","Falta tipo",IF(F198="","Falta compatibilidade",IF(G198="","Falta margem",IF(H198="","Falta prioridade",IF(I198="","Falta regra",IF(J198="","Falta situação ativa",IF(A198=C198,"Conflito: SKU igual",IF(COUNTIF(Produtos!$A$6:$A$205,A198)=0,"Conflito: base não cadastrada",IF(COUNTIF(Produtos!$A$6:$A$205,C198)=0,"Conflito: recomendado não cadastrado",IF(COUNTIFS($A$6:A198,A198,$C$6:C198,C198,$E$6:E198,E198)&gt;1,"Conflito: relação duplicada","OK")))))))))))))</f>
        <v/>
      </c>
      <c r="M198" s="20">
        <f>IF(L198="","",IF(L198&lt;&gt;"OK","Bloqueada: "&amp;L198,IF(J198&lt;&gt;"Sim","Inativa",IF(IFERROR(INDEX(Produtos!$D$6:$D$205,MATCH(A198,Produtos!$A$6:$A$205,0)),"")&lt;&gt;"Ativo","Bloqueada: base inativa",IF(IFERROR(INDEX(Produtos!$D$6:$D$205,MATCH(C198,Produtos!$A$6:$A$205,0)),"")&lt;&gt;"Ativo","Bloqueada: recomendado inativo",IF(F198="Incompatível","Bloqueada: incompatível",IF(F198="Não avaliada","Revisar: compatibilidade",IF(AND(F198="Condicional",'Instruções'!$B$15="Não"),"Revisar: condição não liberada",IF(IFERROR(INDEX(Produtos!$E$6:$E$205,MATCH(C198,Produtos!$A$6:$A$205,0)),"")&lt;&gt;"Sim","Aguardar: recomendado indisponível",IF(AND(I198="Se SKU-base indisponível",IFERROR(INDEX(Produtos!$E$6:$E$205,MATCH(A198,Produtos!$A$6:$A$205,0)),"")="Sim"),"Aguardar: base disponível",IF(AND(I198="Se SKU-base disponível",IFERROR(INDEX(Produtos!$E$6:$E$205,MATCH(A198,Produtos!$A$6:$A$205,0)),"")&lt;&gt;"Sim"),"Aguardar: base indisponível",IF(G198&lt;'Instruções'!$B$14,"Revisar: margem abaixo do mínimo","Apta"))))))))))))</f>
        <v/>
      </c>
      <c r="N198" s="17">
        <f>IF(M198&lt;&gt;"Apta","",1+COUNTIFS($A$6:$A$505,A198,$E$6:$E$505,E198,$M$6:$M$505,"Apta",$H$6:$H$505,"&gt;"&amp;H198)+COUNTIFS($A$6:$A$505,A198,$E$6:$E$505,E198,$M$6:$M$505,"Apta",$H$6:$H$505,H198,$G$6:$G$505,"&gt;"&amp;G198)+COUNTIFS($A$6:A198,A198,$E$6:E198,E198,$M$6:M198,"Apta",$H$6:H198,H198,$G$6:G198,G198)-1)</f>
        <v/>
      </c>
      <c r="O198" s="24">
        <f>IF(N198="","",A198&amp;"|"&amp;E198&amp;"|"&amp;TEXT(N198,"000"))</f>
        <v/>
      </c>
    </row>
    <row r="199">
      <c r="A199" s="16" t="n"/>
      <c r="B199" s="20">
        <f>IF(A199="","",IFERROR(INDEX(Produtos!$B$6:$B$205,MATCH(A199,Produtos!$A$6:$A$205,0)),"SKU não cadastrado"))</f>
        <v/>
      </c>
      <c r="C199" s="16" t="n"/>
      <c r="D199" s="20">
        <f>IF(C199="","",IFERROR(INDEX(Produtos!$B$6:$B$205,MATCH(C199,Produtos!$A$6:$A$205,0)),"SKU não cadastrado"))</f>
        <v/>
      </c>
      <c r="E199" s="16" t="n"/>
      <c r="F199" s="16" t="n"/>
      <c r="G199" s="38" t="n"/>
      <c r="H199" s="22" t="n"/>
      <c r="I199" s="23" t="n"/>
      <c r="J199" s="16" t="n"/>
      <c r="K199" s="23" t="n"/>
      <c r="L199" s="20">
        <f>IF(COUNTA(A199,C199,E199,F199,G199,H199,I199,J199)=0,"",IF(A199="","Falta SKU-base",IF(C199="","Falta SKU recomendado",IF(E199="","Falta tipo",IF(F199="","Falta compatibilidade",IF(G199="","Falta margem",IF(H199="","Falta prioridade",IF(I199="","Falta regra",IF(J199="","Falta situação ativa",IF(A199=C199,"Conflito: SKU igual",IF(COUNTIF(Produtos!$A$6:$A$205,A199)=0,"Conflito: base não cadastrada",IF(COUNTIF(Produtos!$A$6:$A$205,C199)=0,"Conflito: recomendado não cadastrado",IF(COUNTIFS($A$6:A199,A199,$C$6:C199,C199,$E$6:E199,E199)&gt;1,"Conflito: relação duplicada","OK")))))))))))))</f>
        <v/>
      </c>
      <c r="M199" s="20">
        <f>IF(L199="","",IF(L199&lt;&gt;"OK","Bloqueada: "&amp;L199,IF(J199&lt;&gt;"Sim","Inativa",IF(IFERROR(INDEX(Produtos!$D$6:$D$205,MATCH(A199,Produtos!$A$6:$A$205,0)),"")&lt;&gt;"Ativo","Bloqueada: base inativa",IF(IFERROR(INDEX(Produtos!$D$6:$D$205,MATCH(C199,Produtos!$A$6:$A$205,0)),"")&lt;&gt;"Ativo","Bloqueada: recomendado inativo",IF(F199="Incompatível","Bloqueada: incompatível",IF(F199="Não avaliada","Revisar: compatibilidade",IF(AND(F199="Condicional",'Instruções'!$B$15="Não"),"Revisar: condição não liberada",IF(IFERROR(INDEX(Produtos!$E$6:$E$205,MATCH(C199,Produtos!$A$6:$A$205,0)),"")&lt;&gt;"Sim","Aguardar: recomendado indisponível",IF(AND(I199="Se SKU-base indisponível",IFERROR(INDEX(Produtos!$E$6:$E$205,MATCH(A199,Produtos!$A$6:$A$205,0)),"")="Sim"),"Aguardar: base disponível",IF(AND(I199="Se SKU-base disponível",IFERROR(INDEX(Produtos!$E$6:$E$205,MATCH(A199,Produtos!$A$6:$A$205,0)),"")&lt;&gt;"Sim"),"Aguardar: base indisponível",IF(G199&lt;'Instruções'!$B$14,"Revisar: margem abaixo do mínimo","Apta"))))))))))))</f>
        <v/>
      </c>
      <c r="N199" s="17">
        <f>IF(M199&lt;&gt;"Apta","",1+COUNTIFS($A$6:$A$505,A199,$E$6:$E$505,E199,$M$6:$M$505,"Apta",$H$6:$H$505,"&gt;"&amp;H199)+COUNTIFS($A$6:$A$505,A199,$E$6:$E$505,E199,$M$6:$M$505,"Apta",$H$6:$H$505,H199,$G$6:$G$505,"&gt;"&amp;G199)+COUNTIFS($A$6:A199,A199,$E$6:E199,E199,$M$6:M199,"Apta",$H$6:H199,H199,$G$6:G199,G199)-1)</f>
        <v/>
      </c>
      <c r="O199" s="24">
        <f>IF(N199="","",A199&amp;"|"&amp;E199&amp;"|"&amp;TEXT(N199,"000"))</f>
        <v/>
      </c>
    </row>
    <row r="200">
      <c r="A200" s="16" t="n"/>
      <c r="B200" s="20">
        <f>IF(A200="","",IFERROR(INDEX(Produtos!$B$6:$B$205,MATCH(A200,Produtos!$A$6:$A$205,0)),"SKU não cadastrado"))</f>
        <v/>
      </c>
      <c r="C200" s="16" t="n"/>
      <c r="D200" s="20">
        <f>IF(C200="","",IFERROR(INDEX(Produtos!$B$6:$B$205,MATCH(C200,Produtos!$A$6:$A$205,0)),"SKU não cadastrado"))</f>
        <v/>
      </c>
      <c r="E200" s="16" t="n"/>
      <c r="F200" s="16" t="n"/>
      <c r="G200" s="38" t="n"/>
      <c r="H200" s="22" t="n"/>
      <c r="I200" s="23" t="n"/>
      <c r="J200" s="16" t="n"/>
      <c r="K200" s="23" t="n"/>
      <c r="L200" s="20">
        <f>IF(COUNTA(A200,C200,E200,F200,G200,H200,I200,J200)=0,"",IF(A200="","Falta SKU-base",IF(C200="","Falta SKU recomendado",IF(E200="","Falta tipo",IF(F200="","Falta compatibilidade",IF(G200="","Falta margem",IF(H200="","Falta prioridade",IF(I200="","Falta regra",IF(J200="","Falta situação ativa",IF(A200=C200,"Conflito: SKU igual",IF(COUNTIF(Produtos!$A$6:$A$205,A200)=0,"Conflito: base não cadastrada",IF(COUNTIF(Produtos!$A$6:$A$205,C200)=0,"Conflito: recomendado não cadastrado",IF(COUNTIFS($A$6:A200,A200,$C$6:C200,C200,$E$6:E200,E200)&gt;1,"Conflito: relação duplicada","OK")))))))))))))</f>
        <v/>
      </c>
      <c r="M200" s="20">
        <f>IF(L200="","",IF(L200&lt;&gt;"OK","Bloqueada: "&amp;L200,IF(J200&lt;&gt;"Sim","Inativa",IF(IFERROR(INDEX(Produtos!$D$6:$D$205,MATCH(A200,Produtos!$A$6:$A$205,0)),"")&lt;&gt;"Ativo","Bloqueada: base inativa",IF(IFERROR(INDEX(Produtos!$D$6:$D$205,MATCH(C200,Produtos!$A$6:$A$205,0)),"")&lt;&gt;"Ativo","Bloqueada: recomendado inativo",IF(F200="Incompatível","Bloqueada: incompatível",IF(F200="Não avaliada","Revisar: compatibilidade",IF(AND(F200="Condicional",'Instruções'!$B$15="Não"),"Revisar: condição não liberada",IF(IFERROR(INDEX(Produtos!$E$6:$E$205,MATCH(C200,Produtos!$A$6:$A$205,0)),"")&lt;&gt;"Sim","Aguardar: recomendado indisponível",IF(AND(I200="Se SKU-base indisponível",IFERROR(INDEX(Produtos!$E$6:$E$205,MATCH(A200,Produtos!$A$6:$A$205,0)),"")="Sim"),"Aguardar: base disponível",IF(AND(I200="Se SKU-base disponível",IFERROR(INDEX(Produtos!$E$6:$E$205,MATCH(A200,Produtos!$A$6:$A$205,0)),"")&lt;&gt;"Sim"),"Aguardar: base indisponível",IF(G200&lt;'Instruções'!$B$14,"Revisar: margem abaixo do mínimo","Apta"))))))))))))</f>
        <v/>
      </c>
      <c r="N200" s="17">
        <f>IF(M200&lt;&gt;"Apta","",1+COUNTIFS($A$6:$A$505,A200,$E$6:$E$505,E200,$M$6:$M$505,"Apta",$H$6:$H$505,"&gt;"&amp;H200)+COUNTIFS($A$6:$A$505,A200,$E$6:$E$505,E200,$M$6:$M$505,"Apta",$H$6:$H$505,H200,$G$6:$G$505,"&gt;"&amp;G200)+COUNTIFS($A$6:A200,A200,$E$6:E200,E200,$M$6:M200,"Apta",$H$6:H200,H200,$G$6:G200,G200)-1)</f>
        <v/>
      </c>
      <c r="O200" s="24">
        <f>IF(N200="","",A200&amp;"|"&amp;E200&amp;"|"&amp;TEXT(N200,"000"))</f>
        <v/>
      </c>
    </row>
    <row r="201">
      <c r="A201" s="16" t="n"/>
      <c r="B201" s="20">
        <f>IF(A201="","",IFERROR(INDEX(Produtos!$B$6:$B$205,MATCH(A201,Produtos!$A$6:$A$205,0)),"SKU não cadastrado"))</f>
        <v/>
      </c>
      <c r="C201" s="16" t="n"/>
      <c r="D201" s="20">
        <f>IF(C201="","",IFERROR(INDEX(Produtos!$B$6:$B$205,MATCH(C201,Produtos!$A$6:$A$205,0)),"SKU não cadastrado"))</f>
        <v/>
      </c>
      <c r="E201" s="16" t="n"/>
      <c r="F201" s="16" t="n"/>
      <c r="G201" s="38" t="n"/>
      <c r="H201" s="22" t="n"/>
      <c r="I201" s="23" t="n"/>
      <c r="J201" s="16" t="n"/>
      <c r="K201" s="23" t="n"/>
      <c r="L201" s="20">
        <f>IF(COUNTA(A201,C201,E201,F201,G201,H201,I201,J201)=0,"",IF(A201="","Falta SKU-base",IF(C201="","Falta SKU recomendado",IF(E201="","Falta tipo",IF(F201="","Falta compatibilidade",IF(G201="","Falta margem",IF(H201="","Falta prioridade",IF(I201="","Falta regra",IF(J201="","Falta situação ativa",IF(A201=C201,"Conflito: SKU igual",IF(COUNTIF(Produtos!$A$6:$A$205,A201)=0,"Conflito: base não cadastrada",IF(COUNTIF(Produtos!$A$6:$A$205,C201)=0,"Conflito: recomendado não cadastrado",IF(COUNTIFS($A$6:A201,A201,$C$6:C201,C201,$E$6:E201,E201)&gt;1,"Conflito: relação duplicada","OK")))))))))))))</f>
        <v/>
      </c>
      <c r="M201" s="20">
        <f>IF(L201="","",IF(L201&lt;&gt;"OK","Bloqueada: "&amp;L201,IF(J201&lt;&gt;"Sim","Inativa",IF(IFERROR(INDEX(Produtos!$D$6:$D$205,MATCH(A201,Produtos!$A$6:$A$205,0)),"")&lt;&gt;"Ativo","Bloqueada: base inativa",IF(IFERROR(INDEX(Produtos!$D$6:$D$205,MATCH(C201,Produtos!$A$6:$A$205,0)),"")&lt;&gt;"Ativo","Bloqueada: recomendado inativo",IF(F201="Incompatível","Bloqueada: incompatível",IF(F201="Não avaliada","Revisar: compatibilidade",IF(AND(F201="Condicional",'Instruções'!$B$15="Não"),"Revisar: condição não liberada",IF(IFERROR(INDEX(Produtos!$E$6:$E$205,MATCH(C201,Produtos!$A$6:$A$205,0)),"")&lt;&gt;"Sim","Aguardar: recomendado indisponível",IF(AND(I201="Se SKU-base indisponível",IFERROR(INDEX(Produtos!$E$6:$E$205,MATCH(A201,Produtos!$A$6:$A$205,0)),"")="Sim"),"Aguardar: base disponível",IF(AND(I201="Se SKU-base disponível",IFERROR(INDEX(Produtos!$E$6:$E$205,MATCH(A201,Produtos!$A$6:$A$205,0)),"")&lt;&gt;"Sim"),"Aguardar: base indisponível",IF(G201&lt;'Instruções'!$B$14,"Revisar: margem abaixo do mínimo","Apta"))))))))))))</f>
        <v/>
      </c>
      <c r="N201" s="17">
        <f>IF(M201&lt;&gt;"Apta","",1+COUNTIFS($A$6:$A$505,A201,$E$6:$E$505,E201,$M$6:$M$505,"Apta",$H$6:$H$505,"&gt;"&amp;H201)+COUNTIFS($A$6:$A$505,A201,$E$6:$E$505,E201,$M$6:$M$505,"Apta",$H$6:$H$505,H201,$G$6:$G$505,"&gt;"&amp;G201)+COUNTIFS($A$6:A201,A201,$E$6:E201,E201,$M$6:M201,"Apta",$H$6:H201,H201,$G$6:G201,G201)-1)</f>
        <v/>
      </c>
      <c r="O201" s="24">
        <f>IF(N201="","",A201&amp;"|"&amp;E201&amp;"|"&amp;TEXT(N201,"000"))</f>
        <v/>
      </c>
    </row>
    <row r="202">
      <c r="A202" s="16" t="n"/>
      <c r="B202" s="20">
        <f>IF(A202="","",IFERROR(INDEX(Produtos!$B$6:$B$205,MATCH(A202,Produtos!$A$6:$A$205,0)),"SKU não cadastrado"))</f>
        <v/>
      </c>
      <c r="C202" s="16" t="n"/>
      <c r="D202" s="20">
        <f>IF(C202="","",IFERROR(INDEX(Produtos!$B$6:$B$205,MATCH(C202,Produtos!$A$6:$A$205,0)),"SKU não cadastrado"))</f>
        <v/>
      </c>
      <c r="E202" s="16" t="n"/>
      <c r="F202" s="16" t="n"/>
      <c r="G202" s="38" t="n"/>
      <c r="H202" s="22" t="n"/>
      <c r="I202" s="23" t="n"/>
      <c r="J202" s="16" t="n"/>
      <c r="K202" s="23" t="n"/>
      <c r="L202" s="20">
        <f>IF(COUNTA(A202,C202,E202,F202,G202,H202,I202,J202)=0,"",IF(A202="","Falta SKU-base",IF(C202="","Falta SKU recomendado",IF(E202="","Falta tipo",IF(F202="","Falta compatibilidade",IF(G202="","Falta margem",IF(H202="","Falta prioridade",IF(I202="","Falta regra",IF(J202="","Falta situação ativa",IF(A202=C202,"Conflito: SKU igual",IF(COUNTIF(Produtos!$A$6:$A$205,A202)=0,"Conflito: base não cadastrada",IF(COUNTIF(Produtos!$A$6:$A$205,C202)=0,"Conflito: recomendado não cadastrado",IF(COUNTIFS($A$6:A202,A202,$C$6:C202,C202,$E$6:E202,E202)&gt;1,"Conflito: relação duplicada","OK")))))))))))))</f>
        <v/>
      </c>
      <c r="M202" s="20">
        <f>IF(L202="","",IF(L202&lt;&gt;"OK","Bloqueada: "&amp;L202,IF(J202&lt;&gt;"Sim","Inativa",IF(IFERROR(INDEX(Produtos!$D$6:$D$205,MATCH(A202,Produtos!$A$6:$A$205,0)),"")&lt;&gt;"Ativo","Bloqueada: base inativa",IF(IFERROR(INDEX(Produtos!$D$6:$D$205,MATCH(C202,Produtos!$A$6:$A$205,0)),"")&lt;&gt;"Ativo","Bloqueada: recomendado inativo",IF(F202="Incompatível","Bloqueada: incompatível",IF(F202="Não avaliada","Revisar: compatibilidade",IF(AND(F202="Condicional",'Instruções'!$B$15="Não"),"Revisar: condição não liberada",IF(IFERROR(INDEX(Produtos!$E$6:$E$205,MATCH(C202,Produtos!$A$6:$A$205,0)),"")&lt;&gt;"Sim","Aguardar: recomendado indisponível",IF(AND(I202="Se SKU-base indisponível",IFERROR(INDEX(Produtos!$E$6:$E$205,MATCH(A202,Produtos!$A$6:$A$205,0)),"")="Sim"),"Aguardar: base disponível",IF(AND(I202="Se SKU-base disponível",IFERROR(INDEX(Produtos!$E$6:$E$205,MATCH(A202,Produtos!$A$6:$A$205,0)),"")&lt;&gt;"Sim"),"Aguardar: base indisponível",IF(G202&lt;'Instruções'!$B$14,"Revisar: margem abaixo do mínimo","Apta"))))))))))))</f>
        <v/>
      </c>
      <c r="N202" s="17">
        <f>IF(M202&lt;&gt;"Apta","",1+COUNTIFS($A$6:$A$505,A202,$E$6:$E$505,E202,$M$6:$M$505,"Apta",$H$6:$H$505,"&gt;"&amp;H202)+COUNTIFS($A$6:$A$505,A202,$E$6:$E$505,E202,$M$6:$M$505,"Apta",$H$6:$H$505,H202,$G$6:$G$505,"&gt;"&amp;G202)+COUNTIFS($A$6:A202,A202,$E$6:E202,E202,$M$6:M202,"Apta",$H$6:H202,H202,$G$6:G202,G202)-1)</f>
        <v/>
      </c>
      <c r="O202" s="24">
        <f>IF(N202="","",A202&amp;"|"&amp;E202&amp;"|"&amp;TEXT(N202,"000"))</f>
        <v/>
      </c>
    </row>
    <row r="203">
      <c r="A203" s="16" t="n"/>
      <c r="B203" s="20">
        <f>IF(A203="","",IFERROR(INDEX(Produtos!$B$6:$B$205,MATCH(A203,Produtos!$A$6:$A$205,0)),"SKU não cadastrado"))</f>
        <v/>
      </c>
      <c r="C203" s="16" t="n"/>
      <c r="D203" s="20">
        <f>IF(C203="","",IFERROR(INDEX(Produtos!$B$6:$B$205,MATCH(C203,Produtos!$A$6:$A$205,0)),"SKU não cadastrado"))</f>
        <v/>
      </c>
      <c r="E203" s="16" t="n"/>
      <c r="F203" s="16" t="n"/>
      <c r="G203" s="38" t="n"/>
      <c r="H203" s="22" t="n"/>
      <c r="I203" s="23" t="n"/>
      <c r="J203" s="16" t="n"/>
      <c r="K203" s="23" t="n"/>
      <c r="L203" s="20">
        <f>IF(COUNTA(A203,C203,E203,F203,G203,H203,I203,J203)=0,"",IF(A203="","Falta SKU-base",IF(C203="","Falta SKU recomendado",IF(E203="","Falta tipo",IF(F203="","Falta compatibilidade",IF(G203="","Falta margem",IF(H203="","Falta prioridade",IF(I203="","Falta regra",IF(J203="","Falta situação ativa",IF(A203=C203,"Conflito: SKU igual",IF(COUNTIF(Produtos!$A$6:$A$205,A203)=0,"Conflito: base não cadastrada",IF(COUNTIF(Produtos!$A$6:$A$205,C203)=0,"Conflito: recomendado não cadastrado",IF(COUNTIFS($A$6:A203,A203,$C$6:C203,C203,$E$6:E203,E203)&gt;1,"Conflito: relação duplicada","OK")))))))))))))</f>
        <v/>
      </c>
      <c r="M203" s="20">
        <f>IF(L203="","",IF(L203&lt;&gt;"OK","Bloqueada: "&amp;L203,IF(J203&lt;&gt;"Sim","Inativa",IF(IFERROR(INDEX(Produtos!$D$6:$D$205,MATCH(A203,Produtos!$A$6:$A$205,0)),"")&lt;&gt;"Ativo","Bloqueada: base inativa",IF(IFERROR(INDEX(Produtos!$D$6:$D$205,MATCH(C203,Produtos!$A$6:$A$205,0)),"")&lt;&gt;"Ativo","Bloqueada: recomendado inativo",IF(F203="Incompatível","Bloqueada: incompatível",IF(F203="Não avaliada","Revisar: compatibilidade",IF(AND(F203="Condicional",'Instruções'!$B$15="Não"),"Revisar: condição não liberada",IF(IFERROR(INDEX(Produtos!$E$6:$E$205,MATCH(C203,Produtos!$A$6:$A$205,0)),"")&lt;&gt;"Sim","Aguardar: recomendado indisponível",IF(AND(I203="Se SKU-base indisponível",IFERROR(INDEX(Produtos!$E$6:$E$205,MATCH(A203,Produtos!$A$6:$A$205,0)),"")="Sim"),"Aguardar: base disponível",IF(AND(I203="Se SKU-base disponível",IFERROR(INDEX(Produtos!$E$6:$E$205,MATCH(A203,Produtos!$A$6:$A$205,0)),"")&lt;&gt;"Sim"),"Aguardar: base indisponível",IF(G203&lt;'Instruções'!$B$14,"Revisar: margem abaixo do mínimo","Apta"))))))))))))</f>
        <v/>
      </c>
      <c r="N203" s="17">
        <f>IF(M203&lt;&gt;"Apta","",1+COUNTIFS($A$6:$A$505,A203,$E$6:$E$505,E203,$M$6:$M$505,"Apta",$H$6:$H$505,"&gt;"&amp;H203)+COUNTIFS($A$6:$A$505,A203,$E$6:$E$505,E203,$M$6:$M$505,"Apta",$H$6:$H$505,H203,$G$6:$G$505,"&gt;"&amp;G203)+COUNTIFS($A$6:A203,A203,$E$6:E203,E203,$M$6:M203,"Apta",$H$6:H203,H203,$G$6:G203,G203)-1)</f>
        <v/>
      </c>
      <c r="O203" s="24">
        <f>IF(N203="","",A203&amp;"|"&amp;E203&amp;"|"&amp;TEXT(N203,"000"))</f>
        <v/>
      </c>
    </row>
    <row r="204">
      <c r="A204" s="16" t="n"/>
      <c r="B204" s="20">
        <f>IF(A204="","",IFERROR(INDEX(Produtos!$B$6:$B$205,MATCH(A204,Produtos!$A$6:$A$205,0)),"SKU não cadastrado"))</f>
        <v/>
      </c>
      <c r="C204" s="16" t="n"/>
      <c r="D204" s="20">
        <f>IF(C204="","",IFERROR(INDEX(Produtos!$B$6:$B$205,MATCH(C204,Produtos!$A$6:$A$205,0)),"SKU não cadastrado"))</f>
        <v/>
      </c>
      <c r="E204" s="16" t="n"/>
      <c r="F204" s="16" t="n"/>
      <c r="G204" s="38" t="n"/>
      <c r="H204" s="22" t="n"/>
      <c r="I204" s="23" t="n"/>
      <c r="J204" s="16" t="n"/>
      <c r="K204" s="23" t="n"/>
      <c r="L204" s="20">
        <f>IF(COUNTA(A204,C204,E204,F204,G204,H204,I204,J204)=0,"",IF(A204="","Falta SKU-base",IF(C204="","Falta SKU recomendado",IF(E204="","Falta tipo",IF(F204="","Falta compatibilidade",IF(G204="","Falta margem",IF(H204="","Falta prioridade",IF(I204="","Falta regra",IF(J204="","Falta situação ativa",IF(A204=C204,"Conflito: SKU igual",IF(COUNTIF(Produtos!$A$6:$A$205,A204)=0,"Conflito: base não cadastrada",IF(COUNTIF(Produtos!$A$6:$A$205,C204)=0,"Conflito: recomendado não cadastrado",IF(COUNTIFS($A$6:A204,A204,$C$6:C204,C204,$E$6:E204,E204)&gt;1,"Conflito: relação duplicada","OK")))))))))))))</f>
        <v/>
      </c>
      <c r="M204" s="20">
        <f>IF(L204="","",IF(L204&lt;&gt;"OK","Bloqueada: "&amp;L204,IF(J204&lt;&gt;"Sim","Inativa",IF(IFERROR(INDEX(Produtos!$D$6:$D$205,MATCH(A204,Produtos!$A$6:$A$205,0)),"")&lt;&gt;"Ativo","Bloqueada: base inativa",IF(IFERROR(INDEX(Produtos!$D$6:$D$205,MATCH(C204,Produtos!$A$6:$A$205,0)),"")&lt;&gt;"Ativo","Bloqueada: recomendado inativo",IF(F204="Incompatível","Bloqueada: incompatível",IF(F204="Não avaliada","Revisar: compatibilidade",IF(AND(F204="Condicional",'Instruções'!$B$15="Não"),"Revisar: condição não liberada",IF(IFERROR(INDEX(Produtos!$E$6:$E$205,MATCH(C204,Produtos!$A$6:$A$205,0)),"")&lt;&gt;"Sim","Aguardar: recomendado indisponível",IF(AND(I204="Se SKU-base indisponível",IFERROR(INDEX(Produtos!$E$6:$E$205,MATCH(A204,Produtos!$A$6:$A$205,0)),"")="Sim"),"Aguardar: base disponível",IF(AND(I204="Se SKU-base disponível",IFERROR(INDEX(Produtos!$E$6:$E$205,MATCH(A204,Produtos!$A$6:$A$205,0)),"")&lt;&gt;"Sim"),"Aguardar: base indisponível",IF(G204&lt;'Instruções'!$B$14,"Revisar: margem abaixo do mínimo","Apta"))))))))))))</f>
        <v/>
      </c>
      <c r="N204" s="17">
        <f>IF(M204&lt;&gt;"Apta","",1+COUNTIFS($A$6:$A$505,A204,$E$6:$E$505,E204,$M$6:$M$505,"Apta",$H$6:$H$505,"&gt;"&amp;H204)+COUNTIFS($A$6:$A$505,A204,$E$6:$E$505,E204,$M$6:$M$505,"Apta",$H$6:$H$505,H204,$G$6:$G$505,"&gt;"&amp;G204)+COUNTIFS($A$6:A204,A204,$E$6:E204,E204,$M$6:M204,"Apta",$H$6:H204,H204,$G$6:G204,G204)-1)</f>
        <v/>
      </c>
      <c r="O204" s="24">
        <f>IF(N204="","",A204&amp;"|"&amp;E204&amp;"|"&amp;TEXT(N204,"000"))</f>
        <v/>
      </c>
    </row>
    <row r="205">
      <c r="A205" s="16" t="n"/>
      <c r="B205" s="20">
        <f>IF(A205="","",IFERROR(INDEX(Produtos!$B$6:$B$205,MATCH(A205,Produtos!$A$6:$A$205,0)),"SKU não cadastrado"))</f>
        <v/>
      </c>
      <c r="C205" s="16" t="n"/>
      <c r="D205" s="20">
        <f>IF(C205="","",IFERROR(INDEX(Produtos!$B$6:$B$205,MATCH(C205,Produtos!$A$6:$A$205,0)),"SKU não cadastrado"))</f>
        <v/>
      </c>
      <c r="E205" s="16" t="n"/>
      <c r="F205" s="16" t="n"/>
      <c r="G205" s="38" t="n"/>
      <c r="H205" s="22" t="n"/>
      <c r="I205" s="23" t="n"/>
      <c r="J205" s="16" t="n"/>
      <c r="K205" s="23" t="n"/>
      <c r="L205" s="20">
        <f>IF(COUNTA(A205,C205,E205,F205,G205,H205,I205,J205)=0,"",IF(A205="","Falta SKU-base",IF(C205="","Falta SKU recomendado",IF(E205="","Falta tipo",IF(F205="","Falta compatibilidade",IF(G205="","Falta margem",IF(H205="","Falta prioridade",IF(I205="","Falta regra",IF(J205="","Falta situação ativa",IF(A205=C205,"Conflito: SKU igual",IF(COUNTIF(Produtos!$A$6:$A$205,A205)=0,"Conflito: base não cadastrada",IF(COUNTIF(Produtos!$A$6:$A$205,C205)=0,"Conflito: recomendado não cadastrado",IF(COUNTIFS($A$6:A205,A205,$C$6:C205,C205,$E$6:E205,E205)&gt;1,"Conflito: relação duplicada","OK")))))))))))))</f>
        <v/>
      </c>
      <c r="M205" s="20">
        <f>IF(L205="","",IF(L205&lt;&gt;"OK","Bloqueada: "&amp;L205,IF(J205&lt;&gt;"Sim","Inativa",IF(IFERROR(INDEX(Produtos!$D$6:$D$205,MATCH(A205,Produtos!$A$6:$A$205,0)),"")&lt;&gt;"Ativo","Bloqueada: base inativa",IF(IFERROR(INDEX(Produtos!$D$6:$D$205,MATCH(C205,Produtos!$A$6:$A$205,0)),"")&lt;&gt;"Ativo","Bloqueada: recomendado inativo",IF(F205="Incompatível","Bloqueada: incompatível",IF(F205="Não avaliada","Revisar: compatibilidade",IF(AND(F205="Condicional",'Instruções'!$B$15="Não"),"Revisar: condição não liberada",IF(IFERROR(INDEX(Produtos!$E$6:$E$205,MATCH(C205,Produtos!$A$6:$A$205,0)),"")&lt;&gt;"Sim","Aguardar: recomendado indisponível",IF(AND(I205="Se SKU-base indisponível",IFERROR(INDEX(Produtos!$E$6:$E$205,MATCH(A205,Produtos!$A$6:$A$205,0)),"")="Sim"),"Aguardar: base disponível",IF(AND(I205="Se SKU-base disponível",IFERROR(INDEX(Produtos!$E$6:$E$205,MATCH(A205,Produtos!$A$6:$A$205,0)),"")&lt;&gt;"Sim"),"Aguardar: base indisponível",IF(G205&lt;'Instruções'!$B$14,"Revisar: margem abaixo do mínimo","Apta"))))))))))))</f>
        <v/>
      </c>
      <c r="N205" s="17">
        <f>IF(M205&lt;&gt;"Apta","",1+COUNTIFS($A$6:$A$505,A205,$E$6:$E$505,E205,$M$6:$M$505,"Apta",$H$6:$H$505,"&gt;"&amp;H205)+COUNTIFS($A$6:$A$505,A205,$E$6:$E$505,E205,$M$6:$M$505,"Apta",$H$6:$H$505,H205,$G$6:$G$505,"&gt;"&amp;G205)+COUNTIFS($A$6:A205,A205,$E$6:E205,E205,$M$6:M205,"Apta",$H$6:H205,H205,$G$6:G205,G205)-1)</f>
        <v/>
      </c>
      <c r="O205" s="24">
        <f>IF(N205="","",A205&amp;"|"&amp;E205&amp;"|"&amp;TEXT(N205,"000"))</f>
        <v/>
      </c>
    </row>
    <row r="206">
      <c r="A206" s="16" t="n"/>
      <c r="B206" s="20">
        <f>IF(A206="","",IFERROR(INDEX(Produtos!$B$6:$B$205,MATCH(A206,Produtos!$A$6:$A$205,0)),"SKU não cadastrado"))</f>
        <v/>
      </c>
      <c r="C206" s="16" t="n"/>
      <c r="D206" s="20">
        <f>IF(C206="","",IFERROR(INDEX(Produtos!$B$6:$B$205,MATCH(C206,Produtos!$A$6:$A$205,0)),"SKU não cadastrado"))</f>
        <v/>
      </c>
      <c r="E206" s="16" t="n"/>
      <c r="F206" s="16" t="n"/>
      <c r="G206" s="38" t="n"/>
      <c r="H206" s="22" t="n"/>
      <c r="I206" s="23" t="n"/>
      <c r="J206" s="16" t="n"/>
      <c r="K206" s="23" t="n"/>
      <c r="L206" s="20">
        <f>IF(COUNTA(A206,C206,E206,F206,G206,H206,I206,J206)=0,"",IF(A206="","Falta SKU-base",IF(C206="","Falta SKU recomendado",IF(E206="","Falta tipo",IF(F206="","Falta compatibilidade",IF(G206="","Falta margem",IF(H206="","Falta prioridade",IF(I206="","Falta regra",IF(J206="","Falta situação ativa",IF(A206=C206,"Conflito: SKU igual",IF(COUNTIF(Produtos!$A$6:$A$205,A206)=0,"Conflito: base não cadastrada",IF(COUNTIF(Produtos!$A$6:$A$205,C206)=0,"Conflito: recomendado não cadastrado",IF(COUNTIFS($A$6:A206,A206,$C$6:C206,C206,$E$6:E206,E206)&gt;1,"Conflito: relação duplicada","OK")))))))))))))</f>
        <v/>
      </c>
      <c r="M206" s="20">
        <f>IF(L206="","",IF(L206&lt;&gt;"OK","Bloqueada: "&amp;L206,IF(J206&lt;&gt;"Sim","Inativa",IF(IFERROR(INDEX(Produtos!$D$6:$D$205,MATCH(A206,Produtos!$A$6:$A$205,0)),"")&lt;&gt;"Ativo","Bloqueada: base inativa",IF(IFERROR(INDEX(Produtos!$D$6:$D$205,MATCH(C206,Produtos!$A$6:$A$205,0)),"")&lt;&gt;"Ativo","Bloqueada: recomendado inativo",IF(F206="Incompatível","Bloqueada: incompatível",IF(F206="Não avaliada","Revisar: compatibilidade",IF(AND(F206="Condicional",'Instruções'!$B$15="Não"),"Revisar: condição não liberada",IF(IFERROR(INDEX(Produtos!$E$6:$E$205,MATCH(C206,Produtos!$A$6:$A$205,0)),"")&lt;&gt;"Sim","Aguardar: recomendado indisponível",IF(AND(I206="Se SKU-base indisponível",IFERROR(INDEX(Produtos!$E$6:$E$205,MATCH(A206,Produtos!$A$6:$A$205,0)),"")="Sim"),"Aguardar: base disponível",IF(AND(I206="Se SKU-base disponível",IFERROR(INDEX(Produtos!$E$6:$E$205,MATCH(A206,Produtos!$A$6:$A$205,0)),"")&lt;&gt;"Sim"),"Aguardar: base indisponível",IF(G206&lt;'Instruções'!$B$14,"Revisar: margem abaixo do mínimo","Apta"))))))))))))</f>
        <v/>
      </c>
      <c r="N206" s="17">
        <f>IF(M206&lt;&gt;"Apta","",1+COUNTIFS($A$6:$A$505,A206,$E$6:$E$505,E206,$M$6:$M$505,"Apta",$H$6:$H$505,"&gt;"&amp;H206)+COUNTIFS($A$6:$A$505,A206,$E$6:$E$505,E206,$M$6:$M$505,"Apta",$H$6:$H$505,H206,$G$6:$G$505,"&gt;"&amp;G206)+COUNTIFS($A$6:A206,A206,$E$6:E206,E206,$M$6:M206,"Apta",$H$6:H206,H206,$G$6:G206,G206)-1)</f>
        <v/>
      </c>
      <c r="O206" s="24">
        <f>IF(N206="","",A206&amp;"|"&amp;E206&amp;"|"&amp;TEXT(N206,"000"))</f>
        <v/>
      </c>
    </row>
    <row r="207">
      <c r="A207" s="16" t="n"/>
      <c r="B207" s="20">
        <f>IF(A207="","",IFERROR(INDEX(Produtos!$B$6:$B$205,MATCH(A207,Produtos!$A$6:$A$205,0)),"SKU não cadastrado"))</f>
        <v/>
      </c>
      <c r="C207" s="16" t="n"/>
      <c r="D207" s="20">
        <f>IF(C207="","",IFERROR(INDEX(Produtos!$B$6:$B$205,MATCH(C207,Produtos!$A$6:$A$205,0)),"SKU não cadastrado"))</f>
        <v/>
      </c>
      <c r="E207" s="16" t="n"/>
      <c r="F207" s="16" t="n"/>
      <c r="G207" s="38" t="n"/>
      <c r="H207" s="22" t="n"/>
      <c r="I207" s="23" t="n"/>
      <c r="J207" s="16" t="n"/>
      <c r="K207" s="23" t="n"/>
      <c r="L207" s="20">
        <f>IF(COUNTA(A207,C207,E207,F207,G207,H207,I207,J207)=0,"",IF(A207="","Falta SKU-base",IF(C207="","Falta SKU recomendado",IF(E207="","Falta tipo",IF(F207="","Falta compatibilidade",IF(G207="","Falta margem",IF(H207="","Falta prioridade",IF(I207="","Falta regra",IF(J207="","Falta situação ativa",IF(A207=C207,"Conflito: SKU igual",IF(COUNTIF(Produtos!$A$6:$A$205,A207)=0,"Conflito: base não cadastrada",IF(COUNTIF(Produtos!$A$6:$A$205,C207)=0,"Conflito: recomendado não cadastrado",IF(COUNTIFS($A$6:A207,A207,$C$6:C207,C207,$E$6:E207,E207)&gt;1,"Conflito: relação duplicada","OK")))))))))))))</f>
        <v/>
      </c>
      <c r="M207" s="20">
        <f>IF(L207="","",IF(L207&lt;&gt;"OK","Bloqueada: "&amp;L207,IF(J207&lt;&gt;"Sim","Inativa",IF(IFERROR(INDEX(Produtos!$D$6:$D$205,MATCH(A207,Produtos!$A$6:$A$205,0)),"")&lt;&gt;"Ativo","Bloqueada: base inativa",IF(IFERROR(INDEX(Produtos!$D$6:$D$205,MATCH(C207,Produtos!$A$6:$A$205,0)),"")&lt;&gt;"Ativo","Bloqueada: recomendado inativo",IF(F207="Incompatível","Bloqueada: incompatível",IF(F207="Não avaliada","Revisar: compatibilidade",IF(AND(F207="Condicional",'Instruções'!$B$15="Não"),"Revisar: condição não liberada",IF(IFERROR(INDEX(Produtos!$E$6:$E$205,MATCH(C207,Produtos!$A$6:$A$205,0)),"")&lt;&gt;"Sim","Aguardar: recomendado indisponível",IF(AND(I207="Se SKU-base indisponível",IFERROR(INDEX(Produtos!$E$6:$E$205,MATCH(A207,Produtos!$A$6:$A$205,0)),"")="Sim"),"Aguardar: base disponível",IF(AND(I207="Se SKU-base disponível",IFERROR(INDEX(Produtos!$E$6:$E$205,MATCH(A207,Produtos!$A$6:$A$205,0)),"")&lt;&gt;"Sim"),"Aguardar: base indisponível",IF(G207&lt;'Instruções'!$B$14,"Revisar: margem abaixo do mínimo","Apta"))))))))))))</f>
        <v/>
      </c>
      <c r="N207" s="17">
        <f>IF(M207&lt;&gt;"Apta","",1+COUNTIFS($A$6:$A$505,A207,$E$6:$E$505,E207,$M$6:$M$505,"Apta",$H$6:$H$505,"&gt;"&amp;H207)+COUNTIFS($A$6:$A$505,A207,$E$6:$E$505,E207,$M$6:$M$505,"Apta",$H$6:$H$505,H207,$G$6:$G$505,"&gt;"&amp;G207)+COUNTIFS($A$6:A207,A207,$E$6:E207,E207,$M$6:M207,"Apta",$H$6:H207,H207,$G$6:G207,G207)-1)</f>
        <v/>
      </c>
      <c r="O207" s="24">
        <f>IF(N207="","",A207&amp;"|"&amp;E207&amp;"|"&amp;TEXT(N207,"000"))</f>
        <v/>
      </c>
    </row>
    <row r="208">
      <c r="A208" s="16" t="n"/>
      <c r="B208" s="20">
        <f>IF(A208="","",IFERROR(INDEX(Produtos!$B$6:$B$205,MATCH(A208,Produtos!$A$6:$A$205,0)),"SKU não cadastrado"))</f>
        <v/>
      </c>
      <c r="C208" s="16" t="n"/>
      <c r="D208" s="20">
        <f>IF(C208="","",IFERROR(INDEX(Produtos!$B$6:$B$205,MATCH(C208,Produtos!$A$6:$A$205,0)),"SKU não cadastrado"))</f>
        <v/>
      </c>
      <c r="E208" s="16" t="n"/>
      <c r="F208" s="16" t="n"/>
      <c r="G208" s="38" t="n"/>
      <c r="H208" s="22" t="n"/>
      <c r="I208" s="23" t="n"/>
      <c r="J208" s="16" t="n"/>
      <c r="K208" s="23" t="n"/>
      <c r="L208" s="20">
        <f>IF(COUNTA(A208,C208,E208,F208,G208,H208,I208,J208)=0,"",IF(A208="","Falta SKU-base",IF(C208="","Falta SKU recomendado",IF(E208="","Falta tipo",IF(F208="","Falta compatibilidade",IF(G208="","Falta margem",IF(H208="","Falta prioridade",IF(I208="","Falta regra",IF(J208="","Falta situação ativa",IF(A208=C208,"Conflito: SKU igual",IF(COUNTIF(Produtos!$A$6:$A$205,A208)=0,"Conflito: base não cadastrada",IF(COUNTIF(Produtos!$A$6:$A$205,C208)=0,"Conflito: recomendado não cadastrado",IF(COUNTIFS($A$6:A208,A208,$C$6:C208,C208,$E$6:E208,E208)&gt;1,"Conflito: relação duplicada","OK")))))))))))))</f>
        <v/>
      </c>
      <c r="M208" s="20">
        <f>IF(L208="","",IF(L208&lt;&gt;"OK","Bloqueada: "&amp;L208,IF(J208&lt;&gt;"Sim","Inativa",IF(IFERROR(INDEX(Produtos!$D$6:$D$205,MATCH(A208,Produtos!$A$6:$A$205,0)),"")&lt;&gt;"Ativo","Bloqueada: base inativa",IF(IFERROR(INDEX(Produtos!$D$6:$D$205,MATCH(C208,Produtos!$A$6:$A$205,0)),"")&lt;&gt;"Ativo","Bloqueada: recomendado inativo",IF(F208="Incompatível","Bloqueada: incompatível",IF(F208="Não avaliada","Revisar: compatibilidade",IF(AND(F208="Condicional",'Instruções'!$B$15="Não"),"Revisar: condição não liberada",IF(IFERROR(INDEX(Produtos!$E$6:$E$205,MATCH(C208,Produtos!$A$6:$A$205,0)),"")&lt;&gt;"Sim","Aguardar: recomendado indisponível",IF(AND(I208="Se SKU-base indisponível",IFERROR(INDEX(Produtos!$E$6:$E$205,MATCH(A208,Produtos!$A$6:$A$205,0)),"")="Sim"),"Aguardar: base disponível",IF(AND(I208="Se SKU-base disponível",IFERROR(INDEX(Produtos!$E$6:$E$205,MATCH(A208,Produtos!$A$6:$A$205,0)),"")&lt;&gt;"Sim"),"Aguardar: base indisponível",IF(G208&lt;'Instruções'!$B$14,"Revisar: margem abaixo do mínimo","Apta"))))))))))))</f>
        <v/>
      </c>
      <c r="N208" s="17">
        <f>IF(M208&lt;&gt;"Apta","",1+COUNTIFS($A$6:$A$505,A208,$E$6:$E$505,E208,$M$6:$M$505,"Apta",$H$6:$H$505,"&gt;"&amp;H208)+COUNTIFS($A$6:$A$505,A208,$E$6:$E$505,E208,$M$6:$M$505,"Apta",$H$6:$H$505,H208,$G$6:$G$505,"&gt;"&amp;G208)+COUNTIFS($A$6:A208,A208,$E$6:E208,E208,$M$6:M208,"Apta",$H$6:H208,H208,$G$6:G208,G208)-1)</f>
        <v/>
      </c>
      <c r="O208" s="24">
        <f>IF(N208="","",A208&amp;"|"&amp;E208&amp;"|"&amp;TEXT(N208,"000"))</f>
        <v/>
      </c>
    </row>
    <row r="209">
      <c r="A209" s="16" t="n"/>
      <c r="B209" s="20">
        <f>IF(A209="","",IFERROR(INDEX(Produtos!$B$6:$B$205,MATCH(A209,Produtos!$A$6:$A$205,0)),"SKU não cadastrado"))</f>
        <v/>
      </c>
      <c r="C209" s="16" t="n"/>
      <c r="D209" s="20">
        <f>IF(C209="","",IFERROR(INDEX(Produtos!$B$6:$B$205,MATCH(C209,Produtos!$A$6:$A$205,0)),"SKU não cadastrado"))</f>
        <v/>
      </c>
      <c r="E209" s="16" t="n"/>
      <c r="F209" s="16" t="n"/>
      <c r="G209" s="38" t="n"/>
      <c r="H209" s="22" t="n"/>
      <c r="I209" s="23" t="n"/>
      <c r="J209" s="16" t="n"/>
      <c r="K209" s="23" t="n"/>
      <c r="L209" s="20">
        <f>IF(COUNTA(A209,C209,E209,F209,G209,H209,I209,J209)=0,"",IF(A209="","Falta SKU-base",IF(C209="","Falta SKU recomendado",IF(E209="","Falta tipo",IF(F209="","Falta compatibilidade",IF(G209="","Falta margem",IF(H209="","Falta prioridade",IF(I209="","Falta regra",IF(J209="","Falta situação ativa",IF(A209=C209,"Conflito: SKU igual",IF(COUNTIF(Produtos!$A$6:$A$205,A209)=0,"Conflito: base não cadastrada",IF(COUNTIF(Produtos!$A$6:$A$205,C209)=0,"Conflito: recomendado não cadastrado",IF(COUNTIFS($A$6:A209,A209,$C$6:C209,C209,$E$6:E209,E209)&gt;1,"Conflito: relação duplicada","OK")))))))))))))</f>
        <v/>
      </c>
      <c r="M209" s="20">
        <f>IF(L209="","",IF(L209&lt;&gt;"OK","Bloqueada: "&amp;L209,IF(J209&lt;&gt;"Sim","Inativa",IF(IFERROR(INDEX(Produtos!$D$6:$D$205,MATCH(A209,Produtos!$A$6:$A$205,0)),"")&lt;&gt;"Ativo","Bloqueada: base inativa",IF(IFERROR(INDEX(Produtos!$D$6:$D$205,MATCH(C209,Produtos!$A$6:$A$205,0)),"")&lt;&gt;"Ativo","Bloqueada: recomendado inativo",IF(F209="Incompatível","Bloqueada: incompatível",IF(F209="Não avaliada","Revisar: compatibilidade",IF(AND(F209="Condicional",'Instruções'!$B$15="Não"),"Revisar: condição não liberada",IF(IFERROR(INDEX(Produtos!$E$6:$E$205,MATCH(C209,Produtos!$A$6:$A$205,0)),"")&lt;&gt;"Sim","Aguardar: recomendado indisponível",IF(AND(I209="Se SKU-base indisponível",IFERROR(INDEX(Produtos!$E$6:$E$205,MATCH(A209,Produtos!$A$6:$A$205,0)),"")="Sim"),"Aguardar: base disponível",IF(AND(I209="Se SKU-base disponível",IFERROR(INDEX(Produtos!$E$6:$E$205,MATCH(A209,Produtos!$A$6:$A$205,0)),"")&lt;&gt;"Sim"),"Aguardar: base indisponível",IF(G209&lt;'Instruções'!$B$14,"Revisar: margem abaixo do mínimo","Apta"))))))))))))</f>
        <v/>
      </c>
      <c r="N209" s="17">
        <f>IF(M209&lt;&gt;"Apta","",1+COUNTIFS($A$6:$A$505,A209,$E$6:$E$505,E209,$M$6:$M$505,"Apta",$H$6:$H$505,"&gt;"&amp;H209)+COUNTIFS($A$6:$A$505,A209,$E$6:$E$505,E209,$M$6:$M$505,"Apta",$H$6:$H$505,H209,$G$6:$G$505,"&gt;"&amp;G209)+COUNTIFS($A$6:A209,A209,$E$6:E209,E209,$M$6:M209,"Apta",$H$6:H209,H209,$G$6:G209,G209)-1)</f>
        <v/>
      </c>
      <c r="O209" s="24">
        <f>IF(N209="","",A209&amp;"|"&amp;E209&amp;"|"&amp;TEXT(N209,"000"))</f>
        <v/>
      </c>
    </row>
    <row r="210">
      <c r="A210" s="16" t="n"/>
      <c r="B210" s="20">
        <f>IF(A210="","",IFERROR(INDEX(Produtos!$B$6:$B$205,MATCH(A210,Produtos!$A$6:$A$205,0)),"SKU não cadastrado"))</f>
        <v/>
      </c>
      <c r="C210" s="16" t="n"/>
      <c r="D210" s="20">
        <f>IF(C210="","",IFERROR(INDEX(Produtos!$B$6:$B$205,MATCH(C210,Produtos!$A$6:$A$205,0)),"SKU não cadastrado"))</f>
        <v/>
      </c>
      <c r="E210" s="16" t="n"/>
      <c r="F210" s="16" t="n"/>
      <c r="G210" s="38" t="n"/>
      <c r="H210" s="22" t="n"/>
      <c r="I210" s="23" t="n"/>
      <c r="J210" s="16" t="n"/>
      <c r="K210" s="23" t="n"/>
      <c r="L210" s="20">
        <f>IF(COUNTA(A210,C210,E210,F210,G210,H210,I210,J210)=0,"",IF(A210="","Falta SKU-base",IF(C210="","Falta SKU recomendado",IF(E210="","Falta tipo",IF(F210="","Falta compatibilidade",IF(G210="","Falta margem",IF(H210="","Falta prioridade",IF(I210="","Falta regra",IF(J210="","Falta situação ativa",IF(A210=C210,"Conflito: SKU igual",IF(COUNTIF(Produtos!$A$6:$A$205,A210)=0,"Conflito: base não cadastrada",IF(COUNTIF(Produtos!$A$6:$A$205,C210)=0,"Conflito: recomendado não cadastrado",IF(COUNTIFS($A$6:A210,A210,$C$6:C210,C210,$E$6:E210,E210)&gt;1,"Conflito: relação duplicada","OK")))))))))))))</f>
        <v/>
      </c>
      <c r="M210" s="20">
        <f>IF(L210="","",IF(L210&lt;&gt;"OK","Bloqueada: "&amp;L210,IF(J210&lt;&gt;"Sim","Inativa",IF(IFERROR(INDEX(Produtos!$D$6:$D$205,MATCH(A210,Produtos!$A$6:$A$205,0)),"")&lt;&gt;"Ativo","Bloqueada: base inativa",IF(IFERROR(INDEX(Produtos!$D$6:$D$205,MATCH(C210,Produtos!$A$6:$A$205,0)),"")&lt;&gt;"Ativo","Bloqueada: recomendado inativo",IF(F210="Incompatível","Bloqueada: incompatível",IF(F210="Não avaliada","Revisar: compatibilidade",IF(AND(F210="Condicional",'Instruções'!$B$15="Não"),"Revisar: condição não liberada",IF(IFERROR(INDEX(Produtos!$E$6:$E$205,MATCH(C210,Produtos!$A$6:$A$205,0)),"")&lt;&gt;"Sim","Aguardar: recomendado indisponível",IF(AND(I210="Se SKU-base indisponível",IFERROR(INDEX(Produtos!$E$6:$E$205,MATCH(A210,Produtos!$A$6:$A$205,0)),"")="Sim"),"Aguardar: base disponível",IF(AND(I210="Se SKU-base disponível",IFERROR(INDEX(Produtos!$E$6:$E$205,MATCH(A210,Produtos!$A$6:$A$205,0)),"")&lt;&gt;"Sim"),"Aguardar: base indisponível",IF(G210&lt;'Instruções'!$B$14,"Revisar: margem abaixo do mínimo","Apta"))))))))))))</f>
        <v/>
      </c>
      <c r="N210" s="17">
        <f>IF(M210&lt;&gt;"Apta","",1+COUNTIFS($A$6:$A$505,A210,$E$6:$E$505,E210,$M$6:$M$505,"Apta",$H$6:$H$505,"&gt;"&amp;H210)+COUNTIFS($A$6:$A$505,A210,$E$6:$E$505,E210,$M$6:$M$505,"Apta",$H$6:$H$505,H210,$G$6:$G$505,"&gt;"&amp;G210)+COUNTIFS($A$6:A210,A210,$E$6:E210,E210,$M$6:M210,"Apta",$H$6:H210,H210,$G$6:G210,G210)-1)</f>
        <v/>
      </c>
      <c r="O210" s="24">
        <f>IF(N210="","",A210&amp;"|"&amp;E210&amp;"|"&amp;TEXT(N210,"000"))</f>
        <v/>
      </c>
    </row>
    <row r="211">
      <c r="A211" s="16" t="n"/>
      <c r="B211" s="20">
        <f>IF(A211="","",IFERROR(INDEX(Produtos!$B$6:$B$205,MATCH(A211,Produtos!$A$6:$A$205,0)),"SKU não cadastrado"))</f>
        <v/>
      </c>
      <c r="C211" s="16" t="n"/>
      <c r="D211" s="20">
        <f>IF(C211="","",IFERROR(INDEX(Produtos!$B$6:$B$205,MATCH(C211,Produtos!$A$6:$A$205,0)),"SKU não cadastrado"))</f>
        <v/>
      </c>
      <c r="E211" s="16" t="n"/>
      <c r="F211" s="16" t="n"/>
      <c r="G211" s="38" t="n"/>
      <c r="H211" s="22" t="n"/>
      <c r="I211" s="23" t="n"/>
      <c r="J211" s="16" t="n"/>
      <c r="K211" s="23" t="n"/>
      <c r="L211" s="20">
        <f>IF(COUNTA(A211,C211,E211,F211,G211,H211,I211,J211)=0,"",IF(A211="","Falta SKU-base",IF(C211="","Falta SKU recomendado",IF(E211="","Falta tipo",IF(F211="","Falta compatibilidade",IF(G211="","Falta margem",IF(H211="","Falta prioridade",IF(I211="","Falta regra",IF(J211="","Falta situação ativa",IF(A211=C211,"Conflito: SKU igual",IF(COUNTIF(Produtos!$A$6:$A$205,A211)=0,"Conflito: base não cadastrada",IF(COUNTIF(Produtos!$A$6:$A$205,C211)=0,"Conflito: recomendado não cadastrado",IF(COUNTIFS($A$6:A211,A211,$C$6:C211,C211,$E$6:E211,E211)&gt;1,"Conflito: relação duplicada","OK")))))))))))))</f>
        <v/>
      </c>
      <c r="M211" s="20">
        <f>IF(L211="","",IF(L211&lt;&gt;"OK","Bloqueada: "&amp;L211,IF(J211&lt;&gt;"Sim","Inativa",IF(IFERROR(INDEX(Produtos!$D$6:$D$205,MATCH(A211,Produtos!$A$6:$A$205,0)),"")&lt;&gt;"Ativo","Bloqueada: base inativa",IF(IFERROR(INDEX(Produtos!$D$6:$D$205,MATCH(C211,Produtos!$A$6:$A$205,0)),"")&lt;&gt;"Ativo","Bloqueada: recomendado inativo",IF(F211="Incompatível","Bloqueada: incompatível",IF(F211="Não avaliada","Revisar: compatibilidade",IF(AND(F211="Condicional",'Instruções'!$B$15="Não"),"Revisar: condição não liberada",IF(IFERROR(INDEX(Produtos!$E$6:$E$205,MATCH(C211,Produtos!$A$6:$A$205,0)),"")&lt;&gt;"Sim","Aguardar: recomendado indisponível",IF(AND(I211="Se SKU-base indisponível",IFERROR(INDEX(Produtos!$E$6:$E$205,MATCH(A211,Produtos!$A$6:$A$205,0)),"")="Sim"),"Aguardar: base disponível",IF(AND(I211="Se SKU-base disponível",IFERROR(INDEX(Produtos!$E$6:$E$205,MATCH(A211,Produtos!$A$6:$A$205,0)),"")&lt;&gt;"Sim"),"Aguardar: base indisponível",IF(G211&lt;'Instruções'!$B$14,"Revisar: margem abaixo do mínimo","Apta"))))))))))))</f>
        <v/>
      </c>
      <c r="N211" s="17">
        <f>IF(M211&lt;&gt;"Apta","",1+COUNTIFS($A$6:$A$505,A211,$E$6:$E$505,E211,$M$6:$M$505,"Apta",$H$6:$H$505,"&gt;"&amp;H211)+COUNTIFS($A$6:$A$505,A211,$E$6:$E$505,E211,$M$6:$M$505,"Apta",$H$6:$H$505,H211,$G$6:$G$505,"&gt;"&amp;G211)+COUNTIFS($A$6:A211,A211,$E$6:E211,E211,$M$6:M211,"Apta",$H$6:H211,H211,$G$6:G211,G211)-1)</f>
        <v/>
      </c>
      <c r="O211" s="24">
        <f>IF(N211="","",A211&amp;"|"&amp;E211&amp;"|"&amp;TEXT(N211,"000"))</f>
        <v/>
      </c>
    </row>
    <row r="212">
      <c r="A212" s="16" t="n"/>
      <c r="B212" s="20">
        <f>IF(A212="","",IFERROR(INDEX(Produtos!$B$6:$B$205,MATCH(A212,Produtos!$A$6:$A$205,0)),"SKU não cadastrado"))</f>
        <v/>
      </c>
      <c r="C212" s="16" t="n"/>
      <c r="D212" s="20">
        <f>IF(C212="","",IFERROR(INDEX(Produtos!$B$6:$B$205,MATCH(C212,Produtos!$A$6:$A$205,0)),"SKU não cadastrado"))</f>
        <v/>
      </c>
      <c r="E212" s="16" t="n"/>
      <c r="F212" s="16" t="n"/>
      <c r="G212" s="38" t="n"/>
      <c r="H212" s="22" t="n"/>
      <c r="I212" s="23" t="n"/>
      <c r="J212" s="16" t="n"/>
      <c r="K212" s="23" t="n"/>
      <c r="L212" s="20">
        <f>IF(COUNTA(A212,C212,E212,F212,G212,H212,I212,J212)=0,"",IF(A212="","Falta SKU-base",IF(C212="","Falta SKU recomendado",IF(E212="","Falta tipo",IF(F212="","Falta compatibilidade",IF(G212="","Falta margem",IF(H212="","Falta prioridade",IF(I212="","Falta regra",IF(J212="","Falta situação ativa",IF(A212=C212,"Conflito: SKU igual",IF(COUNTIF(Produtos!$A$6:$A$205,A212)=0,"Conflito: base não cadastrada",IF(COUNTIF(Produtos!$A$6:$A$205,C212)=0,"Conflito: recomendado não cadastrado",IF(COUNTIFS($A$6:A212,A212,$C$6:C212,C212,$E$6:E212,E212)&gt;1,"Conflito: relação duplicada","OK")))))))))))))</f>
        <v/>
      </c>
      <c r="M212" s="20">
        <f>IF(L212="","",IF(L212&lt;&gt;"OK","Bloqueada: "&amp;L212,IF(J212&lt;&gt;"Sim","Inativa",IF(IFERROR(INDEX(Produtos!$D$6:$D$205,MATCH(A212,Produtos!$A$6:$A$205,0)),"")&lt;&gt;"Ativo","Bloqueada: base inativa",IF(IFERROR(INDEX(Produtos!$D$6:$D$205,MATCH(C212,Produtos!$A$6:$A$205,0)),"")&lt;&gt;"Ativo","Bloqueada: recomendado inativo",IF(F212="Incompatível","Bloqueada: incompatível",IF(F212="Não avaliada","Revisar: compatibilidade",IF(AND(F212="Condicional",'Instruções'!$B$15="Não"),"Revisar: condição não liberada",IF(IFERROR(INDEX(Produtos!$E$6:$E$205,MATCH(C212,Produtos!$A$6:$A$205,0)),"")&lt;&gt;"Sim","Aguardar: recomendado indisponível",IF(AND(I212="Se SKU-base indisponível",IFERROR(INDEX(Produtos!$E$6:$E$205,MATCH(A212,Produtos!$A$6:$A$205,0)),"")="Sim"),"Aguardar: base disponível",IF(AND(I212="Se SKU-base disponível",IFERROR(INDEX(Produtos!$E$6:$E$205,MATCH(A212,Produtos!$A$6:$A$205,0)),"")&lt;&gt;"Sim"),"Aguardar: base indisponível",IF(G212&lt;'Instruções'!$B$14,"Revisar: margem abaixo do mínimo","Apta"))))))))))))</f>
        <v/>
      </c>
      <c r="N212" s="17">
        <f>IF(M212&lt;&gt;"Apta","",1+COUNTIFS($A$6:$A$505,A212,$E$6:$E$505,E212,$M$6:$M$505,"Apta",$H$6:$H$505,"&gt;"&amp;H212)+COUNTIFS($A$6:$A$505,A212,$E$6:$E$505,E212,$M$6:$M$505,"Apta",$H$6:$H$505,H212,$G$6:$G$505,"&gt;"&amp;G212)+COUNTIFS($A$6:A212,A212,$E$6:E212,E212,$M$6:M212,"Apta",$H$6:H212,H212,$G$6:G212,G212)-1)</f>
        <v/>
      </c>
      <c r="O212" s="24">
        <f>IF(N212="","",A212&amp;"|"&amp;E212&amp;"|"&amp;TEXT(N212,"000"))</f>
        <v/>
      </c>
    </row>
    <row r="213">
      <c r="A213" s="16" t="n"/>
      <c r="B213" s="20">
        <f>IF(A213="","",IFERROR(INDEX(Produtos!$B$6:$B$205,MATCH(A213,Produtos!$A$6:$A$205,0)),"SKU não cadastrado"))</f>
        <v/>
      </c>
      <c r="C213" s="16" t="n"/>
      <c r="D213" s="20">
        <f>IF(C213="","",IFERROR(INDEX(Produtos!$B$6:$B$205,MATCH(C213,Produtos!$A$6:$A$205,0)),"SKU não cadastrado"))</f>
        <v/>
      </c>
      <c r="E213" s="16" t="n"/>
      <c r="F213" s="16" t="n"/>
      <c r="G213" s="38" t="n"/>
      <c r="H213" s="22" t="n"/>
      <c r="I213" s="23" t="n"/>
      <c r="J213" s="16" t="n"/>
      <c r="K213" s="23" t="n"/>
      <c r="L213" s="20">
        <f>IF(COUNTA(A213,C213,E213,F213,G213,H213,I213,J213)=0,"",IF(A213="","Falta SKU-base",IF(C213="","Falta SKU recomendado",IF(E213="","Falta tipo",IF(F213="","Falta compatibilidade",IF(G213="","Falta margem",IF(H213="","Falta prioridade",IF(I213="","Falta regra",IF(J213="","Falta situação ativa",IF(A213=C213,"Conflito: SKU igual",IF(COUNTIF(Produtos!$A$6:$A$205,A213)=0,"Conflito: base não cadastrada",IF(COUNTIF(Produtos!$A$6:$A$205,C213)=0,"Conflito: recomendado não cadastrado",IF(COUNTIFS($A$6:A213,A213,$C$6:C213,C213,$E$6:E213,E213)&gt;1,"Conflito: relação duplicada","OK")))))))))))))</f>
        <v/>
      </c>
      <c r="M213" s="20">
        <f>IF(L213="","",IF(L213&lt;&gt;"OK","Bloqueada: "&amp;L213,IF(J213&lt;&gt;"Sim","Inativa",IF(IFERROR(INDEX(Produtos!$D$6:$D$205,MATCH(A213,Produtos!$A$6:$A$205,0)),"")&lt;&gt;"Ativo","Bloqueada: base inativa",IF(IFERROR(INDEX(Produtos!$D$6:$D$205,MATCH(C213,Produtos!$A$6:$A$205,0)),"")&lt;&gt;"Ativo","Bloqueada: recomendado inativo",IF(F213="Incompatível","Bloqueada: incompatível",IF(F213="Não avaliada","Revisar: compatibilidade",IF(AND(F213="Condicional",'Instruções'!$B$15="Não"),"Revisar: condição não liberada",IF(IFERROR(INDEX(Produtos!$E$6:$E$205,MATCH(C213,Produtos!$A$6:$A$205,0)),"")&lt;&gt;"Sim","Aguardar: recomendado indisponível",IF(AND(I213="Se SKU-base indisponível",IFERROR(INDEX(Produtos!$E$6:$E$205,MATCH(A213,Produtos!$A$6:$A$205,0)),"")="Sim"),"Aguardar: base disponível",IF(AND(I213="Se SKU-base disponível",IFERROR(INDEX(Produtos!$E$6:$E$205,MATCH(A213,Produtos!$A$6:$A$205,0)),"")&lt;&gt;"Sim"),"Aguardar: base indisponível",IF(G213&lt;'Instruções'!$B$14,"Revisar: margem abaixo do mínimo","Apta"))))))))))))</f>
        <v/>
      </c>
      <c r="N213" s="17">
        <f>IF(M213&lt;&gt;"Apta","",1+COUNTIFS($A$6:$A$505,A213,$E$6:$E$505,E213,$M$6:$M$505,"Apta",$H$6:$H$505,"&gt;"&amp;H213)+COUNTIFS($A$6:$A$505,A213,$E$6:$E$505,E213,$M$6:$M$505,"Apta",$H$6:$H$505,H213,$G$6:$G$505,"&gt;"&amp;G213)+COUNTIFS($A$6:A213,A213,$E$6:E213,E213,$M$6:M213,"Apta",$H$6:H213,H213,$G$6:G213,G213)-1)</f>
        <v/>
      </c>
      <c r="O213" s="24">
        <f>IF(N213="","",A213&amp;"|"&amp;E213&amp;"|"&amp;TEXT(N213,"000"))</f>
        <v/>
      </c>
    </row>
    <row r="214">
      <c r="A214" s="16" t="n"/>
      <c r="B214" s="20">
        <f>IF(A214="","",IFERROR(INDEX(Produtos!$B$6:$B$205,MATCH(A214,Produtos!$A$6:$A$205,0)),"SKU não cadastrado"))</f>
        <v/>
      </c>
      <c r="C214" s="16" t="n"/>
      <c r="D214" s="20">
        <f>IF(C214="","",IFERROR(INDEX(Produtos!$B$6:$B$205,MATCH(C214,Produtos!$A$6:$A$205,0)),"SKU não cadastrado"))</f>
        <v/>
      </c>
      <c r="E214" s="16" t="n"/>
      <c r="F214" s="16" t="n"/>
      <c r="G214" s="38" t="n"/>
      <c r="H214" s="22" t="n"/>
      <c r="I214" s="23" t="n"/>
      <c r="J214" s="16" t="n"/>
      <c r="K214" s="23" t="n"/>
      <c r="L214" s="20">
        <f>IF(COUNTA(A214,C214,E214,F214,G214,H214,I214,J214)=0,"",IF(A214="","Falta SKU-base",IF(C214="","Falta SKU recomendado",IF(E214="","Falta tipo",IF(F214="","Falta compatibilidade",IF(G214="","Falta margem",IF(H214="","Falta prioridade",IF(I214="","Falta regra",IF(J214="","Falta situação ativa",IF(A214=C214,"Conflito: SKU igual",IF(COUNTIF(Produtos!$A$6:$A$205,A214)=0,"Conflito: base não cadastrada",IF(COUNTIF(Produtos!$A$6:$A$205,C214)=0,"Conflito: recomendado não cadastrado",IF(COUNTIFS($A$6:A214,A214,$C$6:C214,C214,$E$6:E214,E214)&gt;1,"Conflito: relação duplicada","OK")))))))))))))</f>
        <v/>
      </c>
      <c r="M214" s="20">
        <f>IF(L214="","",IF(L214&lt;&gt;"OK","Bloqueada: "&amp;L214,IF(J214&lt;&gt;"Sim","Inativa",IF(IFERROR(INDEX(Produtos!$D$6:$D$205,MATCH(A214,Produtos!$A$6:$A$205,0)),"")&lt;&gt;"Ativo","Bloqueada: base inativa",IF(IFERROR(INDEX(Produtos!$D$6:$D$205,MATCH(C214,Produtos!$A$6:$A$205,0)),"")&lt;&gt;"Ativo","Bloqueada: recomendado inativo",IF(F214="Incompatível","Bloqueada: incompatível",IF(F214="Não avaliada","Revisar: compatibilidade",IF(AND(F214="Condicional",'Instruções'!$B$15="Não"),"Revisar: condição não liberada",IF(IFERROR(INDEX(Produtos!$E$6:$E$205,MATCH(C214,Produtos!$A$6:$A$205,0)),"")&lt;&gt;"Sim","Aguardar: recomendado indisponível",IF(AND(I214="Se SKU-base indisponível",IFERROR(INDEX(Produtos!$E$6:$E$205,MATCH(A214,Produtos!$A$6:$A$205,0)),"")="Sim"),"Aguardar: base disponível",IF(AND(I214="Se SKU-base disponível",IFERROR(INDEX(Produtos!$E$6:$E$205,MATCH(A214,Produtos!$A$6:$A$205,0)),"")&lt;&gt;"Sim"),"Aguardar: base indisponível",IF(G214&lt;'Instruções'!$B$14,"Revisar: margem abaixo do mínimo","Apta"))))))))))))</f>
        <v/>
      </c>
      <c r="N214" s="17">
        <f>IF(M214&lt;&gt;"Apta","",1+COUNTIFS($A$6:$A$505,A214,$E$6:$E$505,E214,$M$6:$M$505,"Apta",$H$6:$H$505,"&gt;"&amp;H214)+COUNTIFS($A$6:$A$505,A214,$E$6:$E$505,E214,$M$6:$M$505,"Apta",$H$6:$H$505,H214,$G$6:$G$505,"&gt;"&amp;G214)+COUNTIFS($A$6:A214,A214,$E$6:E214,E214,$M$6:M214,"Apta",$H$6:H214,H214,$G$6:G214,G214)-1)</f>
        <v/>
      </c>
      <c r="O214" s="24">
        <f>IF(N214="","",A214&amp;"|"&amp;E214&amp;"|"&amp;TEXT(N214,"000"))</f>
        <v/>
      </c>
    </row>
    <row r="215">
      <c r="A215" s="16" t="n"/>
      <c r="B215" s="20">
        <f>IF(A215="","",IFERROR(INDEX(Produtos!$B$6:$B$205,MATCH(A215,Produtos!$A$6:$A$205,0)),"SKU não cadastrado"))</f>
        <v/>
      </c>
      <c r="C215" s="16" t="n"/>
      <c r="D215" s="20">
        <f>IF(C215="","",IFERROR(INDEX(Produtos!$B$6:$B$205,MATCH(C215,Produtos!$A$6:$A$205,0)),"SKU não cadastrado"))</f>
        <v/>
      </c>
      <c r="E215" s="16" t="n"/>
      <c r="F215" s="16" t="n"/>
      <c r="G215" s="38" t="n"/>
      <c r="H215" s="22" t="n"/>
      <c r="I215" s="23" t="n"/>
      <c r="J215" s="16" t="n"/>
      <c r="K215" s="23" t="n"/>
      <c r="L215" s="20">
        <f>IF(COUNTA(A215,C215,E215,F215,G215,H215,I215,J215)=0,"",IF(A215="","Falta SKU-base",IF(C215="","Falta SKU recomendado",IF(E215="","Falta tipo",IF(F215="","Falta compatibilidade",IF(G215="","Falta margem",IF(H215="","Falta prioridade",IF(I215="","Falta regra",IF(J215="","Falta situação ativa",IF(A215=C215,"Conflito: SKU igual",IF(COUNTIF(Produtos!$A$6:$A$205,A215)=0,"Conflito: base não cadastrada",IF(COUNTIF(Produtos!$A$6:$A$205,C215)=0,"Conflito: recomendado não cadastrado",IF(COUNTIFS($A$6:A215,A215,$C$6:C215,C215,$E$6:E215,E215)&gt;1,"Conflito: relação duplicada","OK")))))))))))))</f>
        <v/>
      </c>
      <c r="M215" s="20">
        <f>IF(L215="","",IF(L215&lt;&gt;"OK","Bloqueada: "&amp;L215,IF(J215&lt;&gt;"Sim","Inativa",IF(IFERROR(INDEX(Produtos!$D$6:$D$205,MATCH(A215,Produtos!$A$6:$A$205,0)),"")&lt;&gt;"Ativo","Bloqueada: base inativa",IF(IFERROR(INDEX(Produtos!$D$6:$D$205,MATCH(C215,Produtos!$A$6:$A$205,0)),"")&lt;&gt;"Ativo","Bloqueada: recomendado inativo",IF(F215="Incompatível","Bloqueada: incompatível",IF(F215="Não avaliada","Revisar: compatibilidade",IF(AND(F215="Condicional",'Instruções'!$B$15="Não"),"Revisar: condição não liberada",IF(IFERROR(INDEX(Produtos!$E$6:$E$205,MATCH(C215,Produtos!$A$6:$A$205,0)),"")&lt;&gt;"Sim","Aguardar: recomendado indisponível",IF(AND(I215="Se SKU-base indisponível",IFERROR(INDEX(Produtos!$E$6:$E$205,MATCH(A215,Produtos!$A$6:$A$205,0)),"")="Sim"),"Aguardar: base disponível",IF(AND(I215="Se SKU-base disponível",IFERROR(INDEX(Produtos!$E$6:$E$205,MATCH(A215,Produtos!$A$6:$A$205,0)),"")&lt;&gt;"Sim"),"Aguardar: base indisponível",IF(G215&lt;'Instruções'!$B$14,"Revisar: margem abaixo do mínimo","Apta"))))))))))))</f>
        <v/>
      </c>
      <c r="N215" s="17">
        <f>IF(M215&lt;&gt;"Apta","",1+COUNTIFS($A$6:$A$505,A215,$E$6:$E$505,E215,$M$6:$M$505,"Apta",$H$6:$H$505,"&gt;"&amp;H215)+COUNTIFS($A$6:$A$505,A215,$E$6:$E$505,E215,$M$6:$M$505,"Apta",$H$6:$H$505,H215,$G$6:$G$505,"&gt;"&amp;G215)+COUNTIFS($A$6:A215,A215,$E$6:E215,E215,$M$6:M215,"Apta",$H$6:H215,H215,$G$6:G215,G215)-1)</f>
        <v/>
      </c>
      <c r="O215" s="24">
        <f>IF(N215="","",A215&amp;"|"&amp;E215&amp;"|"&amp;TEXT(N215,"000"))</f>
        <v/>
      </c>
    </row>
    <row r="216">
      <c r="A216" s="16" t="n"/>
      <c r="B216" s="20">
        <f>IF(A216="","",IFERROR(INDEX(Produtos!$B$6:$B$205,MATCH(A216,Produtos!$A$6:$A$205,0)),"SKU não cadastrado"))</f>
        <v/>
      </c>
      <c r="C216" s="16" t="n"/>
      <c r="D216" s="20">
        <f>IF(C216="","",IFERROR(INDEX(Produtos!$B$6:$B$205,MATCH(C216,Produtos!$A$6:$A$205,0)),"SKU não cadastrado"))</f>
        <v/>
      </c>
      <c r="E216" s="16" t="n"/>
      <c r="F216" s="16" t="n"/>
      <c r="G216" s="38" t="n"/>
      <c r="H216" s="22" t="n"/>
      <c r="I216" s="23" t="n"/>
      <c r="J216" s="16" t="n"/>
      <c r="K216" s="23" t="n"/>
      <c r="L216" s="20">
        <f>IF(COUNTA(A216,C216,E216,F216,G216,H216,I216,J216)=0,"",IF(A216="","Falta SKU-base",IF(C216="","Falta SKU recomendado",IF(E216="","Falta tipo",IF(F216="","Falta compatibilidade",IF(G216="","Falta margem",IF(H216="","Falta prioridade",IF(I216="","Falta regra",IF(J216="","Falta situação ativa",IF(A216=C216,"Conflito: SKU igual",IF(COUNTIF(Produtos!$A$6:$A$205,A216)=0,"Conflito: base não cadastrada",IF(COUNTIF(Produtos!$A$6:$A$205,C216)=0,"Conflito: recomendado não cadastrado",IF(COUNTIFS($A$6:A216,A216,$C$6:C216,C216,$E$6:E216,E216)&gt;1,"Conflito: relação duplicada","OK")))))))))))))</f>
        <v/>
      </c>
      <c r="M216" s="20">
        <f>IF(L216="","",IF(L216&lt;&gt;"OK","Bloqueada: "&amp;L216,IF(J216&lt;&gt;"Sim","Inativa",IF(IFERROR(INDEX(Produtos!$D$6:$D$205,MATCH(A216,Produtos!$A$6:$A$205,0)),"")&lt;&gt;"Ativo","Bloqueada: base inativa",IF(IFERROR(INDEX(Produtos!$D$6:$D$205,MATCH(C216,Produtos!$A$6:$A$205,0)),"")&lt;&gt;"Ativo","Bloqueada: recomendado inativo",IF(F216="Incompatível","Bloqueada: incompatível",IF(F216="Não avaliada","Revisar: compatibilidade",IF(AND(F216="Condicional",'Instruções'!$B$15="Não"),"Revisar: condição não liberada",IF(IFERROR(INDEX(Produtos!$E$6:$E$205,MATCH(C216,Produtos!$A$6:$A$205,0)),"")&lt;&gt;"Sim","Aguardar: recomendado indisponível",IF(AND(I216="Se SKU-base indisponível",IFERROR(INDEX(Produtos!$E$6:$E$205,MATCH(A216,Produtos!$A$6:$A$205,0)),"")="Sim"),"Aguardar: base disponível",IF(AND(I216="Se SKU-base disponível",IFERROR(INDEX(Produtos!$E$6:$E$205,MATCH(A216,Produtos!$A$6:$A$205,0)),"")&lt;&gt;"Sim"),"Aguardar: base indisponível",IF(G216&lt;'Instruções'!$B$14,"Revisar: margem abaixo do mínimo","Apta"))))))))))))</f>
        <v/>
      </c>
      <c r="N216" s="17">
        <f>IF(M216&lt;&gt;"Apta","",1+COUNTIFS($A$6:$A$505,A216,$E$6:$E$505,E216,$M$6:$M$505,"Apta",$H$6:$H$505,"&gt;"&amp;H216)+COUNTIFS($A$6:$A$505,A216,$E$6:$E$505,E216,$M$6:$M$505,"Apta",$H$6:$H$505,H216,$G$6:$G$505,"&gt;"&amp;G216)+COUNTIFS($A$6:A216,A216,$E$6:E216,E216,$M$6:M216,"Apta",$H$6:H216,H216,$G$6:G216,G216)-1)</f>
        <v/>
      </c>
      <c r="O216" s="24">
        <f>IF(N216="","",A216&amp;"|"&amp;E216&amp;"|"&amp;TEXT(N216,"000"))</f>
        <v/>
      </c>
    </row>
    <row r="217">
      <c r="A217" s="16" t="n"/>
      <c r="B217" s="20">
        <f>IF(A217="","",IFERROR(INDEX(Produtos!$B$6:$B$205,MATCH(A217,Produtos!$A$6:$A$205,0)),"SKU não cadastrado"))</f>
        <v/>
      </c>
      <c r="C217" s="16" t="n"/>
      <c r="D217" s="20">
        <f>IF(C217="","",IFERROR(INDEX(Produtos!$B$6:$B$205,MATCH(C217,Produtos!$A$6:$A$205,0)),"SKU não cadastrado"))</f>
        <v/>
      </c>
      <c r="E217" s="16" t="n"/>
      <c r="F217" s="16" t="n"/>
      <c r="G217" s="38" t="n"/>
      <c r="H217" s="22" t="n"/>
      <c r="I217" s="23" t="n"/>
      <c r="J217" s="16" t="n"/>
      <c r="K217" s="23" t="n"/>
      <c r="L217" s="20">
        <f>IF(COUNTA(A217,C217,E217,F217,G217,H217,I217,J217)=0,"",IF(A217="","Falta SKU-base",IF(C217="","Falta SKU recomendado",IF(E217="","Falta tipo",IF(F217="","Falta compatibilidade",IF(G217="","Falta margem",IF(H217="","Falta prioridade",IF(I217="","Falta regra",IF(J217="","Falta situação ativa",IF(A217=C217,"Conflito: SKU igual",IF(COUNTIF(Produtos!$A$6:$A$205,A217)=0,"Conflito: base não cadastrada",IF(COUNTIF(Produtos!$A$6:$A$205,C217)=0,"Conflito: recomendado não cadastrado",IF(COUNTIFS($A$6:A217,A217,$C$6:C217,C217,$E$6:E217,E217)&gt;1,"Conflito: relação duplicada","OK")))))))))))))</f>
        <v/>
      </c>
      <c r="M217" s="20">
        <f>IF(L217="","",IF(L217&lt;&gt;"OK","Bloqueada: "&amp;L217,IF(J217&lt;&gt;"Sim","Inativa",IF(IFERROR(INDEX(Produtos!$D$6:$D$205,MATCH(A217,Produtos!$A$6:$A$205,0)),"")&lt;&gt;"Ativo","Bloqueada: base inativa",IF(IFERROR(INDEX(Produtos!$D$6:$D$205,MATCH(C217,Produtos!$A$6:$A$205,0)),"")&lt;&gt;"Ativo","Bloqueada: recomendado inativo",IF(F217="Incompatível","Bloqueada: incompatível",IF(F217="Não avaliada","Revisar: compatibilidade",IF(AND(F217="Condicional",'Instruções'!$B$15="Não"),"Revisar: condição não liberada",IF(IFERROR(INDEX(Produtos!$E$6:$E$205,MATCH(C217,Produtos!$A$6:$A$205,0)),"")&lt;&gt;"Sim","Aguardar: recomendado indisponível",IF(AND(I217="Se SKU-base indisponível",IFERROR(INDEX(Produtos!$E$6:$E$205,MATCH(A217,Produtos!$A$6:$A$205,0)),"")="Sim"),"Aguardar: base disponível",IF(AND(I217="Se SKU-base disponível",IFERROR(INDEX(Produtos!$E$6:$E$205,MATCH(A217,Produtos!$A$6:$A$205,0)),"")&lt;&gt;"Sim"),"Aguardar: base indisponível",IF(G217&lt;'Instruções'!$B$14,"Revisar: margem abaixo do mínimo","Apta"))))))))))))</f>
        <v/>
      </c>
      <c r="N217" s="17">
        <f>IF(M217&lt;&gt;"Apta","",1+COUNTIFS($A$6:$A$505,A217,$E$6:$E$505,E217,$M$6:$M$505,"Apta",$H$6:$H$505,"&gt;"&amp;H217)+COUNTIFS($A$6:$A$505,A217,$E$6:$E$505,E217,$M$6:$M$505,"Apta",$H$6:$H$505,H217,$G$6:$G$505,"&gt;"&amp;G217)+COUNTIFS($A$6:A217,A217,$E$6:E217,E217,$M$6:M217,"Apta",$H$6:H217,H217,$G$6:G217,G217)-1)</f>
        <v/>
      </c>
      <c r="O217" s="24">
        <f>IF(N217="","",A217&amp;"|"&amp;E217&amp;"|"&amp;TEXT(N217,"000"))</f>
        <v/>
      </c>
    </row>
    <row r="218">
      <c r="A218" s="16" t="n"/>
      <c r="B218" s="20">
        <f>IF(A218="","",IFERROR(INDEX(Produtos!$B$6:$B$205,MATCH(A218,Produtos!$A$6:$A$205,0)),"SKU não cadastrado"))</f>
        <v/>
      </c>
      <c r="C218" s="16" t="n"/>
      <c r="D218" s="20">
        <f>IF(C218="","",IFERROR(INDEX(Produtos!$B$6:$B$205,MATCH(C218,Produtos!$A$6:$A$205,0)),"SKU não cadastrado"))</f>
        <v/>
      </c>
      <c r="E218" s="16" t="n"/>
      <c r="F218" s="16" t="n"/>
      <c r="G218" s="38" t="n"/>
      <c r="H218" s="22" t="n"/>
      <c r="I218" s="23" t="n"/>
      <c r="J218" s="16" t="n"/>
      <c r="K218" s="23" t="n"/>
      <c r="L218" s="20">
        <f>IF(COUNTA(A218,C218,E218,F218,G218,H218,I218,J218)=0,"",IF(A218="","Falta SKU-base",IF(C218="","Falta SKU recomendado",IF(E218="","Falta tipo",IF(F218="","Falta compatibilidade",IF(G218="","Falta margem",IF(H218="","Falta prioridade",IF(I218="","Falta regra",IF(J218="","Falta situação ativa",IF(A218=C218,"Conflito: SKU igual",IF(COUNTIF(Produtos!$A$6:$A$205,A218)=0,"Conflito: base não cadastrada",IF(COUNTIF(Produtos!$A$6:$A$205,C218)=0,"Conflito: recomendado não cadastrado",IF(COUNTIFS($A$6:A218,A218,$C$6:C218,C218,$E$6:E218,E218)&gt;1,"Conflito: relação duplicada","OK")))))))))))))</f>
        <v/>
      </c>
      <c r="M218" s="20">
        <f>IF(L218="","",IF(L218&lt;&gt;"OK","Bloqueada: "&amp;L218,IF(J218&lt;&gt;"Sim","Inativa",IF(IFERROR(INDEX(Produtos!$D$6:$D$205,MATCH(A218,Produtos!$A$6:$A$205,0)),"")&lt;&gt;"Ativo","Bloqueada: base inativa",IF(IFERROR(INDEX(Produtos!$D$6:$D$205,MATCH(C218,Produtos!$A$6:$A$205,0)),"")&lt;&gt;"Ativo","Bloqueada: recomendado inativo",IF(F218="Incompatível","Bloqueada: incompatível",IF(F218="Não avaliada","Revisar: compatibilidade",IF(AND(F218="Condicional",'Instruções'!$B$15="Não"),"Revisar: condição não liberada",IF(IFERROR(INDEX(Produtos!$E$6:$E$205,MATCH(C218,Produtos!$A$6:$A$205,0)),"")&lt;&gt;"Sim","Aguardar: recomendado indisponível",IF(AND(I218="Se SKU-base indisponível",IFERROR(INDEX(Produtos!$E$6:$E$205,MATCH(A218,Produtos!$A$6:$A$205,0)),"")="Sim"),"Aguardar: base disponível",IF(AND(I218="Se SKU-base disponível",IFERROR(INDEX(Produtos!$E$6:$E$205,MATCH(A218,Produtos!$A$6:$A$205,0)),"")&lt;&gt;"Sim"),"Aguardar: base indisponível",IF(G218&lt;'Instruções'!$B$14,"Revisar: margem abaixo do mínimo","Apta"))))))))))))</f>
        <v/>
      </c>
      <c r="N218" s="17">
        <f>IF(M218&lt;&gt;"Apta","",1+COUNTIFS($A$6:$A$505,A218,$E$6:$E$505,E218,$M$6:$M$505,"Apta",$H$6:$H$505,"&gt;"&amp;H218)+COUNTIFS($A$6:$A$505,A218,$E$6:$E$505,E218,$M$6:$M$505,"Apta",$H$6:$H$505,H218,$G$6:$G$505,"&gt;"&amp;G218)+COUNTIFS($A$6:A218,A218,$E$6:E218,E218,$M$6:M218,"Apta",$H$6:H218,H218,$G$6:G218,G218)-1)</f>
        <v/>
      </c>
      <c r="O218" s="24">
        <f>IF(N218="","",A218&amp;"|"&amp;E218&amp;"|"&amp;TEXT(N218,"000"))</f>
        <v/>
      </c>
    </row>
    <row r="219">
      <c r="A219" s="16" t="n"/>
      <c r="B219" s="20">
        <f>IF(A219="","",IFERROR(INDEX(Produtos!$B$6:$B$205,MATCH(A219,Produtos!$A$6:$A$205,0)),"SKU não cadastrado"))</f>
        <v/>
      </c>
      <c r="C219" s="16" t="n"/>
      <c r="D219" s="20">
        <f>IF(C219="","",IFERROR(INDEX(Produtos!$B$6:$B$205,MATCH(C219,Produtos!$A$6:$A$205,0)),"SKU não cadastrado"))</f>
        <v/>
      </c>
      <c r="E219" s="16" t="n"/>
      <c r="F219" s="16" t="n"/>
      <c r="G219" s="38" t="n"/>
      <c r="H219" s="22" t="n"/>
      <c r="I219" s="23" t="n"/>
      <c r="J219" s="16" t="n"/>
      <c r="K219" s="23" t="n"/>
      <c r="L219" s="20">
        <f>IF(COUNTA(A219,C219,E219,F219,G219,H219,I219,J219)=0,"",IF(A219="","Falta SKU-base",IF(C219="","Falta SKU recomendado",IF(E219="","Falta tipo",IF(F219="","Falta compatibilidade",IF(G219="","Falta margem",IF(H219="","Falta prioridade",IF(I219="","Falta regra",IF(J219="","Falta situação ativa",IF(A219=C219,"Conflito: SKU igual",IF(COUNTIF(Produtos!$A$6:$A$205,A219)=0,"Conflito: base não cadastrada",IF(COUNTIF(Produtos!$A$6:$A$205,C219)=0,"Conflito: recomendado não cadastrado",IF(COUNTIFS($A$6:A219,A219,$C$6:C219,C219,$E$6:E219,E219)&gt;1,"Conflito: relação duplicada","OK")))))))))))))</f>
        <v/>
      </c>
      <c r="M219" s="20">
        <f>IF(L219="","",IF(L219&lt;&gt;"OK","Bloqueada: "&amp;L219,IF(J219&lt;&gt;"Sim","Inativa",IF(IFERROR(INDEX(Produtos!$D$6:$D$205,MATCH(A219,Produtos!$A$6:$A$205,0)),"")&lt;&gt;"Ativo","Bloqueada: base inativa",IF(IFERROR(INDEX(Produtos!$D$6:$D$205,MATCH(C219,Produtos!$A$6:$A$205,0)),"")&lt;&gt;"Ativo","Bloqueada: recomendado inativo",IF(F219="Incompatível","Bloqueada: incompatível",IF(F219="Não avaliada","Revisar: compatibilidade",IF(AND(F219="Condicional",'Instruções'!$B$15="Não"),"Revisar: condição não liberada",IF(IFERROR(INDEX(Produtos!$E$6:$E$205,MATCH(C219,Produtos!$A$6:$A$205,0)),"")&lt;&gt;"Sim","Aguardar: recomendado indisponível",IF(AND(I219="Se SKU-base indisponível",IFERROR(INDEX(Produtos!$E$6:$E$205,MATCH(A219,Produtos!$A$6:$A$205,0)),"")="Sim"),"Aguardar: base disponível",IF(AND(I219="Se SKU-base disponível",IFERROR(INDEX(Produtos!$E$6:$E$205,MATCH(A219,Produtos!$A$6:$A$205,0)),"")&lt;&gt;"Sim"),"Aguardar: base indisponível",IF(G219&lt;'Instruções'!$B$14,"Revisar: margem abaixo do mínimo","Apta"))))))))))))</f>
        <v/>
      </c>
      <c r="N219" s="17">
        <f>IF(M219&lt;&gt;"Apta","",1+COUNTIFS($A$6:$A$505,A219,$E$6:$E$505,E219,$M$6:$M$505,"Apta",$H$6:$H$505,"&gt;"&amp;H219)+COUNTIFS($A$6:$A$505,A219,$E$6:$E$505,E219,$M$6:$M$505,"Apta",$H$6:$H$505,H219,$G$6:$G$505,"&gt;"&amp;G219)+COUNTIFS($A$6:A219,A219,$E$6:E219,E219,$M$6:M219,"Apta",$H$6:H219,H219,$G$6:G219,G219)-1)</f>
        <v/>
      </c>
      <c r="O219" s="24">
        <f>IF(N219="","",A219&amp;"|"&amp;E219&amp;"|"&amp;TEXT(N219,"000"))</f>
        <v/>
      </c>
    </row>
    <row r="220">
      <c r="A220" s="16" t="n"/>
      <c r="B220" s="20">
        <f>IF(A220="","",IFERROR(INDEX(Produtos!$B$6:$B$205,MATCH(A220,Produtos!$A$6:$A$205,0)),"SKU não cadastrado"))</f>
        <v/>
      </c>
      <c r="C220" s="16" t="n"/>
      <c r="D220" s="20">
        <f>IF(C220="","",IFERROR(INDEX(Produtos!$B$6:$B$205,MATCH(C220,Produtos!$A$6:$A$205,0)),"SKU não cadastrado"))</f>
        <v/>
      </c>
      <c r="E220" s="16" t="n"/>
      <c r="F220" s="16" t="n"/>
      <c r="G220" s="38" t="n"/>
      <c r="H220" s="22" t="n"/>
      <c r="I220" s="23" t="n"/>
      <c r="J220" s="16" t="n"/>
      <c r="K220" s="23" t="n"/>
      <c r="L220" s="20">
        <f>IF(COUNTA(A220,C220,E220,F220,G220,H220,I220,J220)=0,"",IF(A220="","Falta SKU-base",IF(C220="","Falta SKU recomendado",IF(E220="","Falta tipo",IF(F220="","Falta compatibilidade",IF(G220="","Falta margem",IF(H220="","Falta prioridade",IF(I220="","Falta regra",IF(J220="","Falta situação ativa",IF(A220=C220,"Conflito: SKU igual",IF(COUNTIF(Produtos!$A$6:$A$205,A220)=0,"Conflito: base não cadastrada",IF(COUNTIF(Produtos!$A$6:$A$205,C220)=0,"Conflito: recomendado não cadastrado",IF(COUNTIFS($A$6:A220,A220,$C$6:C220,C220,$E$6:E220,E220)&gt;1,"Conflito: relação duplicada","OK")))))))))))))</f>
        <v/>
      </c>
      <c r="M220" s="20">
        <f>IF(L220="","",IF(L220&lt;&gt;"OK","Bloqueada: "&amp;L220,IF(J220&lt;&gt;"Sim","Inativa",IF(IFERROR(INDEX(Produtos!$D$6:$D$205,MATCH(A220,Produtos!$A$6:$A$205,0)),"")&lt;&gt;"Ativo","Bloqueada: base inativa",IF(IFERROR(INDEX(Produtos!$D$6:$D$205,MATCH(C220,Produtos!$A$6:$A$205,0)),"")&lt;&gt;"Ativo","Bloqueada: recomendado inativo",IF(F220="Incompatível","Bloqueada: incompatível",IF(F220="Não avaliada","Revisar: compatibilidade",IF(AND(F220="Condicional",'Instruções'!$B$15="Não"),"Revisar: condição não liberada",IF(IFERROR(INDEX(Produtos!$E$6:$E$205,MATCH(C220,Produtos!$A$6:$A$205,0)),"")&lt;&gt;"Sim","Aguardar: recomendado indisponível",IF(AND(I220="Se SKU-base indisponível",IFERROR(INDEX(Produtos!$E$6:$E$205,MATCH(A220,Produtos!$A$6:$A$205,0)),"")="Sim"),"Aguardar: base disponível",IF(AND(I220="Se SKU-base disponível",IFERROR(INDEX(Produtos!$E$6:$E$205,MATCH(A220,Produtos!$A$6:$A$205,0)),"")&lt;&gt;"Sim"),"Aguardar: base indisponível",IF(G220&lt;'Instruções'!$B$14,"Revisar: margem abaixo do mínimo","Apta"))))))))))))</f>
        <v/>
      </c>
      <c r="N220" s="17">
        <f>IF(M220&lt;&gt;"Apta","",1+COUNTIFS($A$6:$A$505,A220,$E$6:$E$505,E220,$M$6:$M$505,"Apta",$H$6:$H$505,"&gt;"&amp;H220)+COUNTIFS($A$6:$A$505,A220,$E$6:$E$505,E220,$M$6:$M$505,"Apta",$H$6:$H$505,H220,$G$6:$G$505,"&gt;"&amp;G220)+COUNTIFS($A$6:A220,A220,$E$6:E220,E220,$M$6:M220,"Apta",$H$6:H220,H220,$G$6:G220,G220)-1)</f>
        <v/>
      </c>
      <c r="O220" s="24">
        <f>IF(N220="","",A220&amp;"|"&amp;E220&amp;"|"&amp;TEXT(N220,"000"))</f>
        <v/>
      </c>
    </row>
    <row r="221">
      <c r="A221" s="16" t="n"/>
      <c r="B221" s="20">
        <f>IF(A221="","",IFERROR(INDEX(Produtos!$B$6:$B$205,MATCH(A221,Produtos!$A$6:$A$205,0)),"SKU não cadastrado"))</f>
        <v/>
      </c>
      <c r="C221" s="16" t="n"/>
      <c r="D221" s="20">
        <f>IF(C221="","",IFERROR(INDEX(Produtos!$B$6:$B$205,MATCH(C221,Produtos!$A$6:$A$205,0)),"SKU não cadastrado"))</f>
        <v/>
      </c>
      <c r="E221" s="16" t="n"/>
      <c r="F221" s="16" t="n"/>
      <c r="G221" s="38" t="n"/>
      <c r="H221" s="22" t="n"/>
      <c r="I221" s="23" t="n"/>
      <c r="J221" s="16" t="n"/>
      <c r="K221" s="23" t="n"/>
      <c r="L221" s="20">
        <f>IF(COUNTA(A221,C221,E221,F221,G221,H221,I221,J221)=0,"",IF(A221="","Falta SKU-base",IF(C221="","Falta SKU recomendado",IF(E221="","Falta tipo",IF(F221="","Falta compatibilidade",IF(G221="","Falta margem",IF(H221="","Falta prioridade",IF(I221="","Falta regra",IF(J221="","Falta situação ativa",IF(A221=C221,"Conflito: SKU igual",IF(COUNTIF(Produtos!$A$6:$A$205,A221)=0,"Conflito: base não cadastrada",IF(COUNTIF(Produtos!$A$6:$A$205,C221)=0,"Conflito: recomendado não cadastrado",IF(COUNTIFS($A$6:A221,A221,$C$6:C221,C221,$E$6:E221,E221)&gt;1,"Conflito: relação duplicada","OK")))))))))))))</f>
        <v/>
      </c>
      <c r="M221" s="20">
        <f>IF(L221="","",IF(L221&lt;&gt;"OK","Bloqueada: "&amp;L221,IF(J221&lt;&gt;"Sim","Inativa",IF(IFERROR(INDEX(Produtos!$D$6:$D$205,MATCH(A221,Produtos!$A$6:$A$205,0)),"")&lt;&gt;"Ativo","Bloqueada: base inativa",IF(IFERROR(INDEX(Produtos!$D$6:$D$205,MATCH(C221,Produtos!$A$6:$A$205,0)),"")&lt;&gt;"Ativo","Bloqueada: recomendado inativo",IF(F221="Incompatível","Bloqueada: incompatível",IF(F221="Não avaliada","Revisar: compatibilidade",IF(AND(F221="Condicional",'Instruções'!$B$15="Não"),"Revisar: condição não liberada",IF(IFERROR(INDEX(Produtos!$E$6:$E$205,MATCH(C221,Produtos!$A$6:$A$205,0)),"")&lt;&gt;"Sim","Aguardar: recomendado indisponível",IF(AND(I221="Se SKU-base indisponível",IFERROR(INDEX(Produtos!$E$6:$E$205,MATCH(A221,Produtos!$A$6:$A$205,0)),"")="Sim"),"Aguardar: base disponível",IF(AND(I221="Se SKU-base disponível",IFERROR(INDEX(Produtos!$E$6:$E$205,MATCH(A221,Produtos!$A$6:$A$205,0)),"")&lt;&gt;"Sim"),"Aguardar: base indisponível",IF(G221&lt;'Instruções'!$B$14,"Revisar: margem abaixo do mínimo","Apta"))))))))))))</f>
        <v/>
      </c>
      <c r="N221" s="17">
        <f>IF(M221&lt;&gt;"Apta","",1+COUNTIFS($A$6:$A$505,A221,$E$6:$E$505,E221,$M$6:$M$505,"Apta",$H$6:$H$505,"&gt;"&amp;H221)+COUNTIFS($A$6:$A$505,A221,$E$6:$E$505,E221,$M$6:$M$505,"Apta",$H$6:$H$505,H221,$G$6:$G$505,"&gt;"&amp;G221)+COUNTIFS($A$6:A221,A221,$E$6:E221,E221,$M$6:M221,"Apta",$H$6:H221,H221,$G$6:G221,G221)-1)</f>
        <v/>
      </c>
      <c r="O221" s="24">
        <f>IF(N221="","",A221&amp;"|"&amp;E221&amp;"|"&amp;TEXT(N221,"000"))</f>
        <v/>
      </c>
    </row>
    <row r="222">
      <c r="A222" s="16" t="n"/>
      <c r="B222" s="20">
        <f>IF(A222="","",IFERROR(INDEX(Produtos!$B$6:$B$205,MATCH(A222,Produtos!$A$6:$A$205,0)),"SKU não cadastrado"))</f>
        <v/>
      </c>
      <c r="C222" s="16" t="n"/>
      <c r="D222" s="20">
        <f>IF(C222="","",IFERROR(INDEX(Produtos!$B$6:$B$205,MATCH(C222,Produtos!$A$6:$A$205,0)),"SKU não cadastrado"))</f>
        <v/>
      </c>
      <c r="E222" s="16" t="n"/>
      <c r="F222" s="16" t="n"/>
      <c r="G222" s="38" t="n"/>
      <c r="H222" s="22" t="n"/>
      <c r="I222" s="23" t="n"/>
      <c r="J222" s="16" t="n"/>
      <c r="K222" s="23" t="n"/>
      <c r="L222" s="20">
        <f>IF(COUNTA(A222,C222,E222,F222,G222,H222,I222,J222)=0,"",IF(A222="","Falta SKU-base",IF(C222="","Falta SKU recomendado",IF(E222="","Falta tipo",IF(F222="","Falta compatibilidade",IF(G222="","Falta margem",IF(H222="","Falta prioridade",IF(I222="","Falta regra",IF(J222="","Falta situação ativa",IF(A222=C222,"Conflito: SKU igual",IF(COUNTIF(Produtos!$A$6:$A$205,A222)=0,"Conflito: base não cadastrada",IF(COUNTIF(Produtos!$A$6:$A$205,C222)=0,"Conflito: recomendado não cadastrado",IF(COUNTIFS($A$6:A222,A222,$C$6:C222,C222,$E$6:E222,E222)&gt;1,"Conflito: relação duplicada","OK")))))))))))))</f>
        <v/>
      </c>
      <c r="M222" s="20">
        <f>IF(L222="","",IF(L222&lt;&gt;"OK","Bloqueada: "&amp;L222,IF(J222&lt;&gt;"Sim","Inativa",IF(IFERROR(INDEX(Produtos!$D$6:$D$205,MATCH(A222,Produtos!$A$6:$A$205,0)),"")&lt;&gt;"Ativo","Bloqueada: base inativa",IF(IFERROR(INDEX(Produtos!$D$6:$D$205,MATCH(C222,Produtos!$A$6:$A$205,0)),"")&lt;&gt;"Ativo","Bloqueada: recomendado inativo",IF(F222="Incompatível","Bloqueada: incompatível",IF(F222="Não avaliada","Revisar: compatibilidade",IF(AND(F222="Condicional",'Instruções'!$B$15="Não"),"Revisar: condição não liberada",IF(IFERROR(INDEX(Produtos!$E$6:$E$205,MATCH(C222,Produtos!$A$6:$A$205,0)),"")&lt;&gt;"Sim","Aguardar: recomendado indisponível",IF(AND(I222="Se SKU-base indisponível",IFERROR(INDEX(Produtos!$E$6:$E$205,MATCH(A222,Produtos!$A$6:$A$205,0)),"")="Sim"),"Aguardar: base disponível",IF(AND(I222="Se SKU-base disponível",IFERROR(INDEX(Produtos!$E$6:$E$205,MATCH(A222,Produtos!$A$6:$A$205,0)),"")&lt;&gt;"Sim"),"Aguardar: base indisponível",IF(G222&lt;'Instruções'!$B$14,"Revisar: margem abaixo do mínimo","Apta"))))))))))))</f>
        <v/>
      </c>
      <c r="N222" s="17">
        <f>IF(M222&lt;&gt;"Apta","",1+COUNTIFS($A$6:$A$505,A222,$E$6:$E$505,E222,$M$6:$M$505,"Apta",$H$6:$H$505,"&gt;"&amp;H222)+COUNTIFS($A$6:$A$505,A222,$E$6:$E$505,E222,$M$6:$M$505,"Apta",$H$6:$H$505,H222,$G$6:$G$505,"&gt;"&amp;G222)+COUNTIFS($A$6:A222,A222,$E$6:E222,E222,$M$6:M222,"Apta",$H$6:H222,H222,$G$6:G222,G222)-1)</f>
        <v/>
      </c>
      <c r="O222" s="24">
        <f>IF(N222="","",A222&amp;"|"&amp;E222&amp;"|"&amp;TEXT(N222,"000"))</f>
        <v/>
      </c>
    </row>
    <row r="223">
      <c r="A223" s="16" t="n"/>
      <c r="B223" s="20">
        <f>IF(A223="","",IFERROR(INDEX(Produtos!$B$6:$B$205,MATCH(A223,Produtos!$A$6:$A$205,0)),"SKU não cadastrado"))</f>
        <v/>
      </c>
      <c r="C223" s="16" t="n"/>
      <c r="D223" s="20">
        <f>IF(C223="","",IFERROR(INDEX(Produtos!$B$6:$B$205,MATCH(C223,Produtos!$A$6:$A$205,0)),"SKU não cadastrado"))</f>
        <v/>
      </c>
      <c r="E223" s="16" t="n"/>
      <c r="F223" s="16" t="n"/>
      <c r="G223" s="38" t="n"/>
      <c r="H223" s="22" t="n"/>
      <c r="I223" s="23" t="n"/>
      <c r="J223" s="16" t="n"/>
      <c r="K223" s="23" t="n"/>
      <c r="L223" s="20">
        <f>IF(COUNTA(A223,C223,E223,F223,G223,H223,I223,J223)=0,"",IF(A223="","Falta SKU-base",IF(C223="","Falta SKU recomendado",IF(E223="","Falta tipo",IF(F223="","Falta compatibilidade",IF(G223="","Falta margem",IF(H223="","Falta prioridade",IF(I223="","Falta regra",IF(J223="","Falta situação ativa",IF(A223=C223,"Conflito: SKU igual",IF(COUNTIF(Produtos!$A$6:$A$205,A223)=0,"Conflito: base não cadastrada",IF(COUNTIF(Produtos!$A$6:$A$205,C223)=0,"Conflito: recomendado não cadastrado",IF(COUNTIFS($A$6:A223,A223,$C$6:C223,C223,$E$6:E223,E223)&gt;1,"Conflito: relação duplicada","OK")))))))))))))</f>
        <v/>
      </c>
      <c r="M223" s="20">
        <f>IF(L223="","",IF(L223&lt;&gt;"OK","Bloqueada: "&amp;L223,IF(J223&lt;&gt;"Sim","Inativa",IF(IFERROR(INDEX(Produtos!$D$6:$D$205,MATCH(A223,Produtos!$A$6:$A$205,0)),"")&lt;&gt;"Ativo","Bloqueada: base inativa",IF(IFERROR(INDEX(Produtos!$D$6:$D$205,MATCH(C223,Produtos!$A$6:$A$205,0)),"")&lt;&gt;"Ativo","Bloqueada: recomendado inativo",IF(F223="Incompatível","Bloqueada: incompatível",IF(F223="Não avaliada","Revisar: compatibilidade",IF(AND(F223="Condicional",'Instruções'!$B$15="Não"),"Revisar: condição não liberada",IF(IFERROR(INDEX(Produtos!$E$6:$E$205,MATCH(C223,Produtos!$A$6:$A$205,0)),"")&lt;&gt;"Sim","Aguardar: recomendado indisponível",IF(AND(I223="Se SKU-base indisponível",IFERROR(INDEX(Produtos!$E$6:$E$205,MATCH(A223,Produtos!$A$6:$A$205,0)),"")="Sim"),"Aguardar: base disponível",IF(AND(I223="Se SKU-base disponível",IFERROR(INDEX(Produtos!$E$6:$E$205,MATCH(A223,Produtos!$A$6:$A$205,0)),"")&lt;&gt;"Sim"),"Aguardar: base indisponível",IF(G223&lt;'Instruções'!$B$14,"Revisar: margem abaixo do mínimo","Apta"))))))))))))</f>
        <v/>
      </c>
      <c r="N223" s="17">
        <f>IF(M223&lt;&gt;"Apta","",1+COUNTIFS($A$6:$A$505,A223,$E$6:$E$505,E223,$M$6:$M$505,"Apta",$H$6:$H$505,"&gt;"&amp;H223)+COUNTIFS($A$6:$A$505,A223,$E$6:$E$505,E223,$M$6:$M$505,"Apta",$H$6:$H$505,H223,$G$6:$G$505,"&gt;"&amp;G223)+COUNTIFS($A$6:A223,A223,$E$6:E223,E223,$M$6:M223,"Apta",$H$6:H223,H223,$G$6:G223,G223)-1)</f>
        <v/>
      </c>
      <c r="O223" s="24">
        <f>IF(N223="","",A223&amp;"|"&amp;E223&amp;"|"&amp;TEXT(N223,"000"))</f>
        <v/>
      </c>
    </row>
    <row r="224">
      <c r="A224" s="16" t="n"/>
      <c r="B224" s="20">
        <f>IF(A224="","",IFERROR(INDEX(Produtos!$B$6:$B$205,MATCH(A224,Produtos!$A$6:$A$205,0)),"SKU não cadastrado"))</f>
        <v/>
      </c>
      <c r="C224" s="16" t="n"/>
      <c r="D224" s="20">
        <f>IF(C224="","",IFERROR(INDEX(Produtos!$B$6:$B$205,MATCH(C224,Produtos!$A$6:$A$205,0)),"SKU não cadastrado"))</f>
        <v/>
      </c>
      <c r="E224" s="16" t="n"/>
      <c r="F224" s="16" t="n"/>
      <c r="G224" s="38" t="n"/>
      <c r="H224" s="22" t="n"/>
      <c r="I224" s="23" t="n"/>
      <c r="J224" s="16" t="n"/>
      <c r="K224" s="23" t="n"/>
      <c r="L224" s="20">
        <f>IF(COUNTA(A224,C224,E224,F224,G224,H224,I224,J224)=0,"",IF(A224="","Falta SKU-base",IF(C224="","Falta SKU recomendado",IF(E224="","Falta tipo",IF(F224="","Falta compatibilidade",IF(G224="","Falta margem",IF(H224="","Falta prioridade",IF(I224="","Falta regra",IF(J224="","Falta situação ativa",IF(A224=C224,"Conflito: SKU igual",IF(COUNTIF(Produtos!$A$6:$A$205,A224)=0,"Conflito: base não cadastrada",IF(COUNTIF(Produtos!$A$6:$A$205,C224)=0,"Conflito: recomendado não cadastrado",IF(COUNTIFS($A$6:A224,A224,$C$6:C224,C224,$E$6:E224,E224)&gt;1,"Conflito: relação duplicada","OK")))))))))))))</f>
        <v/>
      </c>
      <c r="M224" s="20">
        <f>IF(L224="","",IF(L224&lt;&gt;"OK","Bloqueada: "&amp;L224,IF(J224&lt;&gt;"Sim","Inativa",IF(IFERROR(INDEX(Produtos!$D$6:$D$205,MATCH(A224,Produtos!$A$6:$A$205,0)),"")&lt;&gt;"Ativo","Bloqueada: base inativa",IF(IFERROR(INDEX(Produtos!$D$6:$D$205,MATCH(C224,Produtos!$A$6:$A$205,0)),"")&lt;&gt;"Ativo","Bloqueada: recomendado inativo",IF(F224="Incompatível","Bloqueada: incompatível",IF(F224="Não avaliada","Revisar: compatibilidade",IF(AND(F224="Condicional",'Instruções'!$B$15="Não"),"Revisar: condição não liberada",IF(IFERROR(INDEX(Produtos!$E$6:$E$205,MATCH(C224,Produtos!$A$6:$A$205,0)),"")&lt;&gt;"Sim","Aguardar: recomendado indisponível",IF(AND(I224="Se SKU-base indisponível",IFERROR(INDEX(Produtos!$E$6:$E$205,MATCH(A224,Produtos!$A$6:$A$205,0)),"")="Sim"),"Aguardar: base disponível",IF(AND(I224="Se SKU-base disponível",IFERROR(INDEX(Produtos!$E$6:$E$205,MATCH(A224,Produtos!$A$6:$A$205,0)),"")&lt;&gt;"Sim"),"Aguardar: base indisponível",IF(G224&lt;'Instruções'!$B$14,"Revisar: margem abaixo do mínimo","Apta"))))))))))))</f>
        <v/>
      </c>
      <c r="N224" s="17">
        <f>IF(M224&lt;&gt;"Apta","",1+COUNTIFS($A$6:$A$505,A224,$E$6:$E$505,E224,$M$6:$M$505,"Apta",$H$6:$H$505,"&gt;"&amp;H224)+COUNTIFS($A$6:$A$505,A224,$E$6:$E$505,E224,$M$6:$M$505,"Apta",$H$6:$H$505,H224,$G$6:$G$505,"&gt;"&amp;G224)+COUNTIFS($A$6:A224,A224,$E$6:E224,E224,$M$6:M224,"Apta",$H$6:H224,H224,$G$6:G224,G224)-1)</f>
        <v/>
      </c>
      <c r="O224" s="24">
        <f>IF(N224="","",A224&amp;"|"&amp;E224&amp;"|"&amp;TEXT(N224,"000"))</f>
        <v/>
      </c>
    </row>
    <row r="225">
      <c r="A225" s="16" t="n"/>
      <c r="B225" s="20">
        <f>IF(A225="","",IFERROR(INDEX(Produtos!$B$6:$B$205,MATCH(A225,Produtos!$A$6:$A$205,0)),"SKU não cadastrado"))</f>
        <v/>
      </c>
      <c r="C225" s="16" t="n"/>
      <c r="D225" s="20">
        <f>IF(C225="","",IFERROR(INDEX(Produtos!$B$6:$B$205,MATCH(C225,Produtos!$A$6:$A$205,0)),"SKU não cadastrado"))</f>
        <v/>
      </c>
      <c r="E225" s="16" t="n"/>
      <c r="F225" s="16" t="n"/>
      <c r="G225" s="38" t="n"/>
      <c r="H225" s="22" t="n"/>
      <c r="I225" s="23" t="n"/>
      <c r="J225" s="16" t="n"/>
      <c r="K225" s="23" t="n"/>
      <c r="L225" s="20">
        <f>IF(COUNTA(A225,C225,E225,F225,G225,H225,I225,J225)=0,"",IF(A225="","Falta SKU-base",IF(C225="","Falta SKU recomendado",IF(E225="","Falta tipo",IF(F225="","Falta compatibilidade",IF(G225="","Falta margem",IF(H225="","Falta prioridade",IF(I225="","Falta regra",IF(J225="","Falta situação ativa",IF(A225=C225,"Conflito: SKU igual",IF(COUNTIF(Produtos!$A$6:$A$205,A225)=0,"Conflito: base não cadastrada",IF(COUNTIF(Produtos!$A$6:$A$205,C225)=0,"Conflito: recomendado não cadastrado",IF(COUNTIFS($A$6:A225,A225,$C$6:C225,C225,$E$6:E225,E225)&gt;1,"Conflito: relação duplicada","OK")))))))))))))</f>
        <v/>
      </c>
      <c r="M225" s="20">
        <f>IF(L225="","",IF(L225&lt;&gt;"OK","Bloqueada: "&amp;L225,IF(J225&lt;&gt;"Sim","Inativa",IF(IFERROR(INDEX(Produtos!$D$6:$D$205,MATCH(A225,Produtos!$A$6:$A$205,0)),"")&lt;&gt;"Ativo","Bloqueada: base inativa",IF(IFERROR(INDEX(Produtos!$D$6:$D$205,MATCH(C225,Produtos!$A$6:$A$205,0)),"")&lt;&gt;"Ativo","Bloqueada: recomendado inativo",IF(F225="Incompatível","Bloqueada: incompatível",IF(F225="Não avaliada","Revisar: compatibilidade",IF(AND(F225="Condicional",'Instruções'!$B$15="Não"),"Revisar: condição não liberada",IF(IFERROR(INDEX(Produtos!$E$6:$E$205,MATCH(C225,Produtos!$A$6:$A$205,0)),"")&lt;&gt;"Sim","Aguardar: recomendado indisponível",IF(AND(I225="Se SKU-base indisponível",IFERROR(INDEX(Produtos!$E$6:$E$205,MATCH(A225,Produtos!$A$6:$A$205,0)),"")="Sim"),"Aguardar: base disponível",IF(AND(I225="Se SKU-base disponível",IFERROR(INDEX(Produtos!$E$6:$E$205,MATCH(A225,Produtos!$A$6:$A$205,0)),"")&lt;&gt;"Sim"),"Aguardar: base indisponível",IF(G225&lt;'Instruções'!$B$14,"Revisar: margem abaixo do mínimo","Apta"))))))))))))</f>
        <v/>
      </c>
      <c r="N225" s="17">
        <f>IF(M225&lt;&gt;"Apta","",1+COUNTIFS($A$6:$A$505,A225,$E$6:$E$505,E225,$M$6:$M$505,"Apta",$H$6:$H$505,"&gt;"&amp;H225)+COUNTIFS($A$6:$A$505,A225,$E$6:$E$505,E225,$M$6:$M$505,"Apta",$H$6:$H$505,H225,$G$6:$G$505,"&gt;"&amp;G225)+COUNTIFS($A$6:A225,A225,$E$6:E225,E225,$M$6:M225,"Apta",$H$6:H225,H225,$G$6:G225,G225)-1)</f>
        <v/>
      </c>
      <c r="O225" s="24">
        <f>IF(N225="","",A225&amp;"|"&amp;E225&amp;"|"&amp;TEXT(N225,"000"))</f>
        <v/>
      </c>
    </row>
    <row r="226">
      <c r="A226" s="16" t="n"/>
      <c r="B226" s="20">
        <f>IF(A226="","",IFERROR(INDEX(Produtos!$B$6:$B$205,MATCH(A226,Produtos!$A$6:$A$205,0)),"SKU não cadastrado"))</f>
        <v/>
      </c>
      <c r="C226" s="16" t="n"/>
      <c r="D226" s="20">
        <f>IF(C226="","",IFERROR(INDEX(Produtos!$B$6:$B$205,MATCH(C226,Produtos!$A$6:$A$205,0)),"SKU não cadastrado"))</f>
        <v/>
      </c>
      <c r="E226" s="16" t="n"/>
      <c r="F226" s="16" t="n"/>
      <c r="G226" s="38" t="n"/>
      <c r="H226" s="22" t="n"/>
      <c r="I226" s="23" t="n"/>
      <c r="J226" s="16" t="n"/>
      <c r="K226" s="23" t="n"/>
      <c r="L226" s="20">
        <f>IF(COUNTA(A226,C226,E226,F226,G226,H226,I226,J226)=0,"",IF(A226="","Falta SKU-base",IF(C226="","Falta SKU recomendado",IF(E226="","Falta tipo",IF(F226="","Falta compatibilidade",IF(G226="","Falta margem",IF(H226="","Falta prioridade",IF(I226="","Falta regra",IF(J226="","Falta situação ativa",IF(A226=C226,"Conflito: SKU igual",IF(COUNTIF(Produtos!$A$6:$A$205,A226)=0,"Conflito: base não cadastrada",IF(COUNTIF(Produtos!$A$6:$A$205,C226)=0,"Conflito: recomendado não cadastrado",IF(COUNTIFS($A$6:A226,A226,$C$6:C226,C226,$E$6:E226,E226)&gt;1,"Conflito: relação duplicada","OK")))))))))))))</f>
        <v/>
      </c>
      <c r="M226" s="20">
        <f>IF(L226="","",IF(L226&lt;&gt;"OK","Bloqueada: "&amp;L226,IF(J226&lt;&gt;"Sim","Inativa",IF(IFERROR(INDEX(Produtos!$D$6:$D$205,MATCH(A226,Produtos!$A$6:$A$205,0)),"")&lt;&gt;"Ativo","Bloqueada: base inativa",IF(IFERROR(INDEX(Produtos!$D$6:$D$205,MATCH(C226,Produtos!$A$6:$A$205,0)),"")&lt;&gt;"Ativo","Bloqueada: recomendado inativo",IF(F226="Incompatível","Bloqueada: incompatível",IF(F226="Não avaliada","Revisar: compatibilidade",IF(AND(F226="Condicional",'Instruções'!$B$15="Não"),"Revisar: condição não liberada",IF(IFERROR(INDEX(Produtos!$E$6:$E$205,MATCH(C226,Produtos!$A$6:$A$205,0)),"")&lt;&gt;"Sim","Aguardar: recomendado indisponível",IF(AND(I226="Se SKU-base indisponível",IFERROR(INDEX(Produtos!$E$6:$E$205,MATCH(A226,Produtos!$A$6:$A$205,0)),"")="Sim"),"Aguardar: base disponível",IF(AND(I226="Se SKU-base disponível",IFERROR(INDEX(Produtos!$E$6:$E$205,MATCH(A226,Produtos!$A$6:$A$205,0)),"")&lt;&gt;"Sim"),"Aguardar: base indisponível",IF(G226&lt;'Instruções'!$B$14,"Revisar: margem abaixo do mínimo","Apta"))))))))))))</f>
        <v/>
      </c>
      <c r="N226" s="17">
        <f>IF(M226&lt;&gt;"Apta","",1+COUNTIFS($A$6:$A$505,A226,$E$6:$E$505,E226,$M$6:$M$505,"Apta",$H$6:$H$505,"&gt;"&amp;H226)+COUNTIFS($A$6:$A$505,A226,$E$6:$E$505,E226,$M$6:$M$505,"Apta",$H$6:$H$505,H226,$G$6:$G$505,"&gt;"&amp;G226)+COUNTIFS($A$6:A226,A226,$E$6:E226,E226,$M$6:M226,"Apta",$H$6:H226,H226,$G$6:G226,G226)-1)</f>
        <v/>
      </c>
      <c r="O226" s="24">
        <f>IF(N226="","",A226&amp;"|"&amp;E226&amp;"|"&amp;TEXT(N226,"000"))</f>
        <v/>
      </c>
    </row>
    <row r="227">
      <c r="A227" s="16" t="n"/>
      <c r="B227" s="20">
        <f>IF(A227="","",IFERROR(INDEX(Produtos!$B$6:$B$205,MATCH(A227,Produtos!$A$6:$A$205,0)),"SKU não cadastrado"))</f>
        <v/>
      </c>
      <c r="C227" s="16" t="n"/>
      <c r="D227" s="20">
        <f>IF(C227="","",IFERROR(INDEX(Produtos!$B$6:$B$205,MATCH(C227,Produtos!$A$6:$A$205,0)),"SKU não cadastrado"))</f>
        <v/>
      </c>
      <c r="E227" s="16" t="n"/>
      <c r="F227" s="16" t="n"/>
      <c r="G227" s="38" t="n"/>
      <c r="H227" s="22" t="n"/>
      <c r="I227" s="23" t="n"/>
      <c r="J227" s="16" t="n"/>
      <c r="K227" s="23" t="n"/>
      <c r="L227" s="20">
        <f>IF(COUNTA(A227,C227,E227,F227,G227,H227,I227,J227)=0,"",IF(A227="","Falta SKU-base",IF(C227="","Falta SKU recomendado",IF(E227="","Falta tipo",IF(F227="","Falta compatibilidade",IF(G227="","Falta margem",IF(H227="","Falta prioridade",IF(I227="","Falta regra",IF(J227="","Falta situação ativa",IF(A227=C227,"Conflito: SKU igual",IF(COUNTIF(Produtos!$A$6:$A$205,A227)=0,"Conflito: base não cadastrada",IF(COUNTIF(Produtos!$A$6:$A$205,C227)=0,"Conflito: recomendado não cadastrado",IF(COUNTIFS($A$6:A227,A227,$C$6:C227,C227,$E$6:E227,E227)&gt;1,"Conflito: relação duplicada","OK")))))))))))))</f>
        <v/>
      </c>
      <c r="M227" s="20">
        <f>IF(L227="","",IF(L227&lt;&gt;"OK","Bloqueada: "&amp;L227,IF(J227&lt;&gt;"Sim","Inativa",IF(IFERROR(INDEX(Produtos!$D$6:$D$205,MATCH(A227,Produtos!$A$6:$A$205,0)),"")&lt;&gt;"Ativo","Bloqueada: base inativa",IF(IFERROR(INDEX(Produtos!$D$6:$D$205,MATCH(C227,Produtos!$A$6:$A$205,0)),"")&lt;&gt;"Ativo","Bloqueada: recomendado inativo",IF(F227="Incompatível","Bloqueada: incompatível",IF(F227="Não avaliada","Revisar: compatibilidade",IF(AND(F227="Condicional",'Instruções'!$B$15="Não"),"Revisar: condição não liberada",IF(IFERROR(INDEX(Produtos!$E$6:$E$205,MATCH(C227,Produtos!$A$6:$A$205,0)),"")&lt;&gt;"Sim","Aguardar: recomendado indisponível",IF(AND(I227="Se SKU-base indisponível",IFERROR(INDEX(Produtos!$E$6:$E$205,MATCH(A227,Produtos!$A$6:$A$205,0)),"")="Sim"),"Aguardar: base disponível",IF(AND(I227="Se SKU-base disponível",IFERROR(INDEX(Produtos!$E$6:$E$205,MATCH(A227,Produtos!$A$6:$A$205,0)),"")&lt;&gt;"Sim"),"Aguardar: base indisponível",IF(G227&lt;'Instruções'!$B$14,"Revisar: margem abaixo do mínimo","Apta"))))))))))))</f>
        <v/>
      </c>
      <c r="N227" s="17">
        <f>IF(M227&lt;&gt;"Apta","",1+COUNTIFS($A$6:$A$505,A227,$E$6:$E$505,E227,$M$6:$M$505,"Apta",$H$6:$H$505,"&gt;"&amp;H227)+COUNTIFS($A$6:$A$505,A227,$E$6:$E$505,E227,$M$6:$M$505,"Apta",$H$6:$H$505,H227,$G$6:$G$505,"&gt;"&amp;G227)+COUNTIFS($A$6:A227,A227,$E$6:E227,E227,$M$6:M227,"Apta",$H$6:H227,H227,$G$6:G227,G227)-1)</f>
        <v/>
      </c>
      <c r="O227" s="24">
        <f>IF(N227="","",A227&amp;"|"&amp;E227&amp;"|"&amp;TEXT(N227,"000"))</f>
        <v/>
      </c>
    </row>
    <row r="228">
      <c r="A228" s="16" t="n"/>
      <c r="B228" s="20">
        <f>IF(A228="","",IFERROR(INDEX(Produtos!$B$6:$B$205,MATCH(A228,Produtos!$A$6:$A$205,0)),"SKU não cadastrado"))</f>
        <v/>
      </c>
      <c r="C228" s="16" t="n"/>
      <c r="D228" s="20">
        <f>IF(C228="","",IFERROR(INDEX(Produtos!$B$6:$B$205,MATCH(C228,Produtos!$A$6:$A$205,0)),"SKU não cadastrado"))</f>
        <v/>
      </c>
      <c r="E228" s="16" t="n"/>
      <c r="F228" s="16" t="n"/>
      <c r="G228" s="38" t="n"/>
      <c r="H228" s="22" t="n"/>
      <c r="I228" s="23" t="n"/>
      <c r="J228" s="16" t="n"/>
      <c r="K228" s="23" t="n"/>
      <c r="L228" s="20">
        <f>IF(COUNTA(A228,C228,E228,F228,G228,H228,I228,J228)=0,"",IF(A228="","Falta SKU-base",IF(C228="","Falta SKU recomendado",IF(E228="","Falta tipo",IF(F228="","Falta compatibilidade",IF(G228="","Falta margem",IF(H228="","Falta prioridade",IF(I228="","Falta regra",IF(J228="","Falta situação ativa",IF(A228=C228,"Conflito: SKU igual",IF(COUNTIF(Produtos!$A$6:$A$205,A228)=0,"Conflito: base não cadastrada",IF(COUNTIF(Produtos!$A$6:$A$205,C228)=0,"Conflito: recomendado não cadastrado",IF(COUNTIFS($A$6:A228,A228,$C$6:C228,C228,$E$6:E228,E228)&gt;1,"Conflito: relação duplicada","OK")))))))))))))</f>
        <v/>
      </c>
      <c r="M228" s="20">
        <f>IF(L228="","",IF(L228&lt;&gt;"OK","Bloqueada: "&amp;L228,IF(J228&lt;&gt;"Sim","Inativa",IF(IFERROR(INDEX(Produtos!$D$6:$D$205,MATCH(A228,Produtos!$A$6:$A$205,0)),"")&lt;&gt;"Ativo","Bloqueada: base inativa",IF(IFERROR(INDEX(Produtos!$D$6:$D$205,MATCH(C228,Produtos!$A$6:$A$205,0)),"")&lt;&gt;"Ativo","Bloqueada: recomendado inativo",IF(F228="Incompatível","Bloqueada: incompatível",IF(F228="Não avaliada","Revisar: compatibilidade",IF(AND(F228="Condicional",'Instruções'!$B$15="Não"),"Revisar: condição não liberada",IF(IFERROR(INDEX(Produtos!$E$6:$E$205,MATCH(C228,Produtos!$A$6:$A$205,0)),"")&lt;&gt;"Sim","Aguardar: recomendado indisponível",IF(AND(I228="Se SKU-base indisponível",IFERROR(INDEX(Produtos!$E$6:$E$205,MATCH(A228,Produtos!$A$6:$A$205,0)),"")="Sim"),"Aguardar: base disponível",IF(AND(I228="Se SKU-base disponível",IFERROR(INDEX(Produtos!$E$6:$E$205,MATCH(A228,Produtos!$A$6:$A$205,0)),"")&lt;&gt;"Sim"),"Aguardar: base indisponível",IF(G228&lt;'Instruções'!$B$14,"Revisar: margem abaixo do mínimo","Apta"))))))))))))</f>
        <v/>
      </c>
      <c r="N228" s="17">
        <f>IF(M228&lt;&gt;"Apta","",1+COUNTIFS($A$6:$A$505,A228,$E$6:$E$505,E228,$M$6:$M$505,"Apta",$H$6:$H$505,"&gt;"&amp;H228)+COUNTIFS($A$6:$A$505,A228,$E$6:$E$505,E228,$M$6:$M$505,"Apta",$H$6:$H$505,H228,$G$6:$G$505,"&gt;"&amp;G228)+COUNTIFS($A$6:A228,A228,$E$6:E228,E228,$M$6:M228,"Apta",$H$6:H228,H228,$G$6:G228,G228)-1)</f>
        <v/>
      </c>
      <c r="O228" s="24">
        <f>IF(N228="","",A228&amp;"|"&amp;E228&amp;"|"&amp;TEXT(N228,"000"))</f>
        <v/>
      </c>
    </row>
    <row r="229">
      <c r="A229" s="16" t="n"/>
      <c r="B229" s="20">
        <f>IF(A229="","",IFERROR(INDEX(Produtos!$B$6:$B$205,MATCH(A229,Produtos!$A$6:$A$205,0)),"SKU não cadastrado"))</f>
        <v/>
      </c>
      <c r="C229" s="16" t="n"/>
      <c r="D229" s="20">
        <f>IF(C229="","",IFERROR(INDEX(Produtos!$B$6:$B$205,MATCH(C229,Produtos!$A$6:$A$205,0)),"SKU não cadastrado"))</f>
        <v/>
      </c>
      <c r="E229" s="16" t="n"/>
      <c r="F229" s="16" t="n"/>
      <c r="G229" s="38" t="n"/>
      <c r="H229" s="22" t="n"/>
      <c r="I229" s="23" t="n"/>
      <c r="J229" s="16" t="n"/>
      <c r="K229" s="23" t="n"/>
      <c r="L229" s="20">
        <f>IF(COUNTA(A229,C229,E229,F229,G229,H229,I229,J229)=0,"",IF(A229="","Falta SKU-base",IF(C229="","Falta SKU recomendado",IF(E229="","Falta tipo",IF(F229="","Falta compatibilidade",IF(G229="","Falta margem",IF(H229="","Falta prioridade",IF(I229="","Falta regra",IF(J229="","Falta situação ativa",IF(A229=C229,"Conflito: SKU igual",IF(COUNTIF(Produtos!$A$6:$A$205,A229)=0,"Conflito: base não cadastrada",IF(COUNTIF(Produtos!$A$6:$A$205,C229)=0,"Conflito: recomendado não cadastrado",IF(COUNTIFS($A$6:A229,A229,$C$6:C229,C229,$E$6:E229,E229)&gt;1,"Conflito: relação duplicada","OK")))))))))))))</f>
        <v/>
      </c>
      <c r="M229" s="20">
        <f>IF(L229="","",IF(L229&lt;&gt;"OK","Bloqueada: "&amp;L229,IF(J229&lt;&gt;"Sim","Inativa",IF(IFERROR(INDEX(Produtos!$D$6:$D$205,MATCH(A229,Produtos!$A$6:$A$205,0)),"")&lt;&gt;"Ativo","Bloqueada: base inativa",IF(IFERROR(INDEX(Produtos!$D$6:$D$205,MATCH(C229,Produtos!$A$6:$A$205,0)),"")&lt;&gt;"Ativo","Bloqueada: recomendado inativo",IF(F229="Incompatível","Bloqueada: incompatível",IF(F229="Não avaliada","Revisar: compatibilidade",IF(AND(F229="Condicional",'Instruções'!$B$15="Não"),"Revisar: condição não liberada",IF(IFERROR(INDEX(Produtos!$E$6:$E$205,MATCH(C229,Produtos!$A$6:$A$205,0)),"")&lt;&gt;"Sim","Aguardar: recomendado indisponível",IF(AND(I229="Se SKU-base indisponível",IFERROR(INDEX(Produtos!$E$6:$E$205,MATCH(A229,Produtos!$A$6:$A$205,0)),"")="Sim"),"Aguardar: base disponível",IF(AND(I229="Se SKU-base disponível",IFERROR(INDEX(Produtos!$E$6:$E$205,MATCH(A229,Produtos!$A$6:$A$205,0)),"")&lt;&gt;"Sim"),"Aguardar: base indisponível",IF(G229&lt;'Instruções'!$B$14,"Revisar: margem abaixo do mínimo","Apta"))))))))))))</f>
        <v/>
      </c>
      <c r="N229" s="17">
        <f>IF(M229&lt;&gt;"Apta","",1+COUNTIFS($A$6:$A$505,A229,$E$6:$E$505,E229,$M$6:$M$505,"Apta",$H$6:$H$505,"&gt;"&amp;H229)+COUNTIFS($A$6:$A$505,A229,$E$6:$E$505,E229,$M$6:$M$505,"Apta",$H$6:$H$505,H229,$G$6:$G$505,"&gt;"&amp;G229)+COUNTIFS($A$6:A229,A229,$E$6:E229,E229,$M$6:M229,"Apta",$H$6:H229,H229,$G$6:G229,G229)-1)</f>
        <v/>
      </c>
      <c r="O229" s="24">
        <f>IF(N229="","",A229&amp;"|"&amp;E229&amp;"|"&amp;TEXT(N229,"000"))</f>
        <v/>
      </c>
    </row>
    <row r="230">
      <c r="A230" s="16" t="n"/>
      <c r="B230" s="20">
        <f>IF(A230="","",IFERROR(INDEX(Produtos!$B$6:$B$205,MATCH(A230,Produtos!$A$6:$A$205,0)),"SKU não cadastrado"))</f>
        <v/>
      </c>
      <c r="C230" s="16" t="n"/>
      <c r="D230" s="20">
        <f>IF(C230="","",IFERROR(INDEX(Produtos!$B$6:$B$205,MATCH(C230,Produtos!$A$6:$A$205,0)),"SKU não cadastrado"))</f>
        <v/>
      </c>
      <c r="E230" s="16" t="n"/>
      <c r="F230" s="16" t="n"/>
      <c r="G230" s="38" t="n"/>
      <c r="H230" s="22" t="n"/>
      <c r="I230" s="23" t="n"/>
      <c r="J230" s="16" t="n"/>
      <c r="K230" s="23" t="n"/>
      <c r="L230" s="20">
        <f>IF(COUNTA(A230,C230,E230,F230,G230,H230,I230,J230)=0,"",IF(A230="","Falta SKU-base",IF(C230="","Falta SKU recomendado",IF(E230="","Falta tipo",IF(F230="","Falta compatibilidade",IF(G230="","Falta margem",IF(H230="","Falta prioridade",IF(I230="","Falta regra",IF(J230="","Falta situação ativa",IF(A230=C230,"Conflito: SKU igual",IF(COUNTIF(Produtos!$A$6:$A$205,A230)=0,"Conflito: base não cadastrada",IF(COUNTIF(Produtos!$A$6:$A$205,C230)=0,"Conflito: recomendado não cadastrado",IF(COUNTIFS($A$6:A230,A230,$C$6:C230,C230,$E$6:E230,E230)&gt;1,"Conflito: relação duplicada","OK")))))))))))))</f>
        <v/>
      </c>
      <c r="M230" s="20">
        <f>IF(L230="","",IF(L230&lt;&gt;"OK","Bloqueada: "&amp;L230,IF(J230&lt;&gt;"Sim","Inativa",IF(IFERROR(INDEX(Produtos!$D$6:$D$205,MATCH(A230,Produtos!$A$6:$A$205,0)),"")&lt;&gt;"Ativo","Bloqueada: base inativa",IF(IFERROR(INDEX(Produtos!$D$6:$D$205,MATCH(C230,Produtos!$A$6:$A$205,0)),"")&lt;&gt;"Ativo","Bloqueada: recomendado inativo",IF(F230="Incompatível","Bloqueada: incompatível",IF(F230="Não avaliada","Revisar: compatibilidade",IF(AND(F230="Condicional",'Instruções'!$B$15="Não"),"Revisar: condição não liberada",IF(IFERROR(INDEX(Produtos!$E$6:$E$205,MATCH(C230,Produtos!$A$6:$A$205,0)),"")&lt;&gt;"Sim","Aguardar: recomendado indisponível",IF(AND(I230="Se SKU-base indisponível",IFERROR(INDEX(Produtos!$E$6:$E$205,MATCH(A230,Produtos!$A$6:$A$205,0)),"")="Sim"),"Aguardar: base disponível",IF(AND(I230="Se SKU-base disponível",IFERROR(INDEX(Produtos!$E$6:$E$205,MATCH(A230,Produtos!$A$6:$A$205,0)),"")&lt;&gt;"Sim"),"Aguardar: base indisponível",IF(G230&lt;'Instruções'!$B$14,"Revisar: margem abaixo do mínimo","Apta"))))))))))))</f>
        <v/>
      </c>
      <c r="N230" s="17">
        <f>IF(M230&lt;&gt;"Apta","",1+COUNTIFS($A$6:$A$505,A230,$E$6:$E$505,E230,$M$6:$M$505,"Apta",$H$6:$H$505,"&gt;"&amp;H230)+COUNTIFS($A$6:$A$505,A230,$E$6:$E$505,E230,$M$6:$M$505,"Apta",$H$6:$H$505,H230,$G$6:$G$505,"&gt;"&amp;G230)+COUNTIFS($A$6:A230,A230,$E$6:E230,E230,$M$6:M230,"Apta",$H$6:H230,H230,$G$6:G230,G230)-1)</f>
        <v/>
      </c>
      <c r="O230" s="24">
        <f>IF(N230="","",A230&amp;"|"&amp;E230&amp;"|"&amp;TEXT(N230,"000"))</f>
        <v/>
      </c>
    </row>
    <row r="231">
      <c r="A231" s="16" t="n"/>
      <c r="B231" s="20">
        <f>IF(A231="","",IFERROR(INDEX(Produtos!$B$6:$B$205,MATCH(A231,Produtos!$A$6:$A$205,0)),"SKU não cadastrado"))</f>
        <v/>
      </c>
      <c r="C231" s="16" t="n"/>
      <c r="D231" s="20">
        <f>IF(C231="","",IFERROR(INDEX(Produtos!$B$6:$B$205,MATCH(C231,Produtos!$A$6:$A$205,0)),"SKU não cadastrado"))</f>
        <v/>
      </c>
      <c r="E231" s="16" t="n"/>
      <c r="F231" s="16" t="n"/>
      <c r="G231" s="38" t="n"/>
      <c r="H231" s="22" t="n"/>
      <c r="I231" s="23" t="n"/>
      <c r="J231" s="16" t="n"/>
      <c r="K231" s="23" t="n"/>
      <c r="L231" s="20">
        <f>IF(COUNTA(A231,C231,E231,F231,G231,H231,I231,J231)=0,"",IF(A231="","Falta SKU-base",IF(C231="","Falta SKU recomendado",IF(E231="","Falta tipo",IF(F231="","Falta compatibilidade",IF(G231="","Falta margem",IF(H231="","Falta prioridade",IF(I231="","Falta regra",IF(J231="","Falta situação ativa",IF(A231=C231,"Conflito: SKU igual",IF(COUNTIF(Produtos!$A$6:$A$205,A231)=0,"Conflito: base não cadastrada",IF(COUNTIF(Produtos!$A$6:$A$205,C231)=0,"Conflito: recomendado não cadastrado",IF(COUNTIFS($A$6:A231,A231,$C$6:C231,C231,$E$6:E231,E231)&gt;1,"Conflito: relação duplicada","OK")))))))))))))</f>
        <v/>
      </c>
      <c r="M231" s="20">
        <f>IF(L231="","",IF(L231&lt;&gt;"OK","Bloqueada: "&amp;L231,IF(J231&lt;&gt;"Sim","Inativa",IF(IFERROR(INDEX(Produtos!$D$6:$D$205,MATCH(A231,Produtos!$A$6:$A$205,0)),"")&lt;&gt;"Ativo","Bloqueada: base inativa",IF(IFERROR(INDEX(Produtos!$D$6:$D$205,MATCH(C231,Produtos!$A$6:$A$205,0)),"")&lt;&gt;"Ativo","Bloqueada: recomendado inativo",IF(F231="Incompatível","Bloqueada: incompatível",IF(F231="Não avaliada","Revisar: compatibilidade",IF(AND(F231="Condicional",'Instruções'!$B$15="Não"),"Revisar: condição não liberada",IF(IFERROR(INDEX(Produtos!$E$6:$E$205,MATCH(C231,Produtos!$A$6:$A$205,0)),"")&lt;&gt;"Sim","Aguardar: recomendado indisponível",IF(AND(I231="Se SKU-base indisponível",IFERROR(INDEX(Produtos!$E$6:$E$205,MATCH(A231,Produtos!$A$6:$A$205,0)),"")="Sim"),"Aguardar: base disponível",IF(AND(I231="Se SKU-base disponível",IFERROR(INDEX(Produtos!$E$6:$E$205,MATCH(A231,Produtos!$A$6:$A$205,0)),"")&lt;&gt;"Sim"),"Aguardar: base indisponível",IF(G231&lt;'Instruções'!$B$14,"Revisar: margem abaixo do mínimo","Apta"))))))))))))</f>
        <v/>
      </c>
      <c r="N231" s="17">
        <f>IF(M231&lt;&gt;"Apta","",1+COUNTIFS($A$6:$A$505,A231,$E$6:$E$505,E231,$M$6:$M$505,"Apta",$H$6:$H$505,"&gt;"&amp;H231)+COUNTIFS($A$6:$A$505,A231,$E$6:$E$505,E231,$M$6:$M$505,"Apta",$H$6:$H$505,H231,$G$6:$G$505,"&gt;"&amp;G231)+COUNTIFS($A$6:A231,A231,$E$6:E231,E231,$M$6:M231,"Apta",$H$6:H231,H231,$G$6:G231,G231)-1)</f>
        <v/>
      </c>
      <c r="O231" s="24">
        <f>IF(N231="","",A231&amp;"|"&amp;E231&amp;"|"&amp;TEXT(N231,"000"))</f>
        <v/>
      </c>
    </row>
    <row r="232">
      <c r="A232" s="16" t="n"/>
      <c r="B232" s="20">
        <f>IF(A232="","",IFERROR(INDEX(Produtos!$B$6:$B$205,MATCH(A232,Produtos!$A$6:$A$205,0)),"SKU não cadastrado"))</f>
        <v/>
      </c>
      <c r="C232" s="16" t="n"/>
      <c r="D232" s="20">
        <f>IF(C232="","",IFERROR(INDEX(Produtos!$B$6:$B$205,MATCH(C232,Produtos!$A$6:$A$205,0)),"SKU não cadastrado"))</f>
        <v/>
      </c>
      <c r="E232" s="16" t="n"/>
      <c r="F232" s="16" t="n"/>
      <c r="G232" s="38" t="n"/>
      <c r="H232" s="22" t="n"/>
      <c r="I232" s="23" t="n"/>
      <c r="J232" s="16" t="n"/>
      <c r="K232" s="23" t="n"/>
      <c r="L232" s="20">
        <f>IF(COUNTA(A232,C232,E232,F232,G232,H232,I232,J232)=0,"",IF(A232="","Falta SKU-base",IF(C232="","Falta SKU recomendado",IF(E232="","Falta tipo",IF(F232="","Falta compatibilidade",IF(G232="","Falta margem",IF(H232="","Falta prioridade",IF(I232="","Falta regra",IF(J232="","Falta situação ativa",IF(A232=C232,"Conflito: SKU igual",IF(COUNTIF(Produtos!$A$6:$A$205,A232)=0,"Conflito: base não cadastrada",IF(COUNTIF(Produtos!$A$6:$A$205,C232)=0,"Conflito: recomendado não cadastrado",IF(COUNTIFS($A$6:A232,A232,$C$6:C232,C232,$E$6:E232,E232)&gt;1,"Conflito: relação duplicada","OK")))))))))))))</f>
        <v/>
      </c>
      <c r="M232" s="20">
        <f>IF(L232="","",IF(L232&lt;&gt;"OK","Bloqueada: "&amp;L232,IF(J232&lt;&gt;"Sim","Inativa",IF(IFERROR(INDEX(Produtos!$D$6:$D$205,MATCH(A232,Produtos!$A$6:$A$205,0)),"")&lt;&gt;"Ativo","Bloqueada: base inativa",IF(IFERROR(INDEX(Produtos!$D$6:$D$205,MATCH(C232,Produtos!$A$6:$A$205,0)),"")&lt;&gt;"Ativo","Bloqueada: recomendado inativo",IF(F232="Incompatível","Bloqueada: incompatível",IF(F232="Não avaliada","Revisar: compatibilidade",IF(AND(F232="Condicional",'Instruções'!$B$15="Não"),"Revisar: condição não liberada",IF(IFERROR(INDEX(Produtos!$E$6:$E$205,MATCH(C232,Produtos!$A$6:$A$205,0)),"")&lt;&gt;"Sim","Aguardar: recomendado indisponível",IF(AND(I232="Se SKU-base indisponível",IFERROR(INDEX(Produtos!$E$6:$E$205,MATCH(A232,Produtos!$A$6:$A$205,0)),"")="Sim"),"Aguardar: base disponível",IF(AND(I232="Se SKU-base disponível",IFERROR(INDEX(Produtos!$E$6:$E$205,MATCH(A232,Produtos!$A$6:$A$205,0)),"")&lt;&gt;"Sim"),"Aguardar: base indisponível",IF(G232&lt;'Instruções'!$B$14,"Revisar: margem abaixo do mínimo","Apta"))))))))))))</f>
        <v/>
      </c>
      <c r="N232" s="17">
        <f>IF(M232&lt;&gt;"Apta","",1+COUNTIFS($A$6:$A$505,A232,$E$6:$E$505,E232,$M$6:$M$505,"Apta",$H$6:$H$505,"&gt;"&amp;H232)+COUNTIFS($A$6:$A$505,A232,$E$6:$E$505,E232,$M$6:$M$505,"Apta",$H$6:$H$505,H232,$G$6:$G$505,"&gt;"&amp;G232)+COUNTIFS($A$6:A232,A232,$E$6:E232,E232,$M$6:M232,"Apta",$H$6:H232,H232,$G$6:G232,G232)-1)</f>
        <v/>
      </c>
      <c r="O232" s="24">
        <f>IF(N232="","",A232&amp;"|"&amp;E232&amp;"|"&amp;TEXT(N232,"000"))</f>
        <v/>
      </c>
    </row>
    <row r="233">
      <c r="A233" s="16" t="n"/>
      <c r="B233" s="20">
        <f>IF(A233="","",IFERROR(INDEX(Produtos!$B$6:$B$205,MATCH(A233,Produtos!$A$6:$A$205,0)),"SKU não cadastrado"))</f>
        <v/>
      </c>
      <c r="C233" s="16" t="n"/>
      <c r="D233" s="20">
        <f>IF(C233="","",IFERROR(INDEX(Produtos!$B$6:$B$205,MATCH(C233,Produtos!$A$6:$A$205,0)),"SKU não cadastrado"))</f>
        <v/>
      </c>
      <c r="E233" s="16" t="n"/>
      <c r="F233" s="16" t="n"/>
      <c r="G233" s="38" t="n"/>
      <c r="H233" s="22" t="n"/>
      <c r="I233" s="23" t="n"/>
      <c r="J233" s="16" t="n"/>
      <c r="K233" s="23" t="n"/>
      <c r="L233" s="20">
        <f>IF(COUNTA(A233,C233,E233,F233,G233,H233,I233,J233)=0,"",IF(A233="","Falta SKU-base",IF(C233="","Falta SKU recomendado",IF(E233="","Falta tipo",IF(F233="","Falta compatibilidade",IF(G233="","Falta margem",IF(H233="","Falta prioridade",IF(I233="","Falta regra",IF(J233="","Falta situação ativa",IF(A233=C233,"Conflito: SKU igual",IF(COUNTIF(Produtos!$A$6:$A$205,A233)=0,"Conflito: base não cadastrada",IF(COUNTIF(Produtos!$A$6:$A$205,C233)=0,"Conflito: recomendado não cadastrado",IF(COUNTIFS($A$6:A233,A233,$C$6:C233,C233,$E$6:E233,E233)&gt;1,"Conflito: relação duplicada","OK")))))))))))))</f>
        <v/>
      </c>
      <c r="M233" s="20">
        <f>IF(L233="","",IF(L233&lt;&gt;"OK","Bloqueada: "&amp;L233,IF(J233&lt;&gt;"Sim","Inativa",IF(IFERROR(INDEX(Produtos!$D$6:$D$205,MATCH(A233,Produtos!$A$6:$A$205,0)),"")&lt;&gt;"Ativo","Bloqueada: base inativa",IF(IFERROR(INDEX(Produtos!$D$6:$D$205,MATCH(C233,Produtos!$A$6:$A$205,0)),"")&lt;&gt;"Ativo","Bloqueada: recomendado inativo",IF(F233="Incompatível","Bloqueada: incompatível",IF(F233="Não avaliada","Revisar: compatibilidade",IF(AND(F233="Condicional",'Instruções'!$B$15="Não"),"Revisar: condição não liberada",IF(IFERROR(INDEX(Produtos!$E$6:$E$205,MATCH(C233,Produtos!$A$6:$A$205,0)),"")&lt;&gt;"Sim","Aguardar: recomendado indisponível",IF(AND(I233="Se SKU-base indisponível",IFERROR(INDEX(Produtos!$E$6:$E$205,MATCH(A233,Produtos!$A$6:$A$205,0)),"")="Sim"),"Aguardar: base disponível",IF(AND(I233="Se SKU-base disponível",IFERROR(INDEX(Produtos!$E$6:$E$205,MATCH(A233,Produtos!$A$6:$A$205,0)),"")&lt;&gt;"Sim"),"Aguardar: base indisponível",IF(G233&lt;'Instruções'!$B$14,"Revisar: margem abaixo do mínimo","Apta"))))))))))))</f>
        <v/>
      </c>
      <c r="N233" s="17">
        <f>IF(M233&lt;&gt;"Apta","",1+COUNTIFS($A$6:$A$505,A233,$E$6:$E$505,E233,$M$6:$M$505,"Apta",$H$6:$H$505,"&gt;"&amp;H233)+COUNTIFS($A$6:$A$505,A233,$E$6:$E$505,E233,$M$6:$M$505,"Apta",$H$6:$H$505,H233,$G$6:$G$505,"&gt;"&amp;G233)+COUNTIFS($A$6:A233,A233,$E$6:E233,E233,$M$6:M233,"Apta",$H$6:H233,H233,$G$6:G233,G233)-1)</f>
        <v/>
      </c>
      <c r="O233" s="24">
        <f>IF(N233="","",A233&amp;"|"&amp;E233&amp;"|"&amp;TEXT(N233,"000"))</f>
        <v/>
      </c>
    </row>
    <row r="234">
      <c r="A234" s="16" t="n"/>
      <c r="B234" s="20">
        <f>IF(A234="","",IFERROR(INDEX(Produtos!$B$6:$B$205,MATCH(A234,Produtos!$A$6:$A$205,0)),"SKU não cadastrado"))</f>
        <v/>
      </c>
      <c r="C234" s="16" t="n"/>
      <c r="D234" s="20">
        <f>IF(C234="","",IFERROR(INDEX(Produtos!$B$6:$B$205,MATCH(C234,Produtos!$A$6:$A$205,0)),"SKU não cadastrado"))</f>
        <v/>
      </c>
      <c r="E234" s="16" t="n"/>
      <c r="F234" s="16" t="n"/>
      <c r="G234" s="38" t="n"/>
      <c r="H234" s="22" t="n"/>
      <c r="I234" s="23" t="n"/>
      <c r="J234" s="16" t="n"/>
      <c r="K234" s="23" t="n"/>
      <c r="L234" s="20">
        <f>IF(COUNTA(A234,C234,E234,F234,G234,H234,I234,J234)=0,"",IF(A234="","Falta SKU-base",IF(C234="","Falta SKU recomendado",IF(E234="","Falta tipo",IF(F234="","Falta compatibilidade",IF(G234="","Falta margem",IF(H234="","Falta prioridade",IF(I234="","Falta regra",IF(J234="","Falta situação ativa",IF(A234=C234,"Conflito: SKU igual",IF(COUNTIF(Produtos!$A$6:$A$205,A234)=0,"Conflito: base não cadastrada",IF(COUNTIF(Produtos!$A$6:$A$205,C234)=0,"Conflito: recomendado não cadastrado",IF(COUNTIFS($A$6:A234,A234,$C$6:C234,C234,$E$6:E234,E234)&gt;1,"Conflito: relação duplicada","OK")))))))))))))</f>
        <v/>
      </c>
      <c r="M234" s="20">
        <f>IF(L234="","",IF(L234&lt;&gt;"OK","Bloqueada: "&amp;L234,IF(J234&lt;&gt;"Sim","Inativa",IF(IFERROR(INDEX(Produtos!$D$6:$D$205,MATCH(A234,Produtos!$A$6:$A$205,0)),"")&lt;&gt;"Ativo","Bloqueada: base inativa",IF(IFERROR(INDEX(Produtos!$D$6:$D$205,MATCH(C234,Produtos!$A$6:$A$205,0)),"")&lt;&gt;"Ativo","Bloqueada: recomendado inativo",IF(F234="Incompatível","Bloqueada: incompatível",IF(F234="Não avaliada","Revisar: compatibilidade",IF(AND(F234="Condicional",'Instruções'!$B$15="Não"),"Revisar: condição não liberada",IF(IFERROR(INDEX(Produtos!$E$6:$E$205,MATCH(C234,Produtos!$A$6:$A$205,0)),"")&lt;&gt;"Sim","Aguardar: recomendado indisponível",IF(AND(I234="Se SKU-base indisponível",IFERROR(INDEX(Produtos!$E$6:$E$205,MATCH(A234,Produtos!$A$6:$A$205,0)),"")="Sim"),"Aguardar: base disponível",IF(AND(I234="Se SKU-base disponível",IFERROR(INDEX(Produtos!$E$6:$E$205,MATCH(A234,Produtos!$A$6:$A$205,0)),"")&lt;&gt;"Sim"),"Aguardar: base indisponível",IF(G234&lt;'Instruções'!$B$14,"Revisar: margem abaixo do mínimo","Apta"))))))))))))</f>
        <v/>
      </c>
      <c r="N234" s="17">
        <f>IF(M234&lt;&gt;"Apta","",1+COUNTIFS($A$6:$A$505,A234,$E$6:$E$505,E234,$M$6:$M$505,"Apta",$H$6:$H$505,"&gt;"&amp;H234)+COUNTIFS($A$6:$A$505,A234,$E$6:$E$505,E234,$M$6:$M$505,"Apta",$H$6:$H$505,H234,$G$6:$G$505,"&gt;"&amp;G234)+COUNTIFS($A$6:A234,A234,$E$6:E234,E234,$M$6:M234,"Apta",$H$6:H234,H234,$G$6:G234,G234)-1)</f>
        <v/>
      </c>
      <c r="O234" s="24">
        <f>IF(N234="","",A234&amp;"|"&amp;E234&amp;"|"&amp;TEXT(N234,"000"))</f>
        <v/>
      </c>
    </row>
    <row r="235">
      <c r="A235" s="16" t="n"/>
      <c r="B235" s="20">
        <f>IF(A235="","",IFERROR(INDEX(Produtos!$B$6:$B$205,MATCH(A235,Produtos!$A$6:$A$205,0)),"SKU não cadastrado"))</f>
        <v/>
      </c>
      <c r="C235" s="16" t="n"/>
      <c r="D235" s="20">
        <f>IF(C235="","",IFERROR(INDEX(Produtos!$B$6:$B$205,MATCH(C235,Produtos!$A$6:$A$205,0)),"SKU não cadastrado"))</f>
        <v/>
      </c>
      <c r="E235" s="16" t="n"/>
      <c r="F235" s="16" t="n"/>
      <c r="G235" s="38" t="n"/>
      <c r="H235" s="22" t="n"/>
      <c r="I235" s="23" t="n"/>
      <c r="J235" s="16" t="n"/>
      <c r="K235" s="23" t="n"/>
      <c r="L235" s="20">
        <f>IF(COUNTA(A235,C235,E235,F235,G235,H235,I235,J235)=0,"",IF(A235="","Falta SKU-base",IF(C235="","Falta SKU recomendado",IF(E235="","Falta tipo",IF(F235="","Falta compatibilidade",IF(G235="","Falta margem",IF(H235="","Falta prioridade",IF(I235="","Falta regra",IF(J235="","Falta situação ativa",IF(A235=C235,"Conflito: SKU igual",IF(COUNTIF(Produtos!$A$6:$A$205,A235)=0,"Conflito: base não cadastrada",IF(COUNTIF(Produtos!$A$6:$A$205,C235)=0,"Conflito: recomendado não cadastrado",IF(COUNTIFS($A$6:A235,A235,$C$6:C235,C235,$E$6:E235,E235)&gt;1,"Conflito: relação duplicada","OK")))))))))))))</f>
        <v/>
      </c>
      <c r="M235" s="20">
        <f>IF(L235="","",IF(L235&lt;&gt;"OK","Bloqueada: "&amp;L235,IF(J235&lt;&gt;"Sim","Inativa",IF(IFERROR(INDEX(Produtos!$D$6:$D$205,MATCH(A235,Produtos!$A$6:$A$205,0)),"")&lt;&gt;"Ativo","Bloqueada: base inativa",IF(IFERROR(INDEX(Produtos!$D$6:$D$205,MATCH(C235,Produtos!$A$6:$A$205,0)),"")&lt;&gt;"Ativo","Bloqueada: recomendado inativo",IF(F235="Incompatível","Bloqueada: incompatível",IF(F235="Não avaliada","Revisar: compatibilidade",IF(AND(F235="Condicional",'Instruções'!$B$15="Não"),"Revisar: condição não liberada",IF(IFERROR(INDEX(Produtos!$E$6:$E$205,MATCH(C235,Produtos!$A$6:$A$205,0)),"")&lt;&gt;"Sim","Aguardar: recomendado indisponível",IF(AND(I235="Se SKU-base indisponível",IFERROR(INDEX(Produtos!$E$6:$E$205,MATCH(A235,Produtos!$A$6:$A$205,0)),"")="Sim"),"Aguardar: base disponível",IF(AND(I235="Se SKU-base disponível",IFERROR(INDEX(Produtos!$E$6:$E$205,MATCH(A235,Produtos!$A$6:$A$205,0)),"")&lt;&gt;"Sim"),"Aguardar: base indisponível",IF(G235&lt;'Instruções'!$B$14,"Revisar: margem abaixo do mínimo","Apta"))))))))))))</f>
        <v/>
      </c>
      <c r="N235" s="17">
        <f>IF(M235&lt;&gt;"Apta","",1+COUNTIFS($A$6:$A$505,A235,$E$6:$E$505,E235,$M$6:$M$505,"Apta",$H$6:$H$505,"&gt;"&amp;H235)+COUNTIFS($A$6:$A$505,A235,$E$6:$E$505,E235,$M$6:$M$505,"Apta",$H$6:$H$505,H235,$G$6:$G$505,"&gt;"&amp;G235)+COUNTIFS($A$6:A235,A235,$E$6:E235,E235,$M$6:M235,"Apta",$H$6:H235,H235,$G$6:G235,G235)-1)</f>
        <v/>
      </c>
      <c r="O235" s="24">
        <f>IF(N235="","",A235&amp;"|"&amp;E235&amp;"|"&amp;TEXT(N235,"000"))</f>
        <v/>
      </c>
    </row>
    <row r="236">
      <c r="A236" s="16" t="n"/>
      <c r="B236" s="20">
        <f>IF(A236="","",IFERROR(INDEX(Produtos!$B$6:$B$205,MATCH(A236,Produtos!$A$6:$A$205,0)),"SKU não cadastrado"))</f>
        <v/>
      </c>
      <c r="C236" s="16" t="n"/>
      <c r="D236" s="20">
        <f>IF(C236="","",IFERROR(INDEX(Produtos!$B$6:$B$205,MATCH(C236,Produtos!$A$6:$A$205,0)),"SKU não cadastrado"))</f>
        <v/>
      </c>
      <c r="E236" s="16" t="n"/>
      <c r="F236" s="16" t="n"/>
      <c r="G236" s="38" t="n"/>
      <c r="H236" s="22" t="n"/>
      <c r="I236" s="23" t="n"/>
      <c r="J236" s="16" t="n"/>
      <c r="K236" s="23" t="n"/>
      <c r="L236" s="20">
        <f>IF(COUNTA(A236,C236,E236,F236,G236,H236,I236,J236)=0,"",IF(A236="","Falta SKU-base",IF(C236="","Falta SKU recomendado",IF(E236="","Falta tipo",IF(F236="","Falta compatibilidade",IF(G236="","Falta margem",IF(H236="","Falta prioridade",IF(I236="","Falta regra",IF(J236="","Falta situação ativa",IF(A236=C236,"Conflito: SKU igual",IF(COUNTIF(Produtos!$A$6:$A$205,A236)=0,"Conflito: base não cadastrada",IF(COUNTIF(Produtos!$A$6:$A$205,C236)=0,"Conflito: recomendado não cadastrado",IF(COUNTIFS($A$6:A236,A236,$C$6:C236,C236,$E$6:E236,E236)&gt;1,"Conflito: relação duplicada","OK")))))))))))))</f>
        <v/>
      </c>
      <c r="M236" s="20">
        <f>IF(L236="","",IF(L236&lt;&gt;"OK","Bloqueada: "&amp;L236,IF(J236&lt;&gt;"Sim","Inativa",IF(IFERROR(INDEX(Produtos!$D$6:$D$205,MATCH(A236,Produtos!$A$6:$A$205,0)),"")&lt;&gt;"Ativo","Bloqueada: base inativa",IF(IFERROR(INDEX(Produtos!$D$6:$D$205,MATCH(C236,Produtos!$A$6:$A$205,0)),"")&lt;&gt;"Ativo","Bloqueada: recomendado inativo",IF(F236="Incompatível","Bloqueada: incompatível",IF(F236="Não avaliada","Revisar: compatibilidade",IF(AND(F236="Condicional",'Instruções'!$B$15="Não"),"Revisar: condição não liberada",IF(IFERROR(INDEX(Produtos!$E$6:$E$205,MATCH(C236,Produtos!$A$6:$A$205,0)),"")&lt;&gt;"Sim","Aguardar: recomendado indisponível",IF(AND(I236="Se SKU-base indisponível",IFERROR(INDEX(Produtos!$E$6:$E$205,MATCH(A236,Produtos!$A$6:$A$205,0)),"")="Sim"),"Aguardar: base disponível",IF(AND(I236="Se SKU-base disponível",IFERROR(INDEX(Produtos!$E$6:$E$205,MATCH(A236,Produtos!$A$6:$A$205,0)),"")&lt;&gt;"Sim"),"Aguardar: base indisponível",IF(G236&lt;'Instruções'!$B$14,"Revisar: margem abaixo do mínimo","Apta"))))))))))))</f>
        <v/>
      </c>
      <c r="N236" s="17">
        <f>IF(M236&lt;&gt;"Apta","",1+COUNTIFS($A$6:$A$505,A236,$E$6:$E$505,E236,$M$6:$M$505,"Apta",$H$6:$H$505,"&gt;"&amp;H236)+COUNTIFS($A$6:$A$505,A236,$E$6:$E$505,E236,$M$6:$M$505,"Apta",$H$6:$H$505,H236,$G$6:$G$505,"&gt;"&amp;G236)+COUNTIFS($A$6:A236,A236,$E$6:E236,E236,$M$6:M236,"Apta",$H$6:H236,H236,$G$6:G236,G236)-1)</f>
        <v/>
      </c>
      <c r="O236" s="24">
        <f>IF(N236="","",A236&amp;"|"&amp;E236&amp;"|"&amp;TEXT(N236,"000"))</f>
        <v/>
      </c>
    </row>
    <row r="237">
      <c r="A237" s="16" t="n"/>
      <c r="B237" s="20">
        <f>IF(A237="","",IFERROR(INDEX(Produtos!$B$6:$B$205,MATCH(A237,Produtos!$A$6:$A$205,0)),"SKU não cadastrado"))</f>
        <v/>
      </c>
      <c r="C237" s="16" t="n"/>
      <c r="D237" s="20">
        <f>IF(C237="","",IFERROR(INDEX(Produtos!$B$6:$B$205,MATCH(C237,Produtos!$A$6:$A$205,0)),"SKU não cadastrado"))</f>
        <v/>
      </c>
      <c r="E237" s="16" t="n"/>
      <c r="F237" s="16" t="n"/>
      <c r="G237" s="38" t="n"/>
      <c r="H237" s="22" t="n"/>
      <c r="I237" s="23" t="n"/>
      <c r="J237" s="16" t="n"/>
      <c r="K237" s="23" t="n"/>
      <c r="L237" s="20">
        <f>IF(COUNTA(A237,C237,E237,F237,G237,H237,I237,J237)=0,"",IF(A237="","Falta SKU-base",IF(C237="","Falta SKU recomendado",IF(E237="","Falta tipo",IF(F237="","Falta compatibilidade",IF(G237="","Falta margem",IF(H237="","Falta prioridade",IF(I237="","Falta regra",IF(J237="","Falta situação ativa",IF(A237=C237,"Conflito: SKU igual",IF(COUNTIF(Produtos!$A$6:$A$205,A237)=0,"Conflito: base não cadastrada",IF(COUNTIF(Produtos!$A$6:$A$205,C237)=0,"Conflito: recomendado não cadastrado",IF(COUNTIFS($A$6:A237,A237,$C$6:C237,C237,$E$6:E237,E237)&gt;1,"Conflito: relação duplicada","OK")))))))))))))</f>
        <v/>
      </c>
      <c r="M237" s="20">
        <f>IF(L237="","",IF(L237&lt;&gt;"OK","Bloqueada: "&amp;L237,IF(J237&lt;&gt;"Sim","Inativa",IF(IFERROR(INDEX(Produtos!$D$6:$D$205,MATCH(A237,Produtos!$A$6:$A$205,0)),"")&lt;&gt;"Ativo","Bloqueada: base inativa",IF(IFERROR(INDEX(Produtos!$D$6:$D$205,MATCH(C237,Produtos!$A$6:$A$205,0)),"")&lt;&gt;"Ativo","Bloqueada: recomendado inativo",IF(F237="Incompatível","Bloqueada: incompatível",IF(F237="Não avaliada","Revisar: compatibilidade",IF(AND(F237="Condicional",'Instruções'!$B$15="Não"),"Revisar: condição não liberada",IF(IFERROR(INDEX(Produtos!$E$6:$E$205,MATCH(C237,Produtos!$A$6:$A$205,0)),"")&lt;&gt;"Sim","Aguardar: recomendado indisponível",IF(AND(I237="Se SKU-base indisponível",IFERROR(INDEX(Produtos!$E$6:$E$205,MATCH(A237,Produtos!$A$6:$A$205,0)),"")="Sim"),"Aguardar: base disponível",IF(AND(I237="Se SKU-base disponível",IFERROR(INDEX(Produtos!$E$6:$E$205,MATCH(A237,Produtos!$A$6:$A$205,0)),"")&lt;&gt;"Sim"),"Aguardar: base indisponível",IF(G237&lt;'Instruções'!$B$14,"Revisar: margem abaixo do mínimo","Apta"))))))))))))</f>
        <v/>
      </c>
      <c r="N237" s="17">
        <f>IF(M237&lt;&gt;"Apta","",1+COUNTIFS($A$6:$A$505,A237,$E$6:$E$505,E237,$M$6:$M$505,"Apta",$H$6:$H$505,"&gt;"&amp;H237)+COUNTIFS($A$6:$A$505,A237,$E$6:$E$505,E237,$M$6:$M$505,"Apta",$H$6:$H$505,H237,$G$6:$G$505,"&gt;"&amp;G237)+COUNTIFS($A$6:A237,A237,$E$6:E237,E237,$M$6:M237,"Apta",$H$6:H237,H237,$G$6:G237,G237)-1)</f>
        <v/>
      </c>
      <c r="O237" s="24">
        <f>IF(N237="","",A237&amp;"|"&amp;E237&amp;"|"&amp;TEXT(N237,"000"))</f>
        <v/>
      </c>
    </row>
    <row r="238">
      <c r="A238" s="16" t="n"/>
      <c r="B238" s="20">
        <f>IF(A238="","",IFERROR(INDEX(Produtos!$B$6:$B$205,MATCH(A238,Produtos!$A$6:$A$205,0)),"SKU não cadastrado"))</f>
        <v/>
      </c>
      <c r="C238" s="16" t="n"/>
      <c r="D238" s="20">
        <f>IF(C238="","",IFERROR(INDEX(Produtos!$B$6:$B$205,MATCH(C238,Produtos!$A$6:$A$205,0)),"SKU não cadastrado"))</f>
        <v/>
      </c>
      <c r="E238" s="16" t="n"/>
      <c r="F238" s="16" t="n"/>
      <c r="G238" s="38" t="n"/>
      <c r="H238" s="22" t="n"/>
      <c r="I238" s="23" t="n"/>
      <c r="J238" s="16" t="n"/>
      <c r="K238" s="23" t="n"/>
      <c r="L238" s="20">
        <f>IF(COUNTA(A238,C238,E238,F238,G238,H238,I238,J238)=0,"",IF(A238="","Falta SKU-base",IF(C238="","Falta SKU recomendado",IF(E238="","Falta tipo",IF(F238="","Falta compatibilidade",IF(G238="","Falta margem",IF(H238="","Falta prioridade",IF(I238="","Falta regra",IF(J238="","Falta situação ativa",IF(A238=C238,"Conflito: SKU igual",IF(COUNTIF(Produtos!$A$6:$A$205,A238)=0,"Conflito: base não cadastrada",IF(COUNTIF(Produtos!$A$6:$A$205,C238)=0,"Conflito: recomendado não cadastrado",IF(COUNTIFS($A$6:A238,A238,$C$6:C238,C238,$E$6:E238,E238)&gt;1,"Conflito: relação duplicada","OK")))))))))))))</f>
        <v/>
      </c>
      <c r="M238" s="20">
        <f>IF(L238="","",IF(L238&lt;&gt;"OK","Bloqueada: "&amp;L238,IF(J238&lt;&gt;"Sim","Inativa",IF(IFERROR(INDEX(Produtos!$D$6:$D$205,MATCH(A238,Produtos!$A$6:$A$205,0)),"")&lt;&gt;"Ativo","Bloqueada: base inativa",IF(IFERROR(INDEX(Produtos!$D$6:$D$205,MATCH(C238,Produtos!$A$6:$A$205,0)),"")&lt;&gt;"Ativo","Bloqueada: recomendado inativo",IF(F238="Incompatível","Bloqueada: incompatível",IF(F238="Não avaliada","Revisar: compatibilidade",IF(AND(F238="Condicional",'Instruções'!$B$15="Não"),"Revisar: condição não liberada",IF(IFERROR(INDEX(Produtos!$E$6:$E$205,MATCH(C238,Produtos!$A$6:$A$205,0)),"")&lt;&gt;"Sim","Aguardar: recomendado indisponível",IF(AND(I238="Se SKU-base indisponível",IFERROR(INDEX(Produtos!$E$6:$E$205,MATCH(A238,Produtos!$A$6:$A$205,0)),"")="Sim"),"Aguardar: base disponível",IF(AND(I238="Se SKU-base disponível",IFERROR(INDEX(Produtos!$E$6:$E$205,MATCH(A238,Produtos!$A$6:$A$205,0)),"")&lt;&gt;"Sim"),"Aguardar: base indisponível",IF(G238&lt;'Instruções'!$B$14,"Revisar: margem abaixo do mínimo","Apta"))))))))))))</f>
        <v/>
      </c>
      <c r="N238" s="17">
        <f>IF(M238&lt;&gt;"Apta","",1+COUNTIFS($A$6:$A$505,A238,$E$6:$E$505,E238,$M$6:$M$505,"Apta",$H$6:$H$505,"&gt;"&amp;H238)+COUNTIFS($A$6:$A$505,A238,$E$6:$E$505,E238,$M$6:$M$505,"Apta",$H$6:$H$505,H238,$G$6:$G$505,"&gt;"&amp;G238)+COUNTIFS($A$6:A238,A238,$E$6:E238,E238,$M$6:M238,"Apta",$H$6:H238,H238,$G$6:G238,G238)-1)</f>
        <v/>
      </c>
      <c r="O238" s="24">
        <f>IF(N238="","",A238&amp;"|"&amp;E238&amp;"|"&amp;TEXT(N238,"000"))</f>
        <v/>
      </c>
    </row>
    <row r="239">
      <c r="A239" s="16" t="n"/>
      <c r="B239" s="20">
        <f>IF(A239="","",IFERROR(INDEX(Produtos!$B$6:$B$205,MATCH(A239,Produtos!$A$6:$A$205,0)),"SKU não cadastrado"))</f>
        <v/>
      </c>
      <c r="C239" s="16" t="n"/>
      <c r="D239" s="20">
        <f>IF(C239="","",IFERROR(INDEX(Produtos!$B$6:$B$205,MATCH(C239,Produtos!$A$6:$A$205,0)),"SKU não cadastrado"))</f>
        <v/>
      </c>
      <c r="E239" s="16" t="n"/>
      <c r="F239" s="16" t="n"/>
      <c r="G239" s="38" t="n"/>
      <c r="H239" s="22" t="n"/>
      <c r="I239" s="23" t="n"/>
      <c r="J239" s="16" t="n"/>
      <c r="K239" s="23" t="n"/>
      <c r="L239" s="20">
        <f>IF(COUNTA(A239,C239,E239,F239,G239,H239,I239,J239)=0,"",IF(A239="","Falta SKU-base",IF(C239="","Falta SKU recomendado",IF(E239="","Falta tipo",IF(F239="","Falta compatibilidade",IF(G239="","Falta margem",IF(H239="","Falta prioridade",IF(I239="","Falta regra",IF(J239="","Falta situação ativa",IF(A239=C239,"Conflito: SKU igual",IF(COUNTIF(Produtos!$A$6:$A$205,A239)=0,"Conflito: base não cadastrada",IF(COUNTIF(Produtos!$A$6:$A$205,C239)=0,"Conflito: recomendado não cadastrado",IF(COUNTIFS($A$6:A239,A239,$C$6:C239,C239,$E$6:E239,E239)&gt;1,"Conflito: relação duplicada","OK")))))))))))))</f>
        <v/>
      </c>
      <c r="M239" s="20">
        <f>IF(L239="","",IF(L239&lt;&gt;"OK","Bloqueada: "&amp;L239,IF(J239&lt;&gt;"Sim","Inativa",IF(IFERROR(INDEX(Produtos!$D$6:$D$205,MATCH(A239,Produtos!$A$6:$A$205,0)),"")&lt;&gt;"Ativo","Bloqueada: base inativa",IF(IFERROR(INDEX(Produtos!$D$6:$D$205,MATCH(C239,Produtos!$A$6:$A$205,0)),"")&lt;&gt;"Ativo","Bloqueada: recomendado inativo",IF(F239="Incompatível","Bloqueada: incompatível",IF(F239="Não avaliada","Revisar: compatibilidade",IF(AND(F239="Condicional",'Instruções'!$B$15="Não"),"Revisar: condição não liberada",IF(IFERROR(INDEX(Produtos!$E$6:$E$205,MATCH(C239,Produtos!$A$6:$A$205,0)),"")&lt;&gt;"Sim","Aguardar: recomendado indisponível",IF(AND(I239="Se SKU-base indisponível",IFERROR(INDEX(Produtos!$E$6:$E$205,MATCH(A239,Produtos!$A$6:$A$205,0)),"")="Sim"),"Aguardar: base disponível",IF(AND(I239="Se SKU-base disponível",IFERROR(INDEX(Produtos!$E$6:$E$205,MATCH(A239,Produtos!$A$6:$A$205,0)),"")&lt;&gt;"Sim"),"Aguardar: base indisponível",IF(G239&lt;'Instruções'!$B$14,"Revisar: margem abaixo do mínimo","Apta"))))))))))))</f>
        <v/>
      </c>
      <c r="N239" s="17">
        <f>IF(M239&lt;&gt;"Apta","",1+COUNTIFS($A$6:$A$505,A239,$E$6:$E$505,E239,$M$6:$M$505,"Apta",$H$6:$H$505,"&gt;"&amp;H239)+COUNTIFS($A$6:$A$505,A239,$E$6:$E$505,E239,$M$6:$M$505,"Apta",$H$6:$H$505,H239,$G$6:$G$505,"&gt;"&amp;G239)+COUNTIFS($A$6:A239,A239,$E$6:E239,E239,$M$6:M239,"Apta",$H$6:H239,H239,$G$6:G239,G239)-1)</f>
        <v/>
      </c>
      <c r="O239" s="24">
        <f>IF(N239="","",A239&amp;"|"&amp;E239&amp;"|"&amp;TEXT(N239,"000"))</f>
        <v/>
      </c>
    </row>
    <row r="240">
      <c r="A240" s="16" t="n"/>
      <c r="B240" s="20">
        <f>IF(A240="","",IFERROR(INDEX(Produtos!$B$6:$B$205,MATCH(A240,Produtos!$A$6:$A$205,0)),"SKU não cadastrado"))</f>
        <v/>
      </c>
      <c r="C240" s="16" t="n"/>
      <c r="D240" s="20">
        <f>IF(C240="","",IFERROR(INDEX(Produtos!$B$6:$B$205,MATCH(C240,Produtos!$A$6:$A$205,0)),"SKU não cadastrado"))</f>
        <v/>
      </c>
      <c r="E240" s="16" t="n"/>
      <c r="F240" s="16" t="n"/>
      <c r="G240" s="38" t="n"/>
      <c r="H240" s="22" t="n"/>
      <c r="I240" s="23" t="n"/>
      <c r="J240" s="16" t="n"/>
      <c r="K240" s="23" t="n"/>
      <c r="L240" s="20">
        <f>IF(COUNTA(A240,C240,E240,F240,G240,H240,I240,J240)=0,"",IF(A240="","Falta SKU-base",IF(C240="","Falta SKU recomendado",IF(E240="","Falta tipo",IF(F240="","Falta compatibilidade",IF(G240="","Falta margem",IF(H240="","Falta prioridade",IF(I240="","Falta regra",IF(J240="","Falta situação ativa",IF(A240=C240,"Conflito: SKU igual",IF(COUNTIF(Produtos!$A$6:$A$205,A240)=0,"Conflito: base não cadastrada",IF(COUNTIF(Produtos!$A$6:$A$205,C240)=0,"Conflito: recomendado não cadastrado",IF(COUNTIFS($A$6:A240,A240,$C$6:C240,C240,$E$6:E240,E240)&gt;1,"Conflito: relação duplicada","OK")))))))))))))</f>
        <v/>
      </c>
      <c r="M240" s="20">
        <f>IF(L240="","",IF(L240&lt;&gt;"OK","Bloqueada: "&amp;L240,IF(J240&lt;&gt;"Sim","Inativa",IF(IFERROR(INDEX(Produtos!$D$6:$D$205,MATCH(A240,Produtos!$A$6:$A$205,0)),"")&lt;&gt;"Ativo","Bloqueada: base inativa",IF(IFERROR(INDEX(Produtos!$D$6:$D$205,MATCH(C240,Produtos!$A$6:$A$205,0)),"")&lt;&gt;"Ativo","Bloqueada: recomendado inativo",IF(F240="Incompatível","Bloqueada: incompatível",IF(F240="Não avaliada","Revisar: compatibilidade",IF(AND(F240="Condicional",'Instruções'!$B$15="Não"),"Revisar: condição não liberada",IF(IFERROR(INDEX(Produtos!$E$6:$E$205,MATCH(C240,Produtos!$A$6:$A$205,0)),"")&lt;&gt;"Sim","Aguardar: recomendado indisponível",IF(AND(I240="Se SKU-base indisponível",IFERROR(INDEX(Produtos!$E$6:$E$205,MATCH(A240,Produtos!$A$6:$A$205,0)),"")="Sim"),"Aguardar: base disponível",IF(AND(I240="Se SKU-base disponível",IFERROR(INDEX(Produtos!$E$6:$E$205,MATCH(A240,Produtos!$A$6:$A$205,0)),"")&lt;&gt;"Sim"),"Aguardar: base indisponível",IF(G240&lt;'Instruções'!$B$14,"Revisar: margem abaixo do mínimo","Apta"))))))))))))</f>
        <v/>
      </c>
      <c r="N240" s="17">
        <f>IF(M240&lt;&gt;"Apta","",1+COUNTIFS($A$6:$A$505,A240,$E$6:$E$505,E240,$M$6:$M$505,"Apta",$H$6:$H$505,"&gt;"&amp;H240)+COUNTIFS($A$6:$A$505,A240,$E$6:$E$505,E240,$M$6:$M$505,"Apta",$H$6:$H$505,H240,$G$6:$G$505,"&gt;"&amp;G240)+COUNTIFS($A$6:A240,A240,$E$6:E240,E240,$M$6:M240,"Apta",$H$6:H240,H240,$G$6:G240,G240)-1)</f>
        <v/>
      </c>
      <c r="O240" s="24">
        <f>IF(N240="","",A240&amp;"|"&amp;E240&amp;"|"&amp;TEXT(N240,"000"))</f>
        <v/>
      </c>
    </row>
    <row r="241">
      <c r="A241" s="16" t="n"/>
      <c r="B241" s="20">
        <f>IF(A241="","",IFERROR(INDEX(Produtos!$B$6:$B$205,MATCH(A241,Produtos!$A$6:$A$205,0)),"SKU não cadastrado"))</f>
        <v/>
      </c>
      <c r="C241" s="16" t="n"/>
      <c r="D241" s="20">
        <f>IF(C241="","",IFERROR(INDEX(Produtos!$B$6:$B$205,MATCH(C241,Produtos!$A$6:$A$205,0)),"SKU não cadastrado"))</f>
        <v/>
      </c>
      <c r="E241" s="16" t="n"/>
      <c r="F241" s="16" t="n"/>
      <c r="G241" s="38" t="n"/>
      <c r="H241" s="22" t="n"/>
      <c r="I241" s="23" t="n"/>
      <c r="J241" s="16" t="n"/>
      <c r="K241" s="23" t="n"/>
      <c r="L241" s="20">
        <f>IF(COUNTA(A241,C241,E241,F241,G241,H241,I241,J241)=0,"",IF(A241="","Falta SKU-base",IF(C241="","Falta SKU recomendado",IF(E241="","Falta tipo",IF(F241="","Falta compatibilidade",IF(G241="","Falta margem",IF(H241="","Falta prioridade",IF(I241="","Falta regra",IF(J241="","Falta situação ativa",IF(A241=C241,"Conflito: SKU igual",IF(COUNTIF(Produtos!$A$6:$A$205,A241)=0,"Conflito: base não cadastrada",IF(COUNTIF(Produtos!$A$6:$A$205,C241)=0,"Conflito: recomendado não cadastrado",IF(COUNTIFS($A$6:A241,A241,$C$6:C241,C241,$E$6:E241,E241)&gt;1,"Conflito: relação duplicada","OK")))))))))))))</f>
        <v/>
      </c>
      <c r="M241" s="20">
        <f>IF(L241="","",IF(L241&lt;&gt;"OK","Bloqueada: "&amp;L241,IF(J241&lt;&gt;"Sim","Inativa",IF(IFERROR(INDEX(Produtos!$D$6:$D$205,MATCH(A241,Produtos!$A$6:$A$205,0)),"")&lt;&gt;"Ativo","Bloqueada: base inativa",IF(IFERROR(INDEX(Produtos!$D$6:$D$205,MATCH(C241,Produtos!$A$6:$A$205,0)),"")&lt;&gt;"Ativo","Bloqueada: recomendado inativo",IF(F241="Incompatível","Bloqueada: incompatível",IF(F241="Não avaliada","Revisar: compatibilidade",IF(AND(F241="Condicional",'Instruções'!$B$15="Não"),"Revisar: condição não liberada",IF(IFERROR(INDEX(Produtos!$E$6:$E$205,MATCH(C241,Produtos!$A$6:$A$205,0)),"")&lt;&gt;"Sim","Aguardar: recomendado indisponível",IF(AND(I241="Se SKU-base indisponível",IFERROR(INDEX(Produtos!$E$6:$E$205,MATCH(A241,Produtos!$A$6:$A$205,0)),"")="Sim"),"Aguardar: base disponível",IF(AND(I241="Se SKU-base disponível",IFERROR(INDEX(Produtos!$E$6:$E$205,MATCH(A241,Produtos!$A$6:$A$205,0)),"")&lt;&gt;"Sim"),"Aguardar: base indisponível",IF(G241&lt;'Instruções'!$B$14,"Revisar: margem abaixo do mínimo","Apta"))))))))))))</f>
        <v/>
      </c>
      <c r="N241" s="17">
        <f>IF(M241&lt;&gt;"Apta","",1+COUNTIFS($A$6:$A$505,A241,$E$6:$E$505,E241,$M$6:$M$505,"Apta",$H$6:$H$505,"&gt;"&amp;H241)+COUNTIFS($A$6:$A$505,A241,$E$6:$E$505,E241,$M$6:$M$505,"Apta",$H$6:$H$505,H241,$G$6:$G$505,"&gt;"&amp;G241)+COUNTIFS($A$6:A241,A241,$E$6:E241,E241,$M$6:M241,"Apta",$H$6:H241,H241,$G$6:G241,G241)-1)</f>
        <v/>
      </c>
      <c r="O241" s="24">
        <f>IF(N241="","",A241&amp;"|"&amp;E241&amp;"|"&amp;TEXT(N241,"000"))</f>
        <v/>
      </c>
    </row>
    <row r="242">
      <c r="A242" s="16" t="n"/>
      <c r="B242" s="20">
        <f>IF(A242="","",IFERROR(INDEX(Produtos!$B$6:$B$205,MATCH(A242,Produtos!$A$6:$A$205,0)),"SKU não cadastrado"))</f>
        <v/>
      </c>
      <c r="C242" s="16" t="n"/>
      <c r="D242" s="20">
        <f>IF(C242="","",IFERROR(INDEX(Produtos!$B$6:$B$205,MATCH(C242,Produtos!$A$6:$A$205,0)),"SKU não cadastrado"))</f>
        <v/>
      </c>
      <c r="E242" s="16" t="n"/>
      <c r="F242" s="16" t="n"/>
      <c r="G242" s="38" t="n"/>
      <c r="H242" s="22" t="n"/>
      <c r="I242" s="23" t="n"/>
      <c r="J242" s="16" t="n"/>
      <c r="K242" s="23" t="n"/>
      <c r="L242" s="20">
        <f>IF(COUNTA(A242,C242,E242,F242,G242,H242,I242,J242)=0,"",IF(A242="","Falta SKU-base",IF(C242="","Falta SKU recomendado",IF(E242="","Falta tipo",IF(F242="","Falta compatibilidade",IF(G242="","Falta margem",IF(H242="","Falta prioridade",IF(I242="","Falta regra",IF(J242="","Falta situação ativa",IF(A242=C242,"Conflito: SKU igual",IF(COUNTIF(Produtos!$A$6:$A$205,A242)=0,"Conflito: base não cadastrada",IF(COUNTIF(Produtos!$A$6:$A$205,C242)=0,"Conflito: recomendado não cadastrado",IF(COUNTIFS($A$6:A242,A242,$C$6:C242,C242,$E$6:E242,E242)&gt;1,"Conflito: relação duplicada","OK")))))))))))))</f>
        <v/>
      </c>
      <c r="M242" s="20">
        <f>IF(L242="","",IF(L242&lt;&gt;"OK","Bloqueada: "&amp;L242,IF(J242&lt;&gt;"Sim","Inativa",IF(IFERROR(INDEX(Produtos!$D$6:$D$205,MATCH(A242,Produtos!$A$6:$A$205,0)),"")&lt;&gt;"Ativo","Bloqueada: base inativa",IF(IFERROR(INDEX(Produtos!$D$6:$D$205,MATCH(C242,Produtos!$A$6:$A$205,0)),"")&lt;&gt;"Ativo","Bloqueada: recomendado inativo",IF(F242="Incompatível","Bloqueada: incompatível",IF(F242="Não avaliada","Revisar: compatibilidade",IF(AND(F242="Condicional",'Instruções'!$B$15="Não"),"Revisar: condição não liberada",IF(IFERROR(INDEX(Produtos!$E$6:$E$205,MATCH(C242,Produtos!$A$6:$A$205,0)),"")&lt;&gt;"Sim","Aguardar: recomendado indisponível",IF(AND(I242="Se SKU-base indisponível",IFERROR(INDEX(Produtos!$E$6:$E$205,MATCH(A242,Produtos!$A$6:$A$205,0)),"")="Sim"),"Aguardar: base disponível",IF(AND(I242="Se SKU-base disponível",IFERROR(INDEX(Produtos!$E$6:$E$205,MATCH(A242,Produtos!$A$6:$A$205,0)),"")&lt;&gt;"Sim"),"Aguardar: base indisponível",IF(G242&lt;'Instruções'!$B$14,"Revisar: margem abaixo do mínimo","Apta"))))))))))))</f>
        <v/>
      </c>
      <c r="N242" s="17">
        <f>IF(M242&lt;&gt;"Apta","",1+COUNTIFS($A$6:$A$505,A242,$E$6:$E$505,E242,$M$6:$M$505,"Apta",$H$6:$H$505,"&gt;"&amp;H242)+COUNTIFS($A$6:$A$505,A242,$E$6:$E$505,E242,$M$6:$M$505,"Apta",$H$6:$H$505,H242,$G$6:$G$505,"&gt;"&amp;G242)+COUNTIFS($A$6:A242,A242,$E$6:E242,E242,$M$6:M242,"Apta",$H$6:H242,H242,$G$6:G242,G242)-1)</f>
        <v/>
      </c>
      <c r="O242" s="24">
        <f>IF(N242="","",A242&amp;"|"&amp;E242&amp;"|"&amp;TEXT(N242,"000"))</f>
        <v/>
      </c>
    </row>
    <row r="243">
      <c r="A243" s="16" t="n"/>
      <c r="B243" s="20">
        <f>IF(A243="","",IFERROR(INDEX(Produtos!$B$6:$B$205,MATCH(A243,Produtos!$A$6:$A$205,0)),"SKU não cadastrado"))</f>
        <v/>
      </c>
      <c r="C243" s="16" t="n"/>
      <c r="D243" s="20">
        <f>IF(C243="","",IFERROR(INDEX(Produtos!$B$6:$B$205,MATCH(C243,Produtos!$A$6:$A$205,0)),"SKU não cadastrado"))</f>
        <v/>
      </c>
      <c r="E243" s="16" t="n"/>
      <c r="F243" s="16" t="n"/>
      <c r="G243" s="38" t="n"/>
      <c r="H243" s="22" t="n"/>
      <c r="I243" s="23" t="n"/>
      <c r="J243" s="16" t="n"/>
      <c r="K243" s="23" t="n"/>
      <c r="L243" s="20">
        <f>IF(COUNTA(A243,C243,E243,F243,G243,H243,I243,J243)=0,"",IF(A243="","Falta SKU-base",IF(C243="","Falta SKU recomendado",IF(E243="","Falta tipo",IF(F243="","Falta compatibilidade",IF(G243="","Falta margem",IF(H243="","Falta prioridade",IF(I243="","Falta regra",IF(J243="","Falta situação ativa",IF(A243=C243,"Conflito: SKU igual",IF(COUNTIF(Produtos!$A$6:$A$205,A243)=0,"Conflito: base não cadastrada",IF(COUNTIF(Produtos!$A$6:$A$205,C243)=0,"Conflito: recomendado não cadastrado",IF(COUNTIFS($A$6:A243,A243,$C$6:C243,C243,$E$6:E243,E243)&gt;1,"Conflito: relação duplicada","OK")))))))))))))</f>
        <v/>
      </c>
      <c r="M243" s="20">
        <f>IF(L243="","",IF(L243&lt;&gt;"OK","Bloqueada: "&amp;L243,IF(J243&lt;&gt;"Sim","Inativa",IF(IFERROR(INDEX(Produtos!$D$6:$D$205,MATCH(A243,Produtos!$A$6:$A$205,0)),"")&lt;&gt;"Ativo","Bloqueada: base inativa",IF(IFERROR(INDEX(Produtos!$D$6:$D$205,MATCH(C243,Produtos!$A$6:$A$205,0)),"")&lt;&gt;"Ativo","Bloqueada: recomendado inativo",IF(F243="Incompatível","Bloqueada: incompatível",IF(F243="Não avaliada","Revisar: compatibilidade",IF(AND(F243="Condicional",'Instruções'!$B$15="Não"),"Revisar: condição não liberada",IF(IFERROR(INDEX(Produtos!$E$6:$E$205,MATCH(C243,Produtos!$A$6:$A$205,0)),"")&lt;&gt;"Sim","Aguardar: recomendado indisponível",IF(AND(I243="Se SKU-base indisponível",IFERROR(INDEX(Produtos!$E$6:$E$205,MATCH(A243,Produtos!$A$6:$A$205,0)),"")="Sim"),"Aguardar: base disponível",IF(AND(I243="Se SKU-base disponível",IFERROR(INDEX(Produtos!$E$6:$E$205,MATCH(A243,Produtos!$A$6:$A$205,0)),"")&lt;&gt;"Sim"),"Aguardar: base indisponível",IF(G243&lt;'Instruções'!$B$14,"Revisar: margem abaixo do mínimo","Apta"))))))))))))</f>
        <v/>
      </c>
      <c r="N243" s="17">
        <f>IF(M243&lt;&gt;"Apta","",1+COUNTIFS($A$6:$A$505,A243,$E$6:$E$505,E243,$M$6:$M$505,"Apta",$H$6:$H$505,"&gt;"&amp;H243)+COUNTIFS($A$6:$A$505,A243,$E$6:$E$505,E243,$M$6:$M$505,"Apta",$H$6:$H$505,H243,$G$6:$G$505,"&gt;"&amp;G243)+COUNTIFS($A$6:A243,A243,$E$6:E243,E243,$M$6:M243,"Apta",$H$6:H243,H243,$G$6:G243,G243)-1)</f>
        <v/>
      </c>
      <c r="O243" s="24">
        <f>IF(N243="","",A243&amp;"|"&amp;E243&amp;"|"&amp;TEXT(N243,"000"))</f>
        <v/>
      </c>
    </row>
    <row r="244">
      <c r="A244" s="16" t="n"/>
      <c r="B244" s="20">
        <f>IF(A244="","",IFERROR(INDEX(Produtos!$B$6:$B$205,MATCH(A244,Produtos!$A$6:$A$205,0)),"SKU não cadastrado"))</f>
        <v/>
      </c>
      <c r="C244" s="16" t="n"/>
      <c r="D244" s="20">
        <f>IF(C244="","",IFERROR(INDEX(Produtos!$B$6:$B$205,MATCH(C244,Produtos!$A$6:$A$205,0)),"SKU não cadastrado"))</f>
        <v/>
      </c>
      <c r="E244" s="16" t="n"/>
      <c r="F244" s="16" t="n"/>
      <c r="G244" s="38" t="n"/>
      <c r="H244" s="22" t="n"/>
      <c r="I244" s="23" t="n"/>
      <c r="J244" s="16" t="n"/>
      <c r="K244" s="23" t="n"/>
      <c r="L244" s="20">
        <f>IF(COUNTA(A244,C244,E244,F244,G244,H244,I244,J244)=0,"",IF(A244="","Falta SKU-base",IF(C244="","Falta SKU recomendado",IF(E244="","Falta tipo",IF(F244="","Falta compatibilidade",IF(G244="","Falta margem",IF(H244="","Falta prioridade",IF(I244="","Falta regra",IF(J244="","Falta situação ativa",IF(A244=C244,"Conflito: SKU igual",IF(COUNTIF(Produtos!$A$6:$A$205,A244)=0,"Conflito: base não cadastrada",IF(COUNTIF(Produtos!$A$6:$A$205,C244)=0,"Conflito: recomendado não cadastrado",IF(COUNTIFS($A$6:A244,A244,$C$6:C244,C244,$E$6:E244,E244)&gt;1,"Conflito: relação duplicada","OK")))))))))))))</f>
        <v/>
      </c>
      <c r="M244" s="20">
        <f>IF(L244="","",IF(L244&lt;&gt;"OK","Bloqueada: "&amp;L244,IF(J244&lt;&gt;"Sim","Inativa",IF(IFERROR(INDEX(Produtos!$D$6:$D$205,MATCH(A244,Produtos!$A$6:$A$205,0)),"")&lt;&gt;"Ativo","Bloqueada: base inativa",IF(IFERROR(INDEX(Produtos!$D$6:$D$205,MATCH(C244,Produtos!$A$6:$A$205,0)),"")&lt;&gt;"Ativo","Bloqueada: recomendado inativo",IF(F244="Incompatível","Bloqueada: incompatível",IF(F244="Não avaliada","Revisar: compatibilidade",IF(AND(F244="Condicional",'Instruções'!$B$15="Não"),"Revisar: condição não liberada",IF(IFERROR(INDEX(Produtos!$E$6:$E$205,MATCH(C244,Produtos!$A$6:$A$205,0)),"")&lt;&gt;"Sim","Aguardar: recomendado indisponível",IF(AND(I244="Se SKU-base indisponível",IFERROR(INDEX(Produtos!$E$6:$E$205,MATCH(A244,Produtos!$A$6:$A$205,0)),"")="Sim"),"Aguardar: base disponível",IF(AND(I244="Se SKU-base disponível",IFERROR(INDEX(Produtos!$E$6:$E$205,MATCH(A244,Produtos!$A$6:$A$205,0)),"")&lt;&gt;"Sim"),"Aguardar: base indisponível",IF(G244&lt;'Instruções'!$B$14,"Revisar: margem abaixo do mínimo","Apta"))))))))))))</f>
        <v/>
      </c>
      <c r="N244" s="17">
        <f>IF(M244&lt;&gt;"Apta","",1+COUNTIFS($A$6:$A$505,A244,$E$6:$E$505,E244,$M$6:$M$505,"Apta",$H$6:$H$505,"&gt;"&amp;H244)+COUNTIFS($A$6:$A$505,A244,$E$6:$E$505,E244,$M$6:$M$505,"Apta",$H$6:$H$505,H244,$G$6:$G$505,"&gt;"&amp;G244)+COUNTIFS($A$6:A244,A244,$E$6:E244,E244,$M$6:M244,"Apta",$H$6:H244,H244,$G$6:G244,G244)-1)</f>
        <v/>
      </c>
      <c r="O244" s="24">
        <f>IF(N244="","",A244&amp;"|"&amp;E244&amp;"|"&amp;TEXT(N244,"000"))</f>
        <v/>
      </c>
    </row>
    <row r="245">
      <c r="A245" s="16" t="n"/>
      <c r="B245" s="20">
        <f>IF(A245="","",IFERROR(INDEX(Produtos!$B$6:$B$205,MATCH(A245,Produtos!$A$6:$A$205,0)),"SKU não cadastrado"))</f>
        <v/>
      </c>
      <c r="C245" s="16" t="n"/>
      <c r="D245" s="20">
        <f>IF(C245="","",IFERROR(INDEX(Produtos!$B$6:$B$205,MATCH(C245,Produtos!$A$6:$A$205,0)),"SKU não cadastrado"))</f>
        <v/>
      </c>
      <c r="E245" s="16" t="n"/>
      <c r="F245" s="16" t="n"/>
      <c r="G245" s="38" t="n"/>
      <c r="H245" s="22" t="n"/>
      <c r="I245" s="23" t="n"/>
      <c r="J245" s="16" t="n"/>
      <c r="K245" s="23" t="n"/>
      <c r="L245" s="20">
        <f>IF(COUNTA(A245,C245,E245,F245,G245,H245,I245,J245)=0,"",IF(A245="","Falta SKU-base",IF(C245="","Falta SKU recomendado",IF(E245="","Falta tipo",IF(F245="","Falta compatibilidade",IF(G245="","Falta margem",IF(H245="","Falta prioridade",IF(I245="","Falta regra",IF(J245="","Falta situação ativa",IF(A245=C245,"Conflito: SKU igual",IF(COUNTIF(Produtos!$A$6:$A$205,A245)=0,"Conflito: base não cadastrada",IF(COUNTIF(Produtos!$A$6:$A$205,C245)=0,"Conflito: recomendado não cadastrado",IF(COUNTIFS($A$6:A245,A245,$C$6:C245,C245,$E$6:E245,E245)&gt;1,"Conflito: relação duplicada","OK")))))))))))))</f>
        <v/>
      </c>
      <c r="M245" s="20">
        <f>IF(L245="","",IF(L245&lt;&gt;"OK","Bloqueada: "&amp;L245,IF(J245&lt;&gt;"Sim","Inativa",IF(IFERROR(INDEX(Produtos!$D$6:$D$205,MATCH(A245,Produtos!$A$6:$A$205,0)),"")&lt;&gt;"Ativo","Bloqueada: base inativa",IF(IFERROR(INDEX(Produtos!$D$6:$D$205,MATCH(C245,Produtos!$A$6:$A$205,0)),"")&lt;&gt;"Ativo","Bloqueada: recomendado inativo",IF(F245="Incompatível","Bloqueada: incompatível",IF(F245="Não avaliada","Revisar: compatibilidade",IF(AND(F245="Condicional",'Instruções'!$B$15="Não"),"Revisar: condição não liberada",IF(IFERROR(INDEX(Produtos!$E$6:$E$205,MATCH(C245,Produtos!$A$6:$A$205,0)),"")&lt;&gt;"Sim","Aguardar: recomendado indisponível",IF(AND(I245="Se SKU-base indisponível",IFERROR(INDEX(Produtos!$E$6:$E$205,MATCH(A245,Produtos!$A$6:$A$205,0)),"")="Sim"),"Aguardar: base disponível",IF(AND(I245="Se SKU-base disponível",IFERROR(INDEX(Produtos!$E$6:$E$205,MATCH(A245,Produtos!$A$6:$A$205,0)),"")&lt;&gt;"Sim"),"Aguardar: base indisponível",IF(G245&lt;'Instruções'!$B$14,"Revisar: margem abaixo do mínimo","Apta"))))))))))))</f>
        <v/>
      </c>
      <c r="N245" s="17">
        <f>IF(M245&lt;&gt;"Apta","",1+COUNTIFS($A$6:$A$505,A245,$E$6:$E$505,E245,$M$6:$M$505,"Apta",$H$6:$H$505,"&gt;"&amp;H245)+COUNTIFS($A$6:$A$505,A245,$E$6:$E$505,E245,$M$6:$M$505,"Apta",$H$6:$H$505,H245,$G$6:$G$505,"&gt;"&amp;G245)+COUNTIFS($A$6:A245,A245,$E$6:E245,E245,$M$6:M245,"Apta",$H$6:H245,H245,$G$6:G245,G245)-1)</f>
        <v/>
      </c>
      <c r="O245" s="24">
        <f>IF(N245="","",A245&amp;"|"&amp;E245&amp;"|"&amp;TEXT(N245,"000"))</f>
        <v/>
      </c>
    </row>
    <row r="246">
      <c r="A246" s="16" t="n"/>
      <c r="B246" s="20">
        <f>IF(A246="","",IFERROR(INDEX(Produtos!$B$6:$B$205,MATCH(A246,Produtos!$A$6:$A$205,0)),"SKU não cadastrado"))</f>
        <v/>
      </c>
      <c r="C246" s="16" t="n"/>
      <c r="D246" s="20">
        <f>IF(C246="","",IFERROR(INDEX(Produtos!$B$6:$B$205,MATCH(C246,Produtos!$A$6:$A$205,0)),"SKU não cadastrado"))</f>
        <v/>
      </c>
      <c r="E246" s="16" t="n"/>
      <c r="F246" s="16" t="n"/>
      <c r="G246" s="38" t="n"/>
      <c r="H246" s="22" t="n"/>
      <c r="I246" s="23" t="n"/>
      <c r="J246" s="16" t="n"/>
      <c r="K246" s="23" t="n"/>
      <c r="L246" s="20">
        <f>IF(COUNTA(A246,C246,E246,F246,G246,H246,I246,J246)=0,"",IF(A246="","Falta SKU-base",IF(C246="","Falta SKU recomendado",IF(E246="","Falta tipo",IF(F246="","Falta compatibilidade",IF(G246="","Falta margem",IF(H246="","Falta prioridade",IF(I246="","Falta regra",IF(J246="","Falta situação ativa",IF(A246=C246,"Conflito: SKU igual",IF(COUNTIF(Produtos!$A$6:$A$205,A246)=0,"Conflito: base não cadastrada",IF(COUNTIF(Produtos!$A$6:$A$205,C246)=0,"Conflito: recomendado não cadastrado",IF(COUNTIFS($A$6:A246,A246,$C$6:C246,C246,$E$6:E246,E246)&gt;1,"Conflito: relação duplicada","OK")))))))))))))</f>
        <v/>
      </c>
      <c r="M246" s="20">
        <f>IF(L246="","",IF(L246&lt;&gt;"OK","Bloqueada: "&amp;L246,IF(J246&lt;&gt;"Sim","Inativa",IF(IFERROR(INDEX(Produtos!$D$6:$D$205,MATCH(A246,Produtos!$A$6:$A$205,0)),"")&lt;&gt;"Ativo","Bloqueada: base inativa",IF(IFERROR(INDEX(Produtos!$D$6:$D$205,MATCH(C246,Produtos!$A$6:$A$205,0)),"")&lt;&gt;"Ativo","Bloqueada: recomendado inativo",IF(F246="Incompatível","Bloqueada: incompatível",IF(F246="Não avaliada","Revisar: compatibilidade",IF(AND(F246="Condicional",'Instruções'!$B$15="Não"),"Revisar: condição não liberada",IF(IFERROR(INDEX(Produtos!$E$6:$E$205,MATCH(C246,Produtos!$A$6:$A$205,0)),"")&lt;&gt;"Sim","Aguardar: recomendado indisponível",IF(AND(I246="Se SKU-base indisponível",IFERROR(INDEX(Produtos!$E$6:$E$205,MATCH(A246,Produtos!$A$6:$A$205,0)),"")="Sim"),"Aguardar: base disponível",IF(AND(I246="Se SKU-base disponível",IFERROR(INDEX(Produtos!$E$6:$E$205,MATCH(A246,Produtos!$A$6:$A$205,0)),"")&lt;&gt;"Sim"),"Aguardar: base indisponível",IF(G246&lt;'Instruções'!$B$14,"Revisar: margem abaixo do mínimo","Apta"))))))))))))</f>
        <v/>
      </c>
      <c r="N246" s="17">
        <f>IF(M246&lt;&gt;"Apta","",1+COUNTIFS($A$6:$A$505,A246,$E$6:$E$505,E246,$M$6:$M$505,"Apta",$H$6:$H$505,"&gt;"&amp;H246)+COUNTIFS($A$6:$A$505,A246,$E$6:$E$505,E246,$M$6:$M$505,"Apta",$H$6:$H$505,H246,$G$6:$G$505,"&gt;"&amp;G246)+COUNTIFS($A$6:A246,A246,$E$6:E246,E246,$M$6:M246,"Apta",$H$6:H246,H246,$G$6:G246,G246)-1)</f>
        <v/>
      </c>
      <c r="O246" s="24">
        <f>IF(N246="","",A246&amp;"|"&amp;E246&amp;"|"&amp;TEXT(N246,"000"))</f>
        <v/>
      </c>
    </row>
    <row r="247">
      <c r="A247" s="16" t="n"/>
      <c r="B247" s="20">
        <f>IF(A247="","",IFERROR(INDEX(Produtos!$B$6:$B$205,MATCH(A247,Produtos!$A$6:$A$205,0)),"SKU não cadastrado"))</f>
        <v/>
      </c>
      <c r="C247" s="16" t="n"/>
      <c r="D247" s="20">
        <f>IF(C247="","",IFERROR(INDEX(Produtos!$B$6:$B$205,MATCH(C247,Produtos!$A$6:$A$205,0)),"SKU não cadastrado"))</f>
        <v/>
      </c>
      <c r="E247" s="16" t="n"/>
      <c r="F247" s="16" t="n"/>
      <c r="G247" s="38" t="n"/>
      <c r="H247" s="22" t="n"/>
      <c r="I247" s="23" t="n"/>
      <c r="J247" s="16" t="n"/>
      <c r="K247" s="23" t="n"/>
      <c r="L247" s="20">
        <f>IF(COUNTA(A247,C247,E247,F247,G247,H247,I247,J247)=0,"",IF(A247="","Falta SKU-base",IF(C247="","Falta SKU recomendado",IF(E247="","Falta tipo",IF(F247="","Falta compatibilidade",IF(G247="","Falta margem",IF(H247="","Falta prioridade",IF(I247="","Falta regra",IF(J247="","Falta situação ativa",IF(A247=C247,"Conflito: SKU igual",IF(COUNTIF(Produtos!$A$6:$A$205,A247)=0,"Conflito: base não cadastrada",IF(COUNTIF(Produtos!$A$6:$A$205,C247)=0,"Conflito: recomendado não cadastrado",IF(COUNTIFS($A$6:A247,A247,$C$6:C247,C247,$E$6:E247,E247)&gt;1,"Conflito: relação duplicada","OK")))))))))))))</f>
        <v/>
      </c>
      <c r="M247" s="20">
        <f>IF(L247="","",IF(L247&lt;&gt;"OK","Bloqueada: "&amp;L247,IF(J247&lt;&gt;"Sim","Inativa",IF(IFERROR(INDEX(Produtos!$D$6:$D$205,MATCH(A247,Produtos!$A$6:$A$205,0)),"")&lt;&gt;"Ativo","Bloqueada: base inativa",IF(IFERROR(INDEX(Produtos!$D$6:$D$205,MATCH(C247,Produtos!$A$6:$A$205,0)),"")&lt;&gt;"Ativo","Bloqueada: recomendado inativo",IF(F247="Incompatível","Bloqueada: incompatível",IF(F247="Não avaliada","Revisar: compatibilidade",IF(AND(F247="Condicional",'Instruções'!$B$15="Não"),"Revisar: condição não liberada",IF(IFERROR(INDEX(Produtos!$E$6:$E$205,MATCH(C247,Produtos!$A$6:$A$205,0)),"")&lt;&gt;"Sim","Aguardar: recomendado indisponível",IF(AND(I247="Se SKU-base indisponível",IFERROR(INDEX(Produtos!$E$6:$E$205,MATCH(A247,Produtos!$A$6:$A$205,0)),"")="Sim"),"Aguardar: base disponível",IF(AND(I247="Se SKU-base disponível",IFERROR(INDEX(Produtos!$E$6:$E$205,MATCH(A247,Produtos!$A$6:$A$205,0)),"")&lt;&gt;"Sim"),"Aguardar: base indisponível",IF(G247&lt;'Instruções'!$B$14,"Revisar: margem abaixo do mínimo","Apta"))))))))))))</f>
        <v/>
      </c>
      <c r="N247" s="17">
        <f>IF(M247&lt;&gt;"Apta","",1+COUNTIFS($A$6:$A$505,A247,$E$6:$E$505,E247,$M$6:$M$505,"Apta",$H$6:$H$505,"&gt;"&amp;H247)+COUNTIFS($A$6:$A$505,A247,$E$6:$E$505,E247,$M$6:$M$505,"Apta",$H$6:$H$505,H247,$G$6:$G$505,"&gt;"&amp;G247)+COUNTIFS($A$6:A247,A247,$E$6:E247,E247,$M$6:M247,"Apta",$H$6:H247,H247,$G$6:G247,G247)-1)</f>
        <v/>
      </c>
      <c r="O247" s="24">
        <f>IF(N247="","",A247&amp;"|"&amp;E247&amp;"|"&amp;TEXT(N247,"000"))</f>
        <v/>
      </c>
    </row>
    <row r="248">
      <c r="A248" s="16" t="n"/>
      <c r="B248" s="20">
        <f>IF(A248="","",IFERROR(INDEX(Produtos!$B$6:$B$205,MATCH(A248,Produtos!$A$6:$A$205,0)),"SKU não cadastrado"))</f>
        <v/>
      </c>
      <c r="C248" s="16" t="n"/>
      <c r="D248" s="20">
        <f>IF(C248="","",IFERROR(INDEX(Produtos!$B$6:$B$205,MATCH(C248,Produtos!$A$6:$A$205,0)),"SKU não cadastrado"))</f>
        <v/>
      </c>
      <c r="E248" s="16" t="n"/>
      <c r="F248" s="16" t="n"/>
      <c r="G248" s="38" t="n"/>
      <c r="H248" s="22" t="n"/>
      <c r="I248" s="23" t="n"/>
      <c r="J248" s="16" t="n"/>
      <c r="K248" s="23" t="n"/>
      <c r="L248" s="20">
        <f>IF(COUNTA(A248,C248,E248,F248,G248,H248,I248,J248)=0,"",IF(A248="","Falta SKU-base",IF(C248="","Falta SKU recomendado",IF(E248="","Falta tipo",IF(F248="","Falta compatibilidade",IF(G248="","Falta margem",IF(H248="","Falta prioridade",IF(I248="","Falta regra",IF(J248="","Falta situação ativa",IF(A248=C248,"Conflito: SKU igual",IF(COUNTIF(Produtos!$A$6:$A$205,A248)=0,"Conflito: base não cadastrada",IF(COUNTIF(Produtos!$A$6:$A$205,C248)=0,"Conflito: recomendado não cadastrado",IF(COUNTIFS($A$6:A248,A248,$C$6:C248,C248,$E$6:E248,E248)&gt;1,"Conflito: relação duplicada","OK")))))))))))))</f>
        <v/>
      </c>
      <c r="M248" s="20">
        <f>IF(L248="","",IF(L248&lt;&gt;"OK","Bloqueada: "&amp;L248,IF(J248&lt;&gt;"Sim","Inativa",IF(IFERROR(INDEX(Produtos!$D$6:$D$205,MATCH(A248,Produtos!$A$6:$A$205,0)),"")&lt;&gt;"Ativo","Bloqueada: base inativa",IF(IFERROR(INDEX(Produtos!$D$6:$D$205,MATCH(C248,Produtos!$A$6:$A$205,0)),"")&lt;&gt;"Ativo","Bloqueada: recomendado inativo",IF(F248="Incompatível","Bloqueada: incompatível",IF(F248="Não avaliada","Revisar: compatibilidade",IF(AND(F248="Condicional",'Instruções'!$B$15="Não"),"Revisar: condição não liberada",IF(IFERROR(INDEX(Produtos!$E$6:$E$205,MATCH(C248,Produtos!$A$6:$A$205,0)),"")&lt;&gt;"Sim","Aguardar: recomendado indisponível",IF(AND(I248="Se SKU-base indisponível",IFERROR(INDEX(Produtos!$E$6:$E$205,MATCH(A248,Produtos!$A$6:$A$205,0)),"")="Sim"),"Aguardar: base disponível",IF(AND(I248="Se SKU-base disponível",IFERROR(INDEX(Produtos!$E$6:$E$205,MATCH(A248,Produtos!$A$6:$A$205,0)),"")&lt;&gt;"Sim"),"Aguardar: base indisponível",IF(G248&lt;'Instruções'!$B$14,"Revisar: margem abaixo do mínimo","Apta"))))))))))))</f>
        <v/>
      </c>
      <c r="N248" s="17">
        <f>IF(M248&lt;&gt;"Apta","",1+COUNTIFS($A$6:$A$505,A248,$E$6:$E$505,E248,$M$6:$M$505,"Apta",$H$6:$H$505,"&gt;"&amp;H248)+COUNTIFS($A$6:$A$505,A248,$E$6:$E$505,E248,$M$6:$M$505,"Apta",$H$6:$H$505,H248,$G$6:$G$505,"&gt;"&amp;G248)+COUNTIFS($A$6:A248,A248,$E$6:E248,E248,$M$6:M248,"Apta",$H$6:H248,H248,$G$6:G248,G248)-1)</f>
        <v/>
      </c>
      <c r="O248" s="24">
        <f>IF(N248="","",A248&amp;"|"&amp;E248&amp;"|"&amp;TEXT(N248,"000"))</f>
        <v/>
      </c>
    </row>
    <row r="249">
      <c r="A249" s="16" t="n"/>
      <c r="B249" s="20">
        <f>IF(A249="","",IFERROR(INDEX(Produtos!$B$6:$B$205,MATCH(A249,Produtos!$A$6:$A$205,0)),"SKU não cadastrado"))</f>
        <v/>
      </c>
      <c r="C249" s="16" t="n"/>
      <c r="D249" s="20">
        <f>IF(C249="","",IFERROR(INDEX(Produtos!$B$6:$B$205,MATCH(C249,Produtos!$A$6:$A$205,0)),"SKU não cadastrado"))</f>
        <v/>
      </c>
      <c r="E249" s="16" t="n"/>
      <c r="F249" s="16" t="n"/>
      <c r="G249" s="38" t="n"/>
      <c r="H249" s="22" t="n"/>
      <c r="I249" s="23" t="n"/>
      <c r="J249" s="16" t="n"/>
      <c r="K249" s="23" t="n"/>
      <c r="L249" s="20">
        <f>IF(COUNTA(A249,C249,E249,F249,G249,H249,I249,J249)=0,"",IF(A249="","Falta SKU-base",IF(C249="","Falta SKU recomendado",IF(E249="","Falta tipo",IF(F249="","Falta compatibilidade",IF(G249="","Falta margem",IF(H249="","Falta prioridade",IF(I249="","Falta regra",IF(J249="","Falta situação ativa",IF(A249=C249,"Conflito: SKU igual",IF(COUNTIF(Produtos!$A$6:$A$205,A249)=0,"Conflito: base não cadastrada",IF(COUNTIF(Produtos!$A$6:$A$205,C249)=0,"Conflito: recomendado não cadastrado",IF(COUNTIFS($A$6:A249,A249,$C$6:C249,C249,$E$6:E249,E249)&gt;1,"Conflito: relação duplicada","OK")))))))))))))</f>
        <v/>
      </c>
      <c r="M249" s="20">
        <f>IF(L249="","",IF(L249&lt;&gt;"OK","Bloqueada: "&amp;L249,IF(J249&lt;&gt;"Sim","Inativa",IF(IFERROR(INDEX(Produtos!$D$6:$D$205,MATCH(A249,Produtos!$A$6:$A$205,0)),"")&lt;&gt;"Ativo","Bloqueada: base inativa",IF(IFERROR(INDEX(Produtos!$D$6:$D$205,MATCH(C249,Produtos!$A$6:$A$205,0)),"")&lt;&gt;"Ativo","Bloqueada: recomendado inativo",IF(F249="Incompatível","Bloqueada: incompatível",IF(F249="Não avaliada","Revisar: compatibilidade",IF(AND(F249="Condicional",'Instruções'!$B$15="Não"),"Revisar: condição não liberada",IF(IFERROR(INDEX(Produtos!$E$6:$E$205,MATCH(C249,Produtos!$A$6:$A$205,0)),"")&lt;&gt;"Sim","Aguardar: recomendado indisponível",IF(AND(I249="Se SKU-base indisponível",IFERROR(INDEX(Produtos!$E$6:$E$205,MATCH(A249,Produtos!$A$6:$A$205,0)),"")="Sim"),"Aguardar: base disponível",IF(AND(I249="Se SKU-base disponível",IFERROR(INDEX(Produtos!$E$6:$E$205,MATCH(A249,Produtos!$A$6:$A$205,0)),"")&lt;&gt;"Sim"),"Aguardar: base indisponível",IF(G249&lt;'Instruções'!$B$14,"Revisar: margem abaixo do mínimo","Apta"))))))))))))</f>
        <v/>
      </c>
      <c r="N249" s="17">
        <f>IF(M249&lt;&gt;"Apta","",1+COUNTIFS($A$6:$A$505,A249,$E$6:$E$505,E249,$M$6:$M$505,"Apta",$H$6:$H$505,"&gt;"&amp;H249)+COUNTIFS($A$6:$A$505,A249,$E$6:$E$505,E249,$M$6:$M$505,"Apta",$H$6:$H$505,H249,$G$6:$G$505,"&gt;"&amp;G249)+COUNTIFS($A$6:A249,A249,$E$6:E249,E249,$M$6:M249,"Apta",$H$6:H249,H249,$G$6:G249,G249)-1)</f>
        <v/>
      </c>
      <c r="O249" s="24">
        <f>IF(N249="","",A249&amp;"|"&amp;E249&amp;"|"&amp;TEXT(N249,"000"))</f>
        <v/>
      </c>
    </row>
    <row r="250">
      <c r="A250" s="16" t="n"/>
      <c r="B250" s="20">
        <f>IF(A250="","",IFERROR(INDEX(Produtos!$B$6:$B$205,MATCH(A250,Produtos!$A$6:$A$205,0)),"SKU não cadastrado"))</f>
        <v/>
      </c>
      <c r="C250" s="16" t="n"/>
      <c r="D250" s="20">
        <f>IF(C250="","",IFERROR(INDEX(Produtos!$B$6:$B$205,MATCH(C250,Produtos!$A$6:$A$205,0)),"SKU não cadastrado"))</f>
        <v/>
      </c>
      <c r="E250" s="16" t="n"/>
      <c r="F250" s="16" t="n"/>
      <c r="G250" s="38" t="n"/>
      <c r="H250" s="22" t="n"/>
      <c r="I250" s="23" t="n"/>
      <c r="J250" s="16" t="n"/>
      <c r="K250" s="23" t="n"/>
      <c r="L250" s="20">
        <f>IF(COUNTA(A250,C250,E250,F250,G250,H250,I250,J250)=0,"",IF(A250="","Falta SKU-base",IF(C250="","Falta SKU recomendado",IF(E250="","Falta tipo",IF(F250="","Falta compatibilidade",IF(G250="","Falta margem",IF(H250="","Falta prioridade",IF(I250="","Falta regra",IF(J250="","Falta situação ativa",IF(A250=C250,"Conflito: SKU igual",IF(COUNTIF(Produtos!$A$6:$A$205,A250)=0,"Conflito: base não cadastrada",IF(COUNTIF(Produtos!$A$6:$A$205,C250)=0,"Conflito: recomendado não cadastrado",IF(COUNTIFS($A$6:A250,A250,$C$6:C250,C250,$E$6:E250,E250)&gt;1,"Conflito: relação duplicada","OK")))))))))))))</f>
        <v/>
      </c>
      <c r="M250" s="20">
        <f>IF(L250="","",IF(L250&lt;&gt;"OK","Bloqueada: "&amp;L250,IF(J250&lt;&gt;"Sim","Inativa",IF(IFERROR(INDEX(Produtos!$D$6:$D$205,MATCH(A250,Produtos!$A$6:$A$205,0)),"")&lt;&gt;"Ativo","Bloqueada: base inativa",IF(IFERROR(INDEX(Produtos!$D$6:$D$205,MATCH(C250,Produtos!$A$6:$A$205,0)),"")&lt;&gt;"Ativo","Bloqueada: recomendado inativo",IF(F250="Incompatível","Bloqueada: incompatível",IF(F250="Não avaliada","Revisar: compatibilidade",IF(AND(F250="Condicional",'Instruções'!$B$15="Não"),"Revisar: condição não liberada",IF(IFERROR(INDEX(Produtos!$E$6:$E$205,MATCH(C250,Produtos!$A$6:$A$205,0)),"")&lt;&gt;"Sim","Aguardar: recomendado indisponível",IF(AND(I250="Se SKU-base indisponível",IFERROR(INDEX(Produtos!$E$6:$E$205,MATCH(A250,Produtos!$A$6:$A$205,0)),"")="Sim"),"Aguardar: base disponível",IF(AND(I250="Se SKU-base disponível",IFERROR(INDEX(Produtos!$E$6:$E$205,MATCH(A250,Produtos!$A$6:$A$205,0)),"")&lt;&gt;"Sim"),"Aguardar: base indisponível",IF(G250&lt;'Instruções'!$B$14,"Revisar: margem abaixo do mínimo","Apta"))))))))))))</f>
        <v/>
      </c>
      <c r="N250" s="17">
        <f>IF(M250&lt;&gt;"Apta","",1+COUNTIFS($A$6:$A$505,A250,$E$6:$E$505,E250,$M$6:$M$505,"Apta",$H$6:$H$505,"&gt;"&amp;H250)+COUNTIFS($A$6:$A$505,A250,$E$6:$E$505,E250,$M$6:$M$505,"Apta",$H$6:$H$505,H250,$G$6:$G$505,"&gt;"&amp;G250)+COUNTIFS($A$6:A250,A250,$E$6:E250,E250,$M$6:M250,"Apta",$H$6:H250,H250,$G$6:G250,G250)-1)</f>
        <v/>
      </c>
      <c r="O250" s="24">
        <f>IF(N250="","",A250&amp;"|"&amp;E250&amp;"|"&amp;TEXT(N250,"000"))</f>
        <v/>
      </c>
    </row>
    <row r="251">
      <c r="A251" s="16" t="n"/>
      <c r="B251" s="20">
        <f>IF(A251="","",IFERROR(INDEX(Produtos!$B$6:$B$205,MATCH(A251,Produtos!$A$6:$A$205,0)),"SKU não cadastrado"))</f>
        <v/>
      </c>
      <c r="C251" s="16" t="n"/>
      <c r="D251" s="20">
        <f>IF(C251="","",IFERROR(INDEX(Produtos!$B$6:$B$205,MATCH(C251,Produtos!$A$6:$A$205,0)),"SKU não cadastrado"))</f>
        <v/>
      </c>
      <c r="E251" s="16" t="n"/>
      <c r="F251" s="16" t="n"/>
      <c r="G251" s="38" t="n"/>
      <c r="H251" s="22" t="n"/>
      <c r="I251" s="23" t="n"/>
      <c r="J251" s="16" t="n"/>
      <c r="K251" s="23" t="n"/>
      <c r="L251" s="20">
        <f>IF(COUNTA(A251,C251,E251,F251,G251,H251,I251,J251)=0,"",IF(A251="","Falta SKU-base",IF(C251="","Falta SKU recomendado",IF(E251="","Falta tipo",IF(F251="","Falta compatibilidade",IF(G251="","Falta margem",IF(H251="","Falta prioridade",IF(I251="","Falta regra",IF(J251="","Falta situação ativa",IF(A251=C251,"Conflito: SKU igual",IF(COUNTIF(Produtos!$A$6:$A$205,A251)=0,"Conflito: base não cadastrada",IF(COUNTIF(Produtos!$A$6:$A$205,C251)=0,"Conflito: recomendado não cadastrado",IF(COUNTIFS($A$6:A251,A251,$C$6:C251,C251,$E$6:E251,E251)&gt;1,"Conflito: relação duplicada","OK")))))))))))))</f>
        <v/>
      </c>
      <c r="M251" s="20">
        <f>IF(L251="","",IF(L251&lt;&gt;"OK","Bloqueada: "&amp;L251,IF(J251&lt;&gt;"Sim","Inativa",IF(IFERROR(INDEX(Produtos!$D$6:$D$205,MATCH(A251,Produtos!$A$6:$A$205,0)),"")&lt;&gt;"Ativo","Bloqueada: base inativa",IF(IFERROR(INDEX(Produtos!$D$6:$D$205,MATCH(C251,Produtos!$A$6:$A$205,0)),"")&lt;&gt;"Ativo","Bloqueada: recomendado inativo",IF(F251="Incompatível","Bloqueada: incompatível",IF(F251="Não avaliada","Revisar: compatibilidade",IF(AND(F251="Condicional",'Instruções'!$B$15="Não"),"Revisar: condição não liberada",IF(IFERROR(INDEX(Produtos!$E$6:$E$205,MATCH(C251,Produtos!$A$6:$A$205,0)),"")&lt;&gt;"Sim","Aguardar: recomendado indisponível",IF(AND(I251="Se SKU-base indisponível",IFERROR(INDEX(Produtos!$E$6:$E$205,MATCH(A251,Produtos!$A$6:$A$205,0)),"")="Sim"),"Aguardar: base disponível",IF(AND(I251="Se SKU-base disponível",IFERROR(INDEX(Produtos!$E$6:$E$205,MATCH(A251,Produtos!$A$6:$A$205,0)),"")&lt;&gt;"Sim"),"Aguardar: base indisponível",IF(G251&lt;'Instruções'!$B$14,"Revisar: margem abaixo do mínimo","Apta"))))))))))))</f>
        <v/>
      </c>
      <c r="N251" s="17">
        <f>IF(M251&lt;&gt;"Apta","",1+COUNTIFS($A$6:$A$505,A251,$E$6:$E$505,E251,$M$6:$M$505,"Apta",$H$6:$H$505,"&gt;"&amp;H251)+COUNTIFS($A$6:$A$505,A251,$E$6:$E$505,E251,$M$6:$M$505,"Apta",$H$6:$H$505,H251,$G$6:$G$505,"&gt;"&amp;G251)+COUNTIFS($A$6:A251,A251,$E$6:E251,E251,$M$6:M251,"Apta",$H$6:H251,H251,$G$6:G251,G251)-1)</f>
        <v/>
      </c>
      <c r="O251" s="24">
        <f>IF(N251="","",A251&amp;"|"&amp;E251&amp;"|"&amp;TEXT(N251,"000"))</f>
        <v/>
      </c>
    </row>
    <row r="252">
      <c r="A252" s="16" t="n"/>
      <c r="B252" s="20">
        <f>IF(A252="","",IFERROR(INDEX(Produtos!$B$6:$B$205,MATCH(A252,Produtos!$A$6:$A$205,0)),"SKU não cadastrado"))</f>
        <v/>
      </c>
      <c r="C252" s="16" t="n"/>
      <c r="D252" s="20">
        <f>IF(C252="","",IFERROR(INDEX(Produtos!$B$6:$B$205,MATCH(C252,Produtos!$A$6:$A$205,0)),"SKU não cadastrado"))</f>
        <v/>
      </c>
      <c r="E252" s="16" t="n"/>
      <c r="F252" s="16" t="n"/>
      <c r="G252" s="38" t="n"/>
      <c r="H252" s="22" t="n"/>
      <c r="I252" s="23" t="n"/>
      <c r="J252" s="16" t="n"/>
      <c r="K252" s="23" t="n"/>
      <c r="L252" s="20">
        <f>IF(COUNTA(A252,C252,E252,F252,G252,H252,I252,J252)=0,"",IF(A252="","Falta SKU-base",IF(C252="","Falta SKU recomendado",IF(E252="","Falta tipo",IF(F252="","Falta compatibilidade",IF(G252="","Falta margem",IF(H252="","Falta prioridade",IF(I252="","Falta regra",IF(J252="","Falta situação ativa",IF(A252=C252,"Conflito: SKU igual",IF(COUNTIF(Produtos!$A$6:$A$205,A252)=0,"Conflito: base não cadastrada",IF(COUNTIF(Produtos!$A$6:$A$205,C252)=0,"Conflito: recomendado não cadastrado",IF(COUNTIFS($A$6:A252,A252,$C$6:C252,C252,$E$6:E252,E252)&gt;1,"Conflito: relação duplicada","OK")))))))))))))</f>
        <v/>
      </c>
      <c r="M252" s="20">
        <f>IF(L252="","",IF(L252&lt;&gt;"OK","Bloqueada: "&amp;L252,IF(J252&lt;&gt;"Sim","Inativa",IF(IFERROR(INDEX(Produtos!$D$6:$D$205,MATCH(A252,Produtos!$A$6:$A$205,0)),"")&lt;&gt;"Ativo","Bloqueada: base inativa",IF(IFERROR(INDEX(Produtos!$D$6:$D$205,MATCH(C252,Produtos!$A$6:$A$205,0)),"")&lt;&gt;"Ativo","Bloqueada: recomendado inativo",IF(F252="Incompatível","Bloqueada: incompatível",IF(F252="Não avaliada","Revisar: compatibilidade",IF(AND(F252="Condicional",'Instruções'!$B$15="Não"),"Revisar: condição não liberada",IF(IFERROR(INDEX(Produtos!$E$6:$E$205,MATCH(C252,Produtos!$A$6:$A$205,0)),"")&lt;&gt;"Sim","Aguardar: recomendado indisponível",IF(AND(I252="Se SKU-base indisponível",IFERROR(INDEX(Produtos!$E$6:$E$205,MATCH(A252,Produtos!$A$6:$A$205,0)),"")="Sim"),"Aguardar: base disponível",IF(AND(I252="Se SKU-base disponível",IFERROR(INDEX(Produtos!$E$6:$E$205,MATCH(A252,Produtos!$A$6:$A$205,0)),"")&lt;&gt;"Sim"),"Aguardar: base indisponível",IF(G252&lt;'Instruções'!$B$14,"Revisar: margem abaixo do mínimo","Apta"))))))))))))</f>
        <v/>
      </c>
      <c r="N252" s="17">
        <f>IF(M252&lt;&gt;"Apta","",1+COUNTIFS($A$6:$A$505,A252,$E$6:$E$505,E252,$M$6:$M$505,"Apta",$H$6:$H$505,"&gt;"&amp;H252)+COUNTIFS($A$6:$A$505,A252,$E$6:$E$505,E252,$M$6:$M$505,"Apta",$H$6:$H$505,H252,$G$6:$G$505,"&gt;"&amp;G252)+COUNTIFS($A$6:A252,A252,$E$6:E252,E252,$M$6:M252,"Apta",$H$6:H252,H252,$G$6:G252,G252)-1)</f>
        <v/>
      </c>
      <c r="O252" s="24">
        <f>IF(N252="","",A252&amp;"|"&amp;E252&amp;"|"&amp;TEXT(N252,"000"))</f>
        <v/>
      </c>
    </row>
    <row r="253">
      <c r="A253" s="16" t="n"/>
      <c r="B253" s="20">
        <f>IF(A253="","",IFERROR(INDEX(Produtos!$B$6:$B$205,MATCH(A253,Produtos!$A$6:$A$205,0)),"SKU não cadastrado"))</f>
        <v/>
      </c>
      <c r="C253" s="16" t="n"/>
      <c r="D253" s="20">
        <f>IF(C253="","",IFERROR(INDEX(Produtos!$B$6:$B$205,MATCH(C253,Produtos!$A$6:$A$205,0)),"SKU não cadastrado"))</f>
        <v/>
      </c>
      <c r="E253" s="16" t="n"/>
      <c r="F253" s="16" t="n"/>
      <c r="G253" s="38" t="n"/>
      <c r="H253" s="22" t="n"/>
      <c r="I253" s="23" t="n"/>
      <c r="J253" s="16" t="n"/>
      <c r="K253" s="23" t="n"/>
      <c r="L253" s="20">
        <f>IF(COUNTA(A253,C253,E253,F253,G253,H253,I253,J253)=0,"",IF(A253="","Falta SKU-base",IF(C253="","Falta SKU recomendado",IF(E253="","Falta tipo",IF(F253="","Falta compatibilidade",IF(G253="","Falta margem",IF(H253="","Falta prioridade",IF(I253="","Falta regra",IF(J253="","Falta situação ativa",IF(A253=C253,"Conflito: SKU igual",IF(COUNTIF(Produtos!$A$6:$A$205,A253)=0,"Conflito: base não cadastrada",IF(COUNTIF(Produtos!$A$6:$A$205,C253)=0,"Conflito: recomendado não cadastrado",IF(COUNTIFS($A$6:A253,A253,$C$6:C253,C253,$E$6:E253,E253)&gt;1,"Conflito: relação duplicada","OK")))))))))))))</f>
        <v/>
      </c>
      <c r="M253" s="20">
        <f>IF(L253="","",IF(L253&lt;&gt;"OK","Bloqueada: "&amp;L253,IF(J253&lt;&gt;"Sim","Inativa",IF(IFERROR(INDEX(Produtos!$D$6:$D$205,MATCH(A253,Produtos!$A$6:$A$205,0)),"")&lt;&gt;"Ativo","Bloqueada: base inativa",IF(IFERROR(INDEX(Produtos!$D$6:$D$205,MATCH(C253,Produtos!$A$6:$A$205,0)),"")&lt;&gt;"Ativo","Bloqueada: recomendado inativo",IF(F253="Incompatível","Bloqueada: incompatível",IF(F253="Não avaliada","Revisar: compatibilidade",IF(AND(F253="Condicional",'Instruções'!$B$15="Não"),"Revisar: condição não liberada",IF(IFERROR(INDEX(Produtos!$E$6:$E$205,MATCH(C253,Produtos!$A$6:$A$205,0)),"")&lt;&gt;"Sim","Aguardar: recomendado indisponível",IF(AND(I253="Se SKU-base indisponível",IFERROR(INDEX(Produtos!$E$6:$E$205,MATCH(A253,Produtos!$A$6:$A$205,0)),"")="Sim"),"Aguardar: base disponível",IF(AND(I253="Se SKU-base disponível",IFERROR(INDEX(Produtos!$E$6:$E$205,MATCH(A253,Produtos!$A$6:$A$205,0)),"")&lt;&gt;"Sim"),"Aguardar: base indisponível",IF(G253&lt;'Instruções'!$B$14,"Revisar: margem abaixo do mínimo","Apta"))))))))))))</f>
        <v/>
      </c>
      <c r="N253" s="17">
        <f>IF(M253&lt;&gt;"Apta","",1+COUNTIFS($A$6:$A$505,A253,$E$6:$E$505,E253,$M$6:$M$505,"Apta",$H$6:$H$505,"&gt;"&amp;H253)+COUNTIFS($A$6:$A$505,A253,$E$6:$E$505,E253,$M$6:$M$505,"Apta",$H$6:$H$505,H253,$G$6:$G$505,"&gt;"&amp;G253)+COUNTIFS($A$6:A253,A253,$E$6:E253,E253,$M$6:M253,"Apta",$H$6:H253,H253,$G$6:G253,G253)-1)</f>
        <v/>
      </c>
      <c r="O253" s="24">
        <f>IF(N253="","",A253&amp;"|"&amp;E253&amp;"|"&amp;TEXT(N253,"000"))</f>
        <v/>
      </c>
    </row>
    <row r="254">
      <c r="A254" s="16" t="n"/>
      <c r="B254" s="20">
        <f>IF(A254="","",IFERROR(INDEX(Produtos!$B$6:$B$205,MATCH(A254,Produtos!$A$6:$A$205,0)),"SKU não cadastrado"))</f>
        <v/>
      </c>
      <c r="C254" s="16" t="n"/>
      <c r="D254" s="20">
        <f>IF(C254="","",IFERROR(INDEX(Produtos!$B$6:$B$205,MATCH(C254,Produtos!$A$6:$A$205,0)),"SKU não cadastrado"))</f>
        <v/>
      </c>
      <c r="E254" s="16" t="n"/>
      <c r="F254" s="16" t="n"/>
      <c r="G254" s="38" t="n"/>
      <c r="H254" s="22" t="n"/>
      <c r="I254" s="23" t="n"/>
      <c r="J254" s="16" t="n"/>
      <c r="K254" s="23" t="n"/>
      <c r="L254" s="20">
        <f>IF(COUNTA(A254,C254,E254,F254,G254,H254,I254,J254)=0,"",IF(A254="","Falta SKU-base",IF(C254="","Falta SKU recomendado",IF(E254="","Falta tipo",IF(F254="","Falta compatibilidade",IF(G254="","Falta margem",IF(H254="","Falta prioridade",IF(I254="","Falta regra",IF(J254="","Falta situação ativa",IF(A254=C254,"Conflito: SKU igual",IF(COUNTIF(Produtos!$A$6:$A$205,A254)=0,"Conflito: base não cadastrada",IF(COUNTIF(Produtos!$A$6:$A$205,C254)=0,"Conflito: recomendado não cadastrado",IF(COUNTIFS($A$6:A254,A254,$C$6:C254,C254,$E$6:E254,E254)&gt;1,"Conflito: relação duplicada","OK")))))))))))))</f>
        <v/>
      </c>
      <c r="M254" s="20">
        <f>IF(L254="","",IF(L254&lt;&gt;"OK","Bloqueada: "&amp;L254,IF(J254&lt;&gt;"Sim","Inativa",IF(IFERROR(INDEX(Produtos!$D$6:$D$205,MATCH(A254,Produtos!$A$6:$A$205,0)),"")&lt;&gt;"Ativo","Bloqueada: base inativa",IF(IFERROR(INDEX(Produtos!$D$6:$D$205,MATCH(C254,Produtos!$A$6:$A$205,0)),"")&lt;&gt;"Ativo","Bloqueada: recomendado inativo",IF(F254="Incompatível","Bloqueada: incompatível",IF(F254="Não avaliada","Revisar: compatibilidade",IF(AND(F254="Condicional",'Instruções'!$B$15="Não"),"Revisar: condição não liberada",IF(IFERROR(INDEX(Produtos!$E$6:$E$205,MATCH(C254,Produtos!$A$6:$A$205,0)),"")&lt;&gt;"Sim","Aguardar: recomendado indisponível",IF(AND(I254="Se SKU-base indisponível",IFERROR(INDEX(Produtos!$E$6:$E$205,MATCH(A254,Produtos!$A$6:$A$205,0)),"")="Sim"),"Aguardar: base disponível",IF(AND(I254="Se SKU-base disponível",IFERROR(INDEX(Produtos!$E$6:$E$205,MATCH(A254,Produtos!$A$6:$A$205,0)),"")&lt;&gt;"Sim"),"Aguardar: base indisponível",IF(G254&lt;'Instruções'!$B$14,"Revisar: margem abaixo do mínimo","Apta"))))))))))))</f>
        <v/>
      </c>
      <c r="N254" s="17">
        <f>IF(M254&lt;&gt;"Apta","",1+COUNTIFS($A$6:$A$505,A254,$E$6:$E$505,E254,$M$6:$M$505,"Apta",$H$6:$H$505,"&gt;"&amp;H254)+COUNTIFS($A$6:$A$505,A254,$E$6:$E$505,E254,$M$6:$M$505,"Apta",$H$6:$H$505,H254,$G$6:$G$505,"&gt;"&amp;G254)+COUNTIFS($A$6:A254,A254,$E$6:E254,E254,$M$6:M254,"Apta",$H$6:H254,H254,$G$6:G254,G254)-1)</f>
        <v/>
      </c>
      <c r="O254" s="24">
        <f>IF(N254="","",A254&amp;"|"&amp;E254&amp;"|"&amp;TEXT(N254,"000"))</f>
        <v/>
      </c>
    </row>
    <row r="255">
      <c r="A255" s="16" t="n"/>
      <c r="B255" s="20">
        <f>IF(A255="","",IFERROR(INDEX(Produtos!$B$6:$B$205,MATCH(A255,Produtos!$A$6:$A$205,0)),"SKU não cadastrado"))</f>
        <v/>
      </c>
      <c r="C255" s="16" t="n"/>
      <c r="D255" s="20">
        <f>IF(C255="","",IFERROR(INDEX(Produtos!$B$6:$B$205,MATCH(C255,Produtos!$A$6:$A$205,0)),"SKU não cadastrado"))</f>
        <v/>
      </c>
      <c r="E255" s="16" t="n"/>
      <c r="F255" s="16" t="n"/>
      <c r="G255" s="38" t="n"/>
      <c r="H255" s="22" t="n"/>
      <c r="I255" s="23" t="n"/>
      <c r="J255" s="16" t="n"/>
      <c r="K255" s="23" t="n"/>
      <c r="L255" s="20">
        <f>IF(COUNTA(A255,C255,E255,F255,G255,H255,I255,J255)=0,"",IF(A255="","Falta SKU-base",IF(C255="","Falta SKU recomendado",IF(E255="","Falta tipo",IF(F255="","Falta compatibilidade",IF(G255="","Falta margem",IF(H255="","Falta prioridade",IF(I255="","Falta regra",IF(J255="","Falta situação ativa",IF(A255=C255,"Conflito: SKU igual",IF(COUNTIF(Produtos!$A$6:$A$205,A255)=0,"Conflito: base não cadastrada",IF(COUNTIF(Produtos!$A$6:$A$205,C255)=0,"Conflito: recomendado não cadastrado",IF(COUNTIFS($A$6:A255,A255,$C$6:C255,C255,$E$6:E255,E255)&gt;1,"Conflito: relação duplicada","OK")))))))))))))</f>
        <v/>
      </c>
      <c r="M255" s="20">
        <f>IF(L255="","",IF(L255&lt;&gt;"OK","Bloqueada: "&amp;L255,IF(J255&lt;&gt;"Sim","Inativa",IF(IFERROR(INDEX(Produtos!$D$6:$D$205,MATCH(A255,Produtos!$A$6:$A$205,0)),"")&lt;&gt;"Ativo","Bloqueada: base inativa",IF(IFERROR(INDEX(Produtos!$D$6:$D$205,MATCH(C255,Produtos!$A$6:$A$205,0)),"")&lt;&gt;"Ativo","Bloqueada: recomendado inativo",IF(F255="Incompatível","Bloqueada: incompatível",IF(F255="Não avaliada","Revisar: compatibilidade",IF(AND(F255="Condicional",'Instruções'!$B$15="Não"),"Revisar: condição não liberada",IF(IFERROR(INDEX(Produtos!$E$6:$E$205,MATCH(C255,Produtos!$A$6:$A$205,0)),"")&lt;&gt;"Sim","Aguardar: recomendado indisponível",IF(AND(I255="Se SKU-base indisponível",IFERROR(INDEX(Produtos!$E$6:$E$205,MATCH(A255,Produtos!$A$6:$A$205,0)),"")="Sim"),"Aguardar: base disponível",IF(AND(I255="Se SKU-base disponível",IFERROR(INDEX(Produtos!$E$6:$E$205,MATCH(A255,Produtos!$A$6:$A$205,0)),"")&lt;&gt;"Sim"),"Aguardar: base indisponível",IF(G255&lt;'Instruções'!$B$14,"Revisar: margem abaixo do mínimo","Apta"))))))))))))</f>
        <v/>
      </c>
      <c r="N255" s="17">
        <f>IF(M255&lt;&gt;"Apta","",1+COUNTIFS($A$6:$A$505,A255,$E$6:$E$505,E255,$M$6:$M$505,"Apta",$H$6:$H$505,"&gt;"&amp;H255)+COUNTIFS($A$6:$A$505,A255,$E$6:$E$505,E255,$M$6:$M$505,"Apta",$H$6:$H$505,H255,$G$6:$G$505,"&gt;"&amp;G255)+COUNTIFS($A$6:A255,A255,$E$6:E255,E255,$M$6:M255,"Apta",$H$6:H255,H255,$G$6:G255,G255)-1)</f>
        <v/>
      </c>
      <c r="O255" s="24">
        <f>IF(N255="","",A255&amp;"|"&amp;E255&amp;"|"&amp;TEXT(N255,"000"))</f>
        <v/>
      </c>
    </row>
    <row r="256">
      <c r="A256" s="16" t="n"/>
      <c r="B256" s="20">
        <f>IF(A256="","",IFERROR(INDEX(Produtos!$B$6:$B$205,MATCH(A256,Produtos!$A$6:$A$205,0)),"SKU não cadastrado"))</f>
        <v/>
      </c>
      <c r="C256" s="16" t="n"/>
      <c r="D256" s="20">
        <f>IF(C256="","",IFERROR(INDEX(Produtos!$B$6:$B$205,MATCH(C256,Produtos!$A$6:$A$205,0)),"SKU não cadastrado"))</f>
        <v/>
      </c>
      <c r="E256" s="16" t="n"/>
      <c r="F256" s="16" t="n"/>
      <c r="G256" s="38" t="n"/>
      <c r="H256" s="22" t="n"/>
      <c r="I256" s="23" t="n"/>
      <c r="J256" s="16" t="n"/>
      <c r="K256" s="23" t="n"/>
      <c r="L256" s="20">
        <f>IF(COUNTA(A256,C256,E256,F256,G256,H256,I256,J256)=0,"",IF(A256="","Falta SKU-base",IF(C256="","Falta SKU recomendado",IF(E256="","Falta tipo",IF(F256="","Falta compatibilidade",IF(G256="","Falta margem",IF(H256="","Falta prioridade",IF(I256="","Falta regra",IF(J256="","Falta situação ativa",IF(A256=C256,"Conflito: SKU igual",IF(COUNTIF(Produtos!$A$6:$A$205,A256)=0,"Conflito: base não cadastrada",IF(COUNTIF(Produtos!$A$6:$A$205,C256)=0,"Conflito: recomendado não cadastrado",IF(COUNTIFS($A$6:A256,A256,$C$6:C256,C256,$E$6:E256,E256)&gt;1,"Conflito: relação duplicada","OK")))))))))))))</f>
        <v/>
      </c>
      <c r="M256" s="20">
        <f>IF(L256="","",IF(L256&lt;&gt;"OK","Bloqueada: "&amp;L256,IF(J256&lt;&gt;"Sim","Inativa",IF(IFERROR(INDEX(Produtos!$D$6:$D$205,MATCH(A256,Produtos!$A$6:$A$205,0)),"")&lt;&gt;"Ativo","Bloqueada: base inativa",IF(IFERROR(INDEX(Produtos!$D$6:$D$205,MATCH(C256,Produtos!$A$6:$A$205,0)),"")&lt;&gt;"Ativo","Bloqueada: recomendado inativo",IF(F256="Incompatível","Bloqueada: incompatível",IF(F256="Não avaliada","Revisar: compatibilidade",IF(AND(F256="Condicional",'Instruções'!$B$15="Não"),"Revisar: condição não liberada",IF(IFERROR(INDEX(Produtos!$E$6:$E$205,MATCH(C256,Produtos!$A$6:$A$205,0)),"")&lt;&gt;"Sim","Aguardar: recomendado indisponível",IF(AND(I256="Se SKU-base indisponível",IFERROR(INDEX(Produtos!$E$6:$E$205,MATCH(A256,Produtos!$A$6:$A$205,0)),"")="Sim"),"Aguardar: base disponível",IF(AND(I256="Se SKU-base disponível",IFERROR(INDEX(Produtos!$E$6:$E$205,MATCH(A256,Produtos!$A$6:$A$205,0)),"")&lt;&gt;"Sim"),"Aguardar: base indisponível",IF(G256&lt;'Instruções'!$B$14,"Revisar: margem abaixo do mínimo","Apta"))))))))))))</f>
        <v/>
      </c>
      <c r="N256" s="17">
        <f>IF(M256&lt;&gt;"Apta","",1+COUNTIFS($A$6:$A$505,A256,$E$6:$E$505,E256,$M$6:$M$505,"Apta",$H$6:$H$505,"&gt;"&amp;H256)+COUNTIFS($A$6:$A$505,A256,$E$6:$E$505,E256,$M$6:$M$505,"Apta",$H$6:$H$505,H256,$G$6:$G$505,"&gt;"&amp;G256)+COUNTIFS($A$6:A256,A256,$E$6:E256,E256,$M$6:M256,"Apta",$H$6:H256,H256,$G$6:G256,G256)-1)</f>
        <v/>
      </c>
      <c r="O256" s="24">
        <f>IF(N256="","",A256&amp;"|"&amp;E256&amp;"|"&amp;TEXT(N256,"000"))</f>
        <v/>
      </c>
    </row>
    <row r="257">
      <c r="A257" s="16" t="n"/>
      <c r="B257" s="20">
        <f>IF(A257="","",IFERROR(INDEX(Produtos!$B$6:$B$205,MATCH(A257,Produtos!$A$6:$A$205,0)),"SKU não cadastrado"))</f>
        <v/>
      </c>
      <c r="C257" s="16" t="n"/>
      <c r="D257" s="20">
        <f>IF(C257="","",IFERROR(INDEX(Produtos!$B$6:$B$205,MATCH(C257,Produtos!$A$6:$A$205,0)),"SKU não cadastrado"))</f>
        <v/>
      </c>
      <c r="E257" s="16" t="n"/>
      <c r="F257" s="16" t="n"/>
      <c r="G257" s="38" t="n"/>
      <c r="H257" s="22" t="n"/>
      <c r="I257" s="23" t="n"/>
      <c r="J257" s="16" t="n"/>
      <c r="K257" s="23" t="n"/>
      <c r="L257" s="20">
        <f>IF(COUNTA(A257,C257,E257,F257,G257,H257,I257,J257)=0,"",IF(A257="","Falta SKU-base",IF(C257="","Falta SKU recomendado",IF(E257="","Falta tipo",IF(F257="","Falta compatibilidade",IF(G257="","Falta margem",IF(H257="","Falta prioridade",IF(I257="","Falta regra",IF(J257="","Falta situação ativa",IF(A257=C257,"Conflito: SKU igual",IF(COUNTIF(Produtos!$A$6:$A$205,A257)=0,"Conflito: base não cadastrada",IF(COUNTIF(Produtos!$A$6:$A$205,C257)=0,"Conflito: recomendado não cadastrado",IF(COUNTIFS($A$6:A257,A257,$C$6:C257,C257,$E$6:E257,E257)&gt;1,"Conflito: relação duplicada","OK")))))))))))))</f>
        <v/>
      </c>
      <c r="M257" s="20">
        <f>IF(L257="","",IF(L257&lt;&gt;"OK","Bloqueada: "&amp;L257,IF(J257&lt;&gt;"Sim","Inativa",IF(IFERROR(INDEX(Produtos!$D$6:$D$205,MATCH(A257,Produtos!$A$6:$A$205,0)),"")&lt;&gt;"Ativo","Bloqueada: base inativa",IF(IFERROR(INDEX(Produtos!$D$6:$D$205,MATCH(C257,Produtos!$A$6:$A$205,0)),"")&lt;&gt;"Ativo","Bloqueada: recomendado inativo",IF(F257="Incompatível","Bloqueada: incompatível",IF(F257="Não avaliada","Revisar: compatibilidade",IF(AND(F257="Condicional",'Instruções'!$B$15="Não"),"Revisar: condição não liberada",IF(IFERROR(INDEX(Produtos!$E$6:$E$205,MATCH(C257,Produtos!$A$6:$A$205,0)),"")&lt;&gt;"Sim","Aguardar: recomendado indisponível",IF(AND(I257="Se SKU-base indisponível",IFERROR(INDEX(Produtos!$E$6:$E$205,MATCH(A257,Produtos!$A$6:$A$205,0)),"")="Sim"),"Aguardar: base disponível",IF(AND(I257="Se SKU-base disponível",IFERROR(INDEX(Produtos!$E$6:$E$205,MATCH(A257,Produtos!$A$6:$A$205,0)),"")&lt;&gt;"Sim"),"Aguardar: base indisponível",IF(G257&lt;'Instruções'!$B$14,"Revisar: margem abaixo do mínimo","Apta"))))))))))))</f>
        <v/>
      </c>
      <c r="N257" s="17">
        <f>IF(M257&lt;&gt;"Apta","",1+COUNTIFS($A$6:$A$505,A257,$E$6:$E$505,E257,$M$6:$M$505,"Apta",$H$6:$H$505,"&gt;"&amp;H257)+COUNTIFS($A$6:$A$505,A257,$E$6:$E$505,E257,$M$6:$M$505,"Apta",$H$6:$H$505,H257,$G$6:$G$505,"&gt;"&amp;G257)+COUNTIFS($A$6:A257,A257,$E$6:E257,E257,$M$6:M257,"Apta",$H$6:H257,H257,$G$6:G257,G257)-1)</f>
        <v/>
      </c>
      <c r="O257" s="24">
        <f>IF(N257="","",A257&amp;"|"&amp;E257&amp;"|"&amp;TEXT(N257,"000"))</f>
        <v/>
      </c>
    </row>
    <row r="258">
      <c r="A258" s="16" t="n"/>
      <c r="B258" s="20">
        <f>IF(A258="","",IFERROR(INDEX(Produtos!$B$6:$B$205,MATCH(A258,Produtos!$A$6:$A$205,0)),"SKU não cadastrado"))</f>
        <v/>
      </c>
      <c r="C258" s="16" t="n"/>
      <c r="D258" s="20">
        <f>IF(C258="","",IFERROR(INDEX(Produtos!$B$6:$B$205,MATCH(C258,Produtos!$A$6:$A$205,0)),"SKU não cadastrado"))</f>
        <v/>
      </c>
      <c r="E258" s="16" t="n"/>
      <c r="F258" s="16" t="n"/>
      <c r="G258" s="38" t="n"/>
      <c r="H258" s="22" t="n"/>
      <c r="I258" s="23" t="n"/>
      <c r="J258" s="16" t="n"/>
      <c r="K258" s="23" t="n"/>
      <c r="L258" s="20">
        <f>IF(COUNTA(A258,C258,E258,F258,G258,H258,I258,J258)=0,"",IF(A258="","Falta SKU-base",IF(C258="","Falta SKU recomendado",IF(E258="","Falta tipo",IF(F258="","Falta compatibilidade",IF(G258="","Falta margem",IF(H258="","Falta prioridade",IF(I258="","Falta regra",IF(J258="","Falta situação ativa",IF(A258=C258,"Conflito: SKU igual",IF(COUNTIF(Produtos!$A$6:$A$205,A258)=0,"Conflito: base não cadastrada",IF(COUNTIF(Produtos!$A$6:$A$205,C258)=0,"Conflito: recomendado não cadastrado",IF(COUNTIFS($A$6:A258,A258,$C$6:C258,C258,$E$6:E258,E258)&gt;1,"Conflito: relação duplicada","OK")))))))))))))</f>
        <v/>
      </c>
      <c r="M258" s="20">
        <f>IF(L258="","",IF(L258&lt;&gt;"OK","Bloqueada: "&amp;L258,IF(J258&lt;&gt;"Sim","Inativa",IF(IFERROR(INDEX(Produtos!$D$6:$D$205,MATCH(A258,Produtos!$A$6:$A$205,0)),"")&lt;&gt;"Ativo","Bloqueada: base inativa",IF(IFERROR(INDEX(Produtos!$D$6:$D$205,MATCH(C258,Produtos!$A$6:$A$205,0)),"")&lt;&gt;"Ativo","Bloqueada: recomendado inativo",IF(F258="Incompatível","Bloqueada: incompatível",IF(F258="Não avaliada","Revisar: compatibilidade",IF(AND(F258="Condicional",'Instruções'!$B$15="Não"),"Revisar: condição não liberada",IF(IFERROR(INDEX(Produtos!$E$6:$E$205,MATCH(C258,Produtos!$A$6:$A$205,0)),"")&lt;&gt;"Sim","Aguardar: recomendado indisponível",IF(AND(I258="Se SKU-base indisponível",IFERROR(INDEX(Produtos!$E$6:$E$205,MATCH(A258,Produtos!$A$6:$A$205,0)),"")="Sim"),"Aguardar: base disponível",IF(AND(I258="Se SKU-base disponível",IFERROR(INDEX(Produtos!$E$6:$E$205,MATCH(A258,Produtos!$A$6:$A$205,0)),"")&lt;&gt;"Sim"),"Aguardar: base indisponível",IF(G258&lt;'Instruções'!$B$14,"Revisar: margem abaixo do mínimo","Apta"))))))))))))</f>
        <v/>
      </c>
      <c r="N258" s="17">
        <f>IF(M258&lt;&gt;"Apta","",1+COUNTIFS($A$6:$A$505,A258,$E$6:$E$505,E258,$M$6:$M$505,"Apta",$H$6:$H$505,"&gt;"&amp;H258)+COUNTIFS($A$6:$A$505,A258,$E$6:$E$505,E258,$M$6:$M$505,"Apta",$H$6:$H$505,H258,$G$6:$G$505,"&gt;"&amp;G258)+COUNTIFS($A$6:A258,A258,$E$6:E258,E258,$M$6:M258,"Apta",$H$6:H258,H258,$G$6:G258,G258)-1)</f>
        <v/>
      </c>
      <c r="O258" s="24">
        <f>IF(N258="","",A258&amp;"|"&amp;E258&amp;"|"&amp;TEXT(N258,"000"))</f>
        <v/>
      </c>
    </row>
    <row r="259">
      <c r="A259" s="16" t="n"/>
      <c r="B259" s="20">
        <f>IF(A259="","",IFERROR(INDEX(Produtos!$B$6:$B$205,MATCH(A259,Produtos!$A$6:$A$205,0)),"SKU não cadastrado"))</f>
        <v/>
      </c>
      <c r="C259" s="16" t="n"/>
      <c r="D259" s="20">
        <f>IF(C259="","",IFERROR(INDEX(Produtos!$B$6:$B$205,MATCH(C259,Produtos!$A$6:$A$205,0)),"SKU não cadastrado"))</f>
        <v/>
      </c>
      <c r="E259" s="16" t="n"/>
      <c r="F259" s="16" t="n"/>
      <c r="G259" s="38" t="n"/>
      <c r="H259" s="22" t="n"/>
      <c r="I259" s="23" t="n"/>
      <c r="J259" s="16" t="n"/>
      <c r="K259" s="23" t="n"/>
      <c r="L259" s="20">
        <f>IF(COUNTA(A259,C259,E259,F259,G259,H259,I259,J259)=0,"",IF(A259="","Falta SKU-base",IF(C259="","Falta SKU recomendado",IF(E259="","Falta tipo",IF(F259="","Falta compatibilidade",IF(G259="","Falta margem",IF(H259="","Falta prioridade",IF(I259="","Falta regra",IF(J259="","Falta situação ativa",IF(A259=C259,"Conflito: SKU igual",IF(COUNTIF(Produtos!$A$6:$A$205,A259)=0,"Conflito: base não cadastrada",IF(COUNTIF(Produtos!$A$6:$A$205,C259)=0,"Conflito: recomendado não cadastrado",IF(COUNTIFS($A$6:A259,A259,$C$6:C259,C259,$E$6:E259,E259)&gt;1,"Conflito: relação duplicada","OK")))))))))))))</f>
        <v/>
      </c>
      <c r="M259" s="20">
        <f>IF(L259="","",IF(L259&lt;&gt;"OK","Bloqueada: "&amp;L259,IF(J259&lt;&gt;"Sim","Inativa",IF(IFERROR(INDEX(Produtos!$D$6:$D$205,MATCH(A259,Produtos!$A$6:$A$205,0)),"")&lt;&gt;"Ativo","Bloqueada: base inativa",IF(IFERROR(INDEX(Produtos!$D$6:$D$205,MATCH(C259,Produtos!$A$6:$A$205,0)),"")&lt;&gt;"Ativo","Bloqueada: recomendado inativo",IF(F259="Incompatível","Bloqueada: incompatível",IF(F259="Não avaliada","Revisar: compatibilidade",IF(AND(F259="Condicional",'Instruções'!$B$15="Não"),"Revisar: condição não liberada",IF(IFERROR(INDEX(Produtos!$E$6:$E$205,MATCH(C259,Produtos!$A$6:$A$205,0)),"")&lt;&gt;"Sim","Aguardar: recomendado indisponível",IF(AND(I259="Se SKU-base indisponível",IFERROR(INDEX(Produtos!$E$6:$E$205,MATCH(A259,Produtos!$A$6:$A$205,0)),"")="Sim"),"Aguardar: base disponível",IF(AND(I259="Se SKU-base disponível",IFERROR(INDEX(Produtos!$E$6:$E$205,MATCH(A259,Produtos!$A$6:$A$205,0)),"")&lt;&gt;"Sim"),"Aguardar: base indisponível",IF(G259&lt;'Instruções'!$B$14,"Revisar: margem abaixo do mínimo","Apta"))))))))))))</f>
        <v/>
      </c>
      <c r="N259" s="17">
        <f>IF(M259&lt;&gt;"Apta","",1+COUNTIFS($A$6:$A$505,A259,$E$6:$E$505,E259,$M$6:$M$505,"Apta",$H$6:$H$505,"&gt;"&amp;H259)+COUNTIFS($A$6:$A$505,A259,$E$6:$E$505,E259,$M$6:$M$505,"Apta",$H$6:$H$505,H259,$G$6:$G$505,"&gt;"&amp;G259)+COUNTIFS($A$6:A259,A259,$E$6:E259,E259,$M$6:M259,"Apta",$H$6:H259,H259,$G$6:G259,G259)-1)</f>
        <v/>
      </c>
      <c r="O259" s="24">
        <f>IF(N259="","",A259&amp;"|"&amp;E259&amp;"|"&amp;TEXT(N259,"000"))</f>
        <v/>
      </c>
    </row>
    <row r="260">
      <c r="A260" s="16" t="n"/>
      <c r="B260" s="20">
        <f>IF(A260="","",IFERROR(INDEX(Produtos!$B$6:$B$205,MATCH(A260,Produtos!$A$6:$A$205,0)),"SKU não cadastrado"))</f>
        <v/>
      </c>
      <c r="C260" s="16" t="n"/>
      <c r="D260" s="20">
        <f>IF(C260="","",IFERROR(INDEX(Produtos!$B$6:$B$205,MATCH(C260,Produtos!$A$6:$A$205,0)),"SKU não cadastrado"))</f>
        <v/>
      </c>
      <c r="E260" s="16" t="n"/>
      <c r="F260" s="16" t="n"/>
      <c r="G260" s="38" t="n"/>
      <c r="H260" s="22" t="n"/>
      <c r="I260" s="23" t="n"/>
      <c r="J260" s="16" t="n"/>
      <c r="K260" s="23" t="n"/>
      <c r="L260" s="20">
        <f>IF(COUNTA(A260,C260,E260,F260,G260,H260,I260,J260)=0,"",IF(A260="","Falta SKU-base",IF(C260="","Falta SKU recomendado",IF(E260="","Falta tipo",IF(F260="","Falta compatibilidade",IF(G260="","Falta margem",IF(H260="","Falta prioridade",IF(I260="","Falta regra",IF(J260="","Falta situação ativa",IF(A260=C260,"Conflito: SKU igual",IF(COUNTIF(Produtos!$A$6:$A$205,A260)=0,"Conflito: base não cadastrada",IF(COUNTIF(Produtos!$A$6:$A$205,C260)=0,"Conflito: recomendado não cadastrado",IF(COUNTIFS($A$6:A260,A260,$C$6:C260,C260,$E$6:E260,E260)&gt;1,"Conflito: relação duplicada","OK")))))))))))))</f>
        <v/>
      </c>
      <c r="M260" s="20">
        <f>IF(L260="","",IF(L260&lt;&gt;"OK","Bloqueada: "&amp;L260,IF(J260&lt;&gt;"Sim","Inativa",IF(IFERROR(INDEX(Produtos!$D$6:$D$205,MATCH(A260,Produtos!$A$6:$A$205,0)),"")&lt;&gt;"Ativo","Bloqueada: base inativa",IF(IFERROR(INDEX(Produtos!$D$6:$D$205,MATCH(C260,Produtos!$A$6:$A$205,0)),"")&lt;&gt;"Ativo","Bloqueada: recomendado inativo",IF(F260="Incompatível","Bloqueada: incompatível",IF(F260="Não avaliada","Revisar: compatibilidade",IF(AND(F260="Condicional",'Instruções'!$B$15="Não"),"Revisar: condição não liberada",IF(IFERROR(INDEX(Produtos!$E$6:$E$205,MATCH(C260,Produtos!$A$6:$A$205,0)),"")&lt;&gt;"Sim","Aguardar: recomendado indisponível",IF(AND(I260="Se SKU-base indisponível",IFERROR(INDEX(Produtos!$E$6:$E$205,MATCH(A260,Produtos!$A$6:$A$205,0)),"")="Sim"),"Aguardar: base disponível",IF(AND(I260="Se SKU-base disponível",IFERROR(INDEX(Produtos!$E$6:$E$205,MATCH(A260,Produtos!$A$6:$A$205,0)),"")&lt;&gt;"Sim"),"Aguardar: base indisponível",IF(G260&lt;'Instruções'!$B$14,"Revisar: margem abaixo do mínimo","Apta"))))))))))))</f>
        <v/>
      </c>
      <c r="N260" s="17">
        <f>IF(M260&lt;&gt;"Apta","",1+COUNTIFS($A$6:$A$505,A260,$E$6:$E$505,E260,$M$6:$M$505,"Apta",$H$6:$H$505,"&gt;"&amp;H260)+COUNTIFS($A$6:$A$505,A260,$E$6:$E$505,E260,$M$6:$M$505,"Apta",$H$6:$H$505,H260,$G$6:$G$505,"&gt;"&amp;G260)+COUNTIFS($A$6:A260,A260,$E$6:E260,E260,$M$6:M260,"Apta",$H$6:H260,H260,$G$6:G260,G260)-1)</f>
        <v/>
      </c>
      <c r="O260" s="24">
        <f>IF(N260="","",A260&amp;"|"&amp;E260&amp;"|"&amp;TEXT(N260,"000"))</f>
        <v/>
      </c>
    </row>
    <row r="261">
      <c r="A261" s="16" t="n"/>
      <c r="B261" s="20">
        <f>IF(A261="","",IFERROR(INDEX(Produtos!$B$6:$B$205,MATCH(A261,Produtos!$A$6:$A$205,0)),"SKU não cadastrado"))</f>
        <v/>
      </c>
      <c r="C261" s="16" t="n"/>
      <c r="D261" s="20">
        <f>IF(C261="","",IFERROR(INDEX(Produtos!$B$6:$B$205,MATCH(C261,Produtos!$A$6:$A$205,0)),"SKU não cadastrado"))</f>
        <v/>
      </c>
      <c r="E261" s="16" t="n"/>
      <c r="F261" s="16" t="n"/>
      <c r="G261" s="38" t="n"/>
      <c r="H261" s="22" t="n"/>
      <c r="I261" s="23" t="n"/>
      <c r="J261" s="16" t="n"/>
      <c r="K261" s="23" t="n"/>
      <c r="L261" s="20">
        <f>IF(COUNTA(A261,C261,E261,F261,G261,H261,I261,J261)=0,"",IF(A261="","Falta SKU-base",IF(C261="","Falta SKU recomendado",IF(E261="","Falta tipo",IF(F261="","Falta compatibilidade",IF(G261="","Falta margem",IF(H261="","Falta prioridade",IF(I261="","Falta regra",IF(J261="","Falta situação ativa",IF(A261=C261,"Conflito: SKU igual",IF(COUNTIF(Produtos!$A$6:$A$205,A261)=0,"Conflito: base não cadastrada",IF(COUNTIF(Produtos!$A$6:$A$205,C261)=0,"Conflito: recomendado não cadastrado",IF(COUNTIFS($A$6:A261,A261,$C$6:C261,C261,$E$6:E261,E261)&gt;1,"Conflito: relação duplicada","OK")))))))))))))</f>
        <v/>
      </c>
      <c r="M261" s="20">
        <f>IF(L261="","",IF(L261&lt;&gt;"OK","Bloqueada: "&amp;L261,IF(J261&lt;&gt;"Sim","Inativa",IF(IFERROR(INDEX(Produtos!$D$6:$D$205,MATCH(A261,Produtos!$A$6:$A$205,0)),"")&lt;&gt;"Ativo","Bloqueada: base inativa",IF(IFERROR(INDEX(Produtos!$D$6:$D$205,MATCH(C261,Produtos!$A$6:$A$205,0)),"")&lt;&gt;"Ativo","Bloqueada: recomendado inativo",IF(F261="Incompatível","Bloqueada: incompatível",IF(F261="Não avaliada","Revisar: compatibilidade",IF(AND(F261="Condicional",'Instruções'!$B$15="Não"),"Revisar: condição não liberada",IF(IFERROR(INDEX(Produtos!$E$6:$E$205,MATCH(C261,Produtos!$A$6:$A$205,0)),"")&lt;&gt;"Sim","Aguardar: recomendado indisponível",IF(AND(I261="Se SKU-base indisponível",IFERROR(INDEX(Produtos!$E$6:$E$205,MATCH(A261,Produtos!$A$6:$A$205,0)),"")="Sim"),"Aguardar: base disponível",IF(AND(I261="Se SKU-base disponível",IFERROR(INDEX(Produtos!$E$6:$E$205,MATCH(A261,Produtos!$A$6:$A$205,0)),"")&lt;&gt;"Sim"),"Aguardar: base indisponível",IF(G261&lt;'Instruções'!$B$14,"Revisar: margem abaixo do mínimo","Apta"))))))))))))</f>
        <v/>
      </c>
      <c r="N261" s="17">
        <f>IF(M261&lt;&gt;"Apta","",1+COUNTIFS($A$6:$A$505,A261,$E$6:$E$505,E261,$M$6:$M$505,"Apta",$H$6:$H$505,"&gt;"&amp;H261)+COUNTIFS($A$6:$A$505,A261,$E$6:$E$505,E261,$M$6:$M$505,"Apta",$H$6:$H$505,H261,$G$6:$G$505,"&gt;"&amp;G261)+COUNTIFS($A$6:A261,A261,$E$6:E261,E261,$M$6:M261,"Apta",$H$6:H261,H261,$G$6:G261,G261)-1)</f>
        <v/>
      </c>
      <c r="O261" s="24">
        <f>IF(N261="","",A261&amp;"|"&amp;E261&amp;"|"&amp;TEXT(N261,"000"))</f>
        <v/>
      </c>
    </row>
    <row r="262">
      <c r="A262" s="16" t="n"/>
      <c r="B262" s="20">
        <f>IF(A262="","",IFERROR(INDEX(Produtos!$B$6:$B$205,MATCH(A262,Produtos!$A$6:$A$205,0)),"SKU não cadastrado"))</f>
        <v/>
      </c>
      <c r="C262" s="16" t="n"/>
      <c r="D262" s="20">
        <f>IF(C262="","",IFERROR(INDEX(Produtos!$B$6:$B$205,MATCH(C262,Produtos!$A$6:$A$205,0)),"SKU não cadastrado"))</f>
        <v/>
      </c>
      <c r="E262" s="16" t="n"/>
      <c r="F262" s="16" t="n"/>
      <c r="G262" s="38" t="n"/>
      <c r="H262" s="22" t="n"/>
      <c r="I262" s="23" t="n"/>
      <c r="J262" s="16" t="n"/>
      <c r="K262" s="23" t="n"/>
      <c r="L262" s="20">
        <f>IF(COUNTA(A262,C262,E262,F262,G262,H262,I262,J262)=0,"",IF(A262="","Falta SKU-base",IF(C262="","Falta SKU recomendado",IF(E262="","Falta tipo",IF(F262="","Falta compatibilidade",IF(G262="","Falta margem",IF(H262="","Falta prioridade",IF(I262="","Falta regra",IF(J262="","Falta situação ativa",IF(A262=C262,"Conflito: SKU igual",IF(COUNTIF(Produtos!$A$6:$A$205,A262)=0,"Conflito: base não cadastrada",IF(COUNTIF(Produtos!$A$6:$A$205,C262)=0,"Conflito: recomendado não cadastrado",IF(COUNTIFS($A$6:A262,A262,$C$6:C262,C262,$E$6:E262,E262)&gt;1,"Conflito: relação duplicada","OK")))))))))))))</f>
        <v/>
      </c>
      <c r="M262" s="20">
        <f>IF(L262="","",IF(L262&lt;&gt;"OK","Bloqueada: "&amp;L262,IF(J262&lt;&gt;"Sim","Inativa",IF(IFERROR(INDEX(Produtos!$D$6:$D$205,MATCH(A262,Produtos!$A$6:$A$205,0)),"")&lt;&gt;"Ativo","Bloqueada: base inativa",IF(IFERROR(INDEX(Produtos!$D$6:$D$205,MATCH(C262,Produtos!$A$6:$A$205,0)),"")&lt;&gt;"Ativo","Bloqueada: recomendado inativo",IF(F262="Incompatível","Bloqueada: incompatível",IF(F262="Não avaliada","Revisar: compatibilidade",IF(AND(F262="Condicional",'Instruções'!$B$15="Não"),"Revisar: condição não liberada",IF(IFERROR(INDEX(Produtos!$E$6:$E$205,MATCH(C262,Produtos!$A$6:$A$205,0)),"")&lt;&gt;"Sim","Aguardar: recomendado indisponível",IF(AND(I262="Se SKU-base indisponível",IFERROR(INDEX(Produtos!$E$6:$E$205,MATCH(A262,Produtos!$A$6:$A$205,0)),"")="Sim"),"Aguardar: base disponível",IF(AND(I262="Se SKU-base disponível",IFERROR(INDEX(Produtos!$E$6:$E$205,MATCH(A262,Produtos!$A$6:$A$205,0)),"")&lt;&gt;"Sim"),"Aguardar: base indisponível",IF(G262&lt;'Instruções'!$B$14,"Revisar: margem abaixo do mínimo","Apta"))))))))))))</f>
        <v/>
      </c>
      <c r="N262" s="17">
        <f>IF(M262&lt;&gt;"Apta","",1+COUNTIFS($A$6:$A$505,A262,$E$6:$E$505,E262,$M$6:$M$505,"Apta",$H$6:$H$505,"&gt;"&amp;H262)+COUNTIFS($A$6:$A$505,A262,$E$6:$E$505,E262,$M$6:$M$505,"Apta",$H$6:$H$505,H262,$G$6:$G$505,"&gt;"&amp;G262)+COUNTIFS($A$6:A262,A262,$E$6:E262,E262,$M$6:M262,"Apta",$H$6:H262,H262,$G$6:G262,G262)-1)</f>
        <v/>
      </c>
      <c r="O262" s="24">
        <f>IF(N262="","",A262&amp;"|"&amp;E262&amp;"|"&amp;TEXT(N262,"000"))</f>
        <v/>
      </c>
    </row>
    <row r="263">
      <c r="A263" s="16" t="n"/>
      <c r="B263" s="20">
        <f>IF(A263="","",IFERROR(INDEX(Produtos!$B$6:$B$205,MATCH(A263,Produtos!$A$6:$A$205,0)),"SKU não cadastrado"))</f>
        <v/>
      </c>
      <c r="C263" s="16" t="n"/>
      <c r="D263" s="20">
        <f>IF(C263="","",IFERROR(INDEX(Produtos!$B$6:$B$205,MATCH(C263,Produtos!$A$6:$A$205,0)),"SKU não cadastrado"))</f>
        <v/>
      </c>
      <c r="E263" s="16" t="n"/>
      <c r="F263" s="16" t="n"/>
      <c r="G263" s="38" t="n"/>
      <c r="H263" s="22" t="n"/>
      <c r="I263" s="23" t="n"/>
      <c r="J263" s="16" t="n"/>
      <c r="K263" s="23" t="n"/>
      <c r="L263" s="20">
        <f>IF(COUNTA(A263,C263,E263,F263,G263,H263,I263,J263)=0,"",IF(A263="","Falta SKU-base",IF(C263="","Falta SKU recomendado",IF(E263="","Falta tipo",IF(F263="","Falta compatibilidade",IF(G263="","Falta margem",IF(H263="","Falta prioridade",IF(I263="","Falta regra",IF(J263="","Falta situação ativa",IF(A263=C263,"Conflito: SKU igual",IF(COUNTIF(Produtos!$A$6:$A$205,A263)=0,"Conflito: base não cadastrada",IF(COUNTIF(Produtos!$A$6:$A$205,C263)=0,"Conflito: recomendado não cadastrado",IF(COUNTIFS($A$6:A263,A263,$C$6:C263,C263,$E$6:E263,E263)&gt;1,"Conflito: relação duplicada","OK")))))))))))))</f>
        <v/>
      </c>
      <c r="M263" s="20">
        <f>IF(L263="","",IF(L263&lt;&gt;"OK","Bloqueada: "&amp;L263,IF(J263&lt;&gt;"Sim","Inativa",IF(IFERROR(INDEX(Produtos!$D$6:$D$205,MATCH(A263,Produtos!$A$6:$A$205,0)),"")&lt;&gt;"Ativo","Bloqueada: base inativa",IF(IFERROR(INDEX(Produtos!$D$6:$D$205,MATCH(C263,Produtos!$A$6:$A$205,0)),"")&lt;&gt;"Ativo","Bloqueada: recomendado inativo",IF(F263="Incompatível","Bloqueada: incompatível",IF(F263="Não avaliada","Revisar: compatibilidade",IF(AND(F263="Condicional",'Instruções'!$B$15="Não"),"Revisar: condição não liberada",IF(IFERROR(INDEX(Produtos!$E$6:$E$205,MATCH(C263,Produtos!$A$6:$A$205,0)),"")&lt;&gt;"Sim","Aguardar: recomendado indisponível",IF(AND(I263="Se SKU-base indisponível",IFERROR(INDEX(Produtos!$E$6:$E$205,MATCH(A263,Produtos!$A$6:$A$205,0)),"")="Sim"),"Aguardar: base disponível",IF(AND(I263="Se SKU-base disponível",IFERROR(INDEX(Produtos!$E$6:$E$205,MATCH(A263,Produtos!$A$6:$A$205,0)),"")&lt;&gt;"Sim"),"Aguardar: base indisponível",IF(G263&lt;'Instruções'!$B$14,"Revisar: margem abaixo do mínimo","Apta"))))))))))))</f>
        <v/>
      </c>
      <c r="N263" s="17">
        <f>IF(M263&lt;&gt;"Apta","",1+COUNTIFS($A$6:$A$505,A263,$E$6:$E$505,E263,$M$6:$M$505,"Apta",$H$6:$H$505,"&gt;"&amp;H263)+COUNTIFS($A$6:$A$505,A263,$E$6:$E$505,E263,$M$6:$M$505,"Apta",$H$6:$H$505,H263,$G$6:$G$505,"&gt;"&amp;G263)+COUNTIFS($A$6:A263,A263,$E$6:E263,E263,$M$6:M263,"Apta",$H$6:H263,H263,$G$6:G263,G263)-1)</f>
        <v/>
      </c>
      <c r="O263" s="24">
        <f>IF(N263="","",A263&amp;"|"&amp;E263&amp;"|"&amp;TEXT(N263,"000"))</f>
        <v/>
      </c>
    </row>
    <row r="264">
      <c r="A264" s="16" t="n"/>
      <c r="B264" s="20">
        <f>IF(A264="","",IFERROR(INDEX(Produtos!$B$6:$B$205,MATCH(A264,Produtos!$A$6:$A$205,0)),"SKU não cadastrado"))</f>
        <v/>
      </c>
      <c r="C264" s="16" t="n"/>
      <c r="D264" s="20">
        <f>IF(C264="","",IFERROR(INDEX(Produtos!$B$6:$B$205,MATCH(C264,Produtos!$A$6:$A$205,0)),"SKU não cadastrado"))</f>
        <v/>
      </c>
      <c r="E264" s="16" t="n"/>
      <c r="F264" s="16" t="n"/>
      <c r="G264" s="38" t="n"/>
      <c r="H264" s="22" t="n"/>
      <c r="I264" s="23" t="n"/>
      <c r="J264" s="16" t="n"/>
      <c r="K264" s="23" t="n"/>
      <c r="L264" s="20">
        <f>IF(COUNTA(A264,C264,E264,F264,G264,H264,I264,J264)=0,"",IF(A264="","Falta SKU-base",IF(C264="","Falta SKU recomendado",IF(E264="","Falta tipo",IF(F264="","Falta compatibilidade",IF(G264="","Falta margem",IF(H264="","Falta prioridade",IF(I264="","Falta regra",IF(J264="","Falta situação ativa",IF(A264=C264,"Conflito: SKU igual",IF(COUNTIF(Produtos!$A$6:$A$205,A264)=0,"Conflito: base não cadastrada",IF(COUNTIF(Produtos!$A$6:$A$205,C264)=0,"Conflito: recomendado não cadastrado",IF(COUNTIFS($A$6:A264,A264,$C$6:C264,C264,$E$6:E264,E264)&gt;1,"Conflito: relação duplicada","OK")))))))))))))</f>
        <v/>
      </c>
      <c r="M264" s="20">
        <f>IF(L264="","",IF(L264&lt;&gt;"OK","Bloqueada: "&amp;L264,IF(J264&lt;&gt;"Sim","Inativa",IF(IFERROR(INDEX(Produtos!$D$6:$D$205,MATCH(A264,Produtos!$A$6:$A$205,0)),"")&lt;&gt;"Ativo","Bloqueada: base inativa",IF(IFERROR(INDEX(Produtos!$D$6:$D$205,MATCH(C264,Produtos!$A$6:$A$205,0)),"")&lt;&gt;"Ativo","Bloqueada: recomendado inativo",IF(F264="Incompatível","Bloqueada: incompatível",IF(F264="Não avaliada","Revisar: compatibilidade",IF(AND(F264="Condicional",'Instruções'!$B$15="Não"),"Revisar: condição não liberada",IF(IFERROR(INDEX(Produtos!$E$6:$E$205,MATCH(C264,Produtos!$A$6:$A$205,0)),"")&lt;&gt;"Sim","Aguardar: recomendado indisponível",IF(AND(I264="Se SKU-base indisponível",IFERROR(INDEX(Produtos!$E$6:$E$205,MATCH(A264,Produtos!$A$6:$A$205,0)),"")="Sim"),"Aguardar: base disponível",IF(AND(I264="Se SKU-base disponível",IFERROR(INDEX(Produtos!$E$6:$E$205,MATCH(A264,Produtos!$A$6:$A$205,0)),"")&lt;&gt;"Sim"),"Aguardar: base indisponível",IF(G264&lt;'Instruções'!$B$14,"Revisar: margem abaixo do mínimo","Apta"))))))))))))</f>
        <v/>
      </c>
      <c r="N264" s="17">
        <f>IF(M264&lt;&gt;"Apta","",1+COUNTIFS($A$6:$A$505,A264,$E$6:$E$505,E264,$M$6:$M$505,"Apta",$H$6:$H$505,"&gt;"&amp;H264)+COUNTIFS($A$6:$A$505,A264,$E$6:$E$505,E264,$M$6:$M$505,"Apta",$H$6:$H$505,H264,$G$6:$G$505,"&gt;"&amp;G264)+COUNTIFS($A$6:A264,A264,$E$6:E264,E264,$M$6:M264,"Apta",$H$6:H264,H264,$G$6:G264,G264)-1)</f>
        <v/>
      </c>
      <c r="O264" s="24">
        <f>IF(N264="","",A264&amp;"|"&amp;E264&amp;"|"&amp;TEXT(N264,"000"))</f>
        <v/>
      </c>
    </row>
    <row r="265">
      <c r="A265" s="16" t="n"/>
      <c r="B265" s="20">
        <f>IF(A265="","",IFERROR(INDEX(Produtos!$B$6:$B$205,MATCH(A265,Produtos!$A$6:$A$205,0)),"SKU não cadastrado"))</f>
        <v/>
      </c>
      <c r="C265" s="16" t="n"/>
      <c r="D265" s="20">
        <f>IF(C265="","",IFERROR(INDEX(Produtos!$B$6:$B$205,MATCH(C265,Produtos!$A$6:$A$205,0)),"SKU não cadastrado"))</f>
        <v/>
      </c>
      <c r="E265" s="16" t="n"/>
      <c r="F265" s="16" t="n"/>
      <c r="G265" s="38" t="n"/>
      <c r="H265" s="22" t="n"/>
      <c r="I265" s="23" t="n"/>
      <c r="J265" s="16" t="n"/>
      <c r="K265" s="23" t="n"/>
      <c r="L265" s="20">
        <f>IF(COUNTA(A265,C265,E265,F265,G265,H265,I265,J265)=0,"",IF(A265="","Falta SKU-base",IF(C265="","Falta SKU recomendado",IF(E265="","Falta tipo",IF(F265="","Falta compatibilidade",IF(G265="","Falta margem",IF(H265="","Falta prioridade",IF(I265="","Falta regra",IF(J265="","Falta situação ativa",IF(A265=C265,"Conflito: SKU igual",IF(COUNTIF(Produtos!$A$6:$A$205,A265)=0,"Conflito: base não cadastrada",IF(COUNTIF(Produtos!$A$6:$A$205,C265)=0,"Conflito: recomendado não cadastrado",IF(COUNTIFS($A$6:A265,A265,$C$6:C265,C265,$E$6:E265,E265)&gt;1,"Conflito: relação duplicada","OK")))))))))))))</f>
        <v/>
      </c>
      <c r="M265" s="20">
        <f>IF(L265="","",IF(L265&lt;&gt;"OK","Bloqueada: "&amp;L265,IF(J265&lt;&gt;"Sim","Inativa",IF(IFERROR(INDEX(Produtos!$D$6:$D$205,MATCH(A265,Produtos!$A$6:$A$205,0)),"")&lt;&gt;"Ativo","Bloqueada: base inativa",IF(IFERROR(INDEX(Produtos!$D$6:$D$205,MATCH(C265,Produtos!$A$6:$A$205,0)),"")&lt;&gt;"Ativo","Bloqueada: recomendado inativo",IF(F265="Incompatível","Bloqueada: incompatível",IF(F265="Não avaliada","Revisar: compatibilidade",IF(AND(F265="Condicional",'Instruções'!$B$15="Não"),"Revisar: condição não liberada",IF(IFERROR(INDEX(Produtos!$E$6:$E$205,MATCH(C265,Produtos!$A$6:$A$205,0)),"")&lt;&gt;"Sim","Aguardar: recomendado indisponível",IF(AND(I265="Se SKU-base indisponível",IFERROR(INDEX(Produtos!$E$6:$E$205,MATCH(A265,Produtos!$A$6:$A$205,0)),"")="Sim"),"Aguardar: base disponível",IF(AND(I265="Se SKU-base disponível",IFERROR(INDEX(Produtos!$E$6:$E$205,MATCH(A265,Produtos!$A$6:$A$205,0)),"")&lt;&gt;"Sim"),"Aguardar: base indisponível",IF(G265&lt;'Instruções'!$B$14,"Revisar: margem abaixo do mínimo","Apta"))))))))))))</f>
        <v/>
      </c>
      <c r="N265" s="17">
        <f>IF(M265&lt;&gt;"Apta","",1+COUNTIFS($A$6:$A$505,A265,$E$6:$E$505,E265,$M$6:$M$505,"Apta",$H$6:$H$505,"&gt;"&amp;H265)+COUNTIFS($A$6:$A$505,A265,$E$6:$E$505,E265,$M$6:$M$505,"Apta",$H$6:$H$505,H265,$G$6:$G$505,"&gt;"&amp;G265)+COUNTIFS($A$6:A265,A265,$E$6:E265,E265,$M$6:M265,"Apta",$H$6:H265,H265,$G$6:G265,G265)-1)</f>
        <v/>
      </c>
      <c r="O265" s="24">
        <f>IF(N265="","",A265&amp;"|"&amp;E265&amp;"|"&amp;TEXT(N265,"000"))</f>
        <v/>
      </c>
    </row>
    <row r="266">
      <c r="A266" s="16" t="n"/>
      <c r="B266" s="20">
        <f>IF(A266="","",IFERROR(INDEX(Produtos!$B$6:$B$205,MATCH(A266,Produtos!$A$6:$A$205,0)),"SKU não cadastrado"))</f>
        <v/>
      </c>
      <c r="C266" s="16" t="n"/>
      <c r="D266" s="20">
        <f>IF(C266="","",IFERROR(INDEX(Produtos!$B$6:$B$205,MATCH(C266,Produtos!$A$6:$A$205,0)),"SKU não cadastrado"))</f>
        <v/>
      </c>
      <c r="E266" s="16" t="n"/>
      <c r="F266" s="16" t="n"/>
      <c r="G266" s="38" t="n"/>
      <c r="H266" s="22" t="n"/>
      <c r="I266" s="23" t="n"/>
      <c r="J266" s="16" t="n"/>
      <c r="K266" s="23" t="n"/>
      <c r="L266" s="20">
        <f>IF(COUNTA(A266,C266,E266,F266,G266,H266,I266,J266)=0,"",IF(A266="","Falta SKU-base",IF(C266="","Falta SKU recomendado",IF(E266="","Falta tipo",IF(F266="","Falta compatibilidade",IF(G266="","Falta margem",IF(H266="","Falta prioridade",IF(I266="","Falta regra",IF(J266="","Falta situação ativa",IF(A266=C266,"Conflito: SKU igual",IF(COUNTIF(Produtos!$A$6:$A$205,A266)=0,"Conflito: base não cadastrada",IF(COUNTIF(Produtos!$A$6:$A$205,C266)=0,"Conflito: recomendado não cadastrado",IF(COUNTIFS($A$6:A266,A266,$C$6:C266,C266,$E$6:E266,E266)&gt;1,"Conflito: relação duplicada","OK")))))))))))))</f>
        <v/>
      </c>
      <c r="M266" s="20">
        <f>IF(L266="","",IF(L266&lt;&gt;"OK","Bloqueada: "&amp;L266,IF(J266&lt;&gt;"Sim","Inativa",IF(IFERROR(INDEX(Produtos!$D$6:$D$205,MATCH(A266,Produtos!$A$6:$A$205,0)),"")&lt;&gt;"Ativo","Bloqueada: base inativa",IF(IFERROR(INDEX(Produtos!$D$6:$D$205,MATCH(C266,Produtos!$A$6:$A$205,0)),"")&lt;&gt;"Ativo","Bloqueada: recomendado inativo",IF(F266="Incompatível","Bloqueada: incompatível",IF(F266="Não avaliada","Revisar: compatibilidade",IF(AND(F266="Condicional",'Instruções'!$B$15="Não"),"Revisar: condição não liberada",IF(IFERROR(INDEX(Produtos!$E$6:$E$205,MATCH(C266,Produtos!$A$6:$A$205,0)),"")&lt;&gt;"Sim","Aguardar: recomendado indisponível",IF(AND(I266="Se SKU-base indisponível",IFERROR(INDEX(Produtos!$E$6:$E$205,MATCH(A266,Produtos!$A$6:$A$205,0)),"")="Sim"),"Aguardar: base disponível",IF(AND(I266="Se SKU-base disponível",IFERROR(INDEX(Produtos!$E$6:$E$205,MATCH(A266,Produtos!$A$6:$A$205,0)),"")&lt;&gt;"Sim"),"Aguardar: base indisponível",IF(G266&lt;'Instruções'!$B$14,"Revisar: margem abaixo do mínimo","Apta"))))))))))))</f>
        <v/>
      </c>
      <c r="N266" s="17">
        <f>IF(M266&lt;&gt;"Apta","",1+COUNTIFS($A$6:$A$505,A266,$E$6:$E$505,E266,$M$6:$M$505,"Apta",$H$6:$H$505,"&gt;"&amp;H266)+COUNTIFS($A$6:$A$505,A266,$E$6:$E$505,E266,$M$6:$M$505,"Apta",$H$6:$H$505,H266,$G$6:$G$505,"&gt;"&amp;G266)+COUNTIFS($A$6:A266,A266,$E$6:E266,E266,$M$6:M266,"Apta",$H$6:H266,H266,$G$6:G266,G266)-1)</f>
        <v/>
      </c>
      <c r="O266" s="24">
        <f>IF(N266="","",A266&amp;"|"&amp;E266&amp;"|"&amp;TEXT(N266,"000"))</f>
        <v/>
      </c>
    </row>
    <row r="267">
      <c r="A267" s="16" t="n"/>
      <c r="B267" s="20">
        <f>IF(A267="","",IFERROR(INDEX(Produtos!$B$6:$B$205,MATCH(A267,Produtos!$A$6:$A$205,0)),"SKU não cadastrado"))</f>
        <v/>
      </c>
      <c r="C267" s="16" t="n"/>
      <c r="D267" s="20">
        <f>IF(C267="","",IFERROR(INDEX(Produtos!$B$6:$B$205,MATCH(C267,Produtos!$A$6:$A$205,0)),"SKU não cadastrado"))</f>
        <v/>
      </c>
      <c r="E267" s="16" t="n"/>
      <c r="F267" s="16" t="n"/>
      <c r="G267" s="38" t="n"/>
      <c r="H267" s="22" t="n"/>
      <c r="I267" s="23" t="n"/>
      <c r="J267" s="16" t="n"/>
      <c r="K267" s="23" t="n"/>
      <c r="L267" s="20">
        <f>IF(COUNTA(A267,C267,E267,F267,G267,H267,I267,J267)=0,"",IF(A267="","Falta SKU-base",IF(C267="","Falta SKU recomendado",IF(E267="","Falta tipo",IF(F267="","Falta compatibilidade",IF(G267="","Falta margem",IF(H267="","Falta prioridade",IF(I267="","Falta regra",IF(J267="","Falta situação ativa",IF(A267=C267,"Conflito: SKU igual",IF(COUNTIF(Produtos!$A$6:$A$205,A267)=0,"Conflito: base não cadastrada",IF(COUNTIF(Produtos!$A$6:$A$205,C267)=0,"Conflito: recomendado não cadastrado",IF(COUNTIFS($A$6:A267,A267,$C$6:C267,C267,$E$6:E267,E267)&gt;1,"Conflito: relação duplicada","OK")))))))))))))</f>
        <v/>
      </c>
      <c r="M267" s="20">
        <f>IF(L267="","",IF(L267&lt;&gt;"OK","Bloqueada: "&amp;L267,IF(J267&lt;&gt;"Sim","Inativa",IF(IFERROR(INDEX(Produtos!$D$6:$D$205,MATCH(A267,Produtos!$A$6:$A$205,0)),"")&lt;&gt;"Ativo","Bloqueada: base inativa",IF(IFERROR(INDEX(Produtos!$D$6:$D$205,MATCH(C267,Produtos!$A$6:$A$205,0)),"")&lt;&gt;"Ativo","Bloqueada: recomendado inativo",IF(F267="Incompatível","Bloqueada: incompatível",IF(F267="Não avaliada","Revisar: compatibilidade",IF(AND(F267="Condicional",'Instruções'!$B$15="Não"),"Revisar: condição não liberada",IF(IFERROR(INDEX(Produtos!$E$6:$E$205,MATCH(C267,Produtos!$A$6:$A$205,0)),"")&lt;&gt;"Sim","Aguardar: recomendado indisponível",IF(AND(I267="Se SKU-base indisponível",IFERROR(INDEX(Produtos!$E$6:$E$205,MATCH(A267,Produtos!$A$6:$A$205,0)),"")="Sim"),"Aguardar: base disponível",IF(AND(I267="Se SKU-base disponível",IFERROR(INDEX(Produtos!$E$6:$E$205,MATCH(A267,Produtos!$A$6:$A$205,0)),"")&lt;&gt;"Sim"),"Aguardar: base indisponível",IF(G267&lt;'Instruções'!$B$14,"Revisar: margem abaixo do mínimo","Apta"))))))))))))</f>
        <v/>
      </c>
      <c r="N267" s="17">
        <f>IF(M267&lt;&gt;"Apta","",1+COUNTIFS($A$6:$A$505,A267,$E$6:$E$505,E267,$M$6:$M$505,"Apta",$H$6:$H$505,"&gt;"&amp;H267)+COUNTIFS($A$6:$A$505,A267,$E$6:$E$505,E267,$M$6:$M$505,"Apta",$H$6:$H$505,H267,$G$6:$G$505,"&gt;"&amp;G267)+COUNTIFS($A$6:A267,A267,$E$6:E267,E267,$M$6:M267,"Apta",$H$6:H267,H267,$G$6:G267,G267)-1)</f>
        <v/>
      </c>
      <c r="O267" s="24">
        <f>IF(N267="","",A267&amp;"|"&amp;E267&amp;"|"&amp;TEXT(N267,"000"))</f>
        <v/>
      </c>
    </row>
    <row r="268">
      <c r="A268" s="16" t="n"/>
      <c r="B268" s="20">
        <f>IF(A268="","",IFERROR(INDEX(Produtos!$B$6:$B$205,MATCH(A268,Produtos!$A$6:$A$205,0)),"SKU não cadastrado"))</f>
        <v/>
      </c>
      <c r="C268" s="16" t="n"/>
      <c r="D268" s="20">
        <f>IF(C268="","",IFERROR(INDEX(Produtos!$B$6:$B$205,MATCH(C268,Produtos!$A$6:$A$205,0)),"SKU não cadastrado"))</f>
        <v/>
      </c>
      <c r="E268" s="16" t="n"/>
      <c r="F268" s="16" t="n"/>
      <c r="G268" s="38" t="n"/>
      <c r="H268" s="22" t="n"/>
      <c r="I268" s="23" t="n"/>
      <c r="J268" s="16" t="n"/>
      <c r="K268" s="23" t="n"/>
      <c r="L268" s="20">
        <f>IF(COUNTA(A268,C268,E268,F268,G268,H268,I268,J268)=0,"",IF(A268="","Falta SKU-base",IF(C268="","Falta SKU recomendado",IF(E268="","Falta tipo",IF(F268="","Falta compatibilidade",IF(G268="","Falta margem",IF(H268="","Falta prioridade",IF(I268="","Falta regra",IF(J268="","Falta situação ativa",IF(A268=C268,"Conflito: SKU igual",IF(COUNTIF(Produtos!$A$6:$A$205,A268)=0,"Conflito: base não cadastrada",IF(COUNTIF(Produtos!$A$6:$A$205,C268)=0,"Conflito: recomendado não cadastrado",IF(COUNTIFS($A$6:A268,A268,$C$6:C268,C268,$E$6:E268,E268)&gt;1,"Conflito: relação duplicada","OK")))))))))))))</f>
        <v/>
      </c>
      <c r="M268" s="20">
        <f>IF(L268="","",IF(L268&lt;&gt;"OK","Bloqueada: "&amp;L268,IF(J268&lt;&gt;"Sim","Inativa",IF(IFERROR(INDEX(Produtos!$D$6:$D$205,MATCH(A268,Produtos!$A$6:$A$205,0)),"")&lt;&gt;"Ativo","Bloqueada: base inativa",IF(IFERROR(INDEX(Produtos!$D$6:$D$205,MATCH(C268,Produtos!$A$6:$A$205,0)),"")&lt;&gt;"Ativo","Bloqueada: recomendado inativo",IF(F268="Incompatível","Bloqueada: incompatível",IF(F268="Não avaliada","Revisar: compatibilidade",IF(AND(F268="Condicional",'Instruções'!$B$15="Não"),"Revisar: condição não liberada",IF(IFERROR(INDEX(Produtos!$E$6:$E$205,MATCH(C268,Produtos!$A$6:$A$205,0)),"")&lt;&gt;"Sim","Aguardar: recomendado indisponível",IF(AND(I268="Se SKU-base indisponível",IFERROR(INDEX(Produtos!$E$6:$E$205,MATCH(A268,Produtos!$A$6:$A$205,0)),"")="Sim"),"Aguardar: base disponível",IF(AND(I268="Se SKU-base disponível",IFERROR(INDEX(Produtos!$E$6:$E$205,MATCH(A268,Produtos!$A$6:$A$205,0)),"")&lt;&gt;"Sim"),"Aguardar: base indisponível",IF(G268&lt;'Instruções'!$B$14,"Revisar: margem abaixo do mínimo","Apta"))))))))))))</f>
        <v/>
      </c>
      <c r="N268" s="17">
        <f>IF(M268&lt;&gt;"Apta","",1+COUNTIFS($A$6:$A$505,A268,$E$6:$E$505,E268,$M$6:$M$505,"Apta",$H$6:$H$505,"&gt;"&amp;H268)+COUNTIFS($A$6:$A$505,A268,$E$6:$E$505,E268,$M$6:$M$505,"Apta",$H$6:$H$505,H268,$G$6:$G$505,"&gt;"&amp;G268)+COUNTIFS($A$6:A268,A268,$E$6:E268,E268,$M$6:M268,"Apta",$H$6:H268,H268,$G$6:G268,G268)-1)</f>
        <v/>
      </c>
      <c r="O268" s="24">
        <f>IF(N268="","",A268&amp;"|"&amp;E268&amp;"|"&amp;TEXT(N268,"000"))</f>
        <v/>
      </c>
    </row>
    <row r="269">
      <c r="A269" s="16" t="n"/>
      <c r="B269" s="20">
        <f>IF(A269="","",IFERROR(INDEX(Produtos!$B$6:$B$205,MATCH(A269,Produtos!$A$6:$A$205,0)),"SKU não cadastrado"))</f>
        <v/>
      </c>
      <c r="C269" s="16" t="n"/>
      <c r="D269" s="20">
        <f>IF(C269="","",IFERROR(INDEX(Produtos!$B$6:$B$205,MATCH(C269,Produtos!$A$6:$A$205,0)),"SKU não cadastrado"))</f>
        <v/>
      </c>
      <c r="E269" s="16" t="n"/>
      <c r="F269" s="16" t="n"/>
      <c r="G269" s="38" t="n"/>
      <c r="H269" s="22" t="n"/>
      <c r="I269" s="23" t="n"/>
      <c r="J269" s="16" t="n"/>
      <c r="K269" s="23" t="n"/>
      <c r="L269" s="20">
        <f>IF(COUNTA(A269,C269,E269,F269,G269,H269,I269,J269)=0,"",IF(A269="","Falta SKU-base",IF(C269="","Falta SKU recomendado",IF(E269="","Falta tipo",IF(F269="","Falta compatibilidade",IF(G269="","Falta margem",IF(H269="","Falta prioridade",IF(I269="","Falta regra",IF(J269="","Falta situação ativa",IF(A269=C269,"Conflito: SKU igual",IF(COUNTIF(Produtos!$A$6:$A$205,A269)=0,"Conflito: base não cadastrada",IF(COUNTIF(Produtos!$A$6:$A$205,C269)=0,"Conflito: recomendado não cadastrado",IF(COUNTIFS($A$6:A269,A269,$C$6:C269,C269,$E$6:E269,E269)&gt;1,"Conflito: relação duplicada","OK")))))))))))))</f>
        <v/>
      </c>
      <c r="M269" s="20">
        <f>IF(L269="","",IF(L269&lt;&gt;"OK","Bloqueada: "&amp;L269,IF(J269&lt;&gt;"Sim","Inativa",IF(IFERROR(INDEX(Produtos!$D$6:$D$205,MATCH(A269,Produtos!$A$6:$A$205,0)),"")&lt;&gt;"Ativo","Bloqueada: base inativa",IF(IFERROR(INDEX(Produtos!$D$6:$D$205,MATCH(C269,Produtos!$A$6:$A$205,0)),"")&lt;&gt;"Ativo","Bloqueada: recomendado inativo",IF(F269="Incompatível","Bloqueada: incompatível",IF(F269="Não avaliada","Revisar: compatibilidade",IF(AND(F269="Condicional",'Instruções'!$B$15="Não"),"Revisar: condição não liberada",IF(IFERROR(INDEX(Produtos!$E$6:$E$205,MATCH(C269,Produtos!$A$6:$A$205,0)),"")&lt;&gt;"Sim","Aguardar: recomendado indisponível",IF(AND(I269="Se SKU-base indisponível",IFERROR(INDEX(Produtos!$E$6:$E$205,MATCH(A269,Produtos!$A$6:$A$205,0)),"")="Sim"),"Aguardar: base disponível",IF(AND(I269="Se SKU-base disponível",IFERROR(INDEX(Produtos!$E$6:$E$205,MATCH(A269,Produtos!$A$6:$A$205,0)),"")&lt;&gt;"Sim"),"Aguardar: base indisponível",IF(G269&lt;'Instruções'!$B$14,"Revisar: margem abaixo do mínimo","Apta"))))))))))))</f>
        <v/>
      </c>
      <c r="N269" s="17">
        <f>IF(M269&lt;&gt;"Apta","",1+COUNTIFS($A$6:$A$505,A269,$E$6:$E$505,E269,$M$6:$M$505,"Apta",$H$6:$H$505,"&gt;"&amp;H269)+COUNTIFS($A$6:$A$505,A269,$E$6:$E$505,E269,$M$6:$M$505,"Apta",$H$6:$H$505,H269,$G$6:$G$505,"&gt;"&amp;G269)+COUNTIFS($A$6:A269,A269,$E$6:E269,E269,$M$6:M269,"Apta",$H$6:H269,H269,$G$6:G269,G269)-1)</f>
        <v/>
      </c>
      <c r="O269" s="24">
        <f>IF(N269="","",A269&amp;"|"&amp;E269&amp;"|"&amp;TEXT(N269,"000"))</f>
        <v/>
      </c>
    </row>
    <row r="270">
      <c r="A270" s="16" t="n"/>
      <c r="B270" s="20">
        <f>IF(A270="","",IFERROR(INDEX(Produtos!$B$6:$B$205,MATCH(A270,Produtos!$A$6:$A$205,0)),"SKU não cadastrado"))</f>
        <v/>
      </c>
      <c r="C270" s="16" t="n"/>
      <c r="D270" s="20">
        <f>IF(C270="","",IFERROR(INDEX(Produtos!$B$6:$B$205,MATCH(C270,Produtos!$A$6:$A$205,0)),"SKU não cadastrado"))</f>
        <v/>
      </c>
      <c r="E270" s="16" t="n"/>
      <c r="F270" s="16" t="n"/>
      <c r="G270" s="38" t="n"/>
      <c r="H270" s="22" t="n"/>
      <c r="I270" s="23" t="n"/>
      <c r="J270" s="16" t="n"/>
      <c r="K270" s="23" t="n"/>
      <c r="L270" s="20">
        <f>IF(COUNTA(A270,C270,E270,F270,G270,H270,I270,J270)=0,"",IF(A270="","Falta SKU-base",IF(C270="","Falta SKU recomendado",IF(E270="","Falta tipo",IF(F270="","Falta compatibilidade",IF(G270="","Falta margem",IF(H270="","Falta prioridade",IF(I270="","Falta regra",IF(J270="","Falta situação ativa",IF(A270=C270,"Conflito: SKU igual",IF(COUNTIF(Produtos!$A$6:$A$205,A270)=0,"Conflito: base não cadastrada",IF(COUNTIF(Produtos!$A$6:$A$205,C270)=0,"Conflito: recomendado não cadastrado",IF(COUNTIFS($A$6:A270,A270,$C$6:C270,C270,$E$6:E270,E270)&gt;1,"Conflito: relação duplicada","OK")))))))))))))</f>
        <v/>
      </c>
      <c r="M270" s="20">
        <f>IF(L270="","",IF(L270&lt;&gt;"OK","Bloqueada: "&amp;L270,IF(J270&lt;&gt;"Sim","Inativa",IF(IFERROR(INDEX(Produtos!$D$6:$D$205,MATCH(A270,Produtos!$A$6:$A$205,0)),"")&lt;&gt;"Ativo","Bloqueada: base inativa",IF(IFERROR(INDEX(Produtos!$D$6:$D$205,MATCH(C270,Produtos!$A$6:$A$205,0)),"")&lt;&gt;"Ativo","Bloqueada: recomendado inativo",IF(F270="Incompatível","Bloqueada: incompatível",IF(F270="Não avaliada","Revisar: compatibilidade",IF(AND(F270="Condicional",'Instruções'!$B$15="Não"),"Revisar: condição não liberada",IF(IFERROR(INDEX(Produtos!$E$6:$E$205,MATCH(C270,Produtos!$A$6:$A$205,0)),"")&lt;&gt;"Sim","Aguardar: recomendado indisponível",IF(AND(I270="Se SKU-base indisponível",IFERROR(INDEX(Produtos!$E$6:$E$205,MATCH(A270,Produtos!$A$6:$A$205,0)),"")="Sim"),"Aguardar: base disponível",IF(AND(I270="Se SKU-base disponível",IFERROR(INDEX(Produtos!$E$6:$E$205,MATCH(A270,Produtos!$A$6:$A$205,0)),"")&lt;&gt;"Sim"),"Aguardar: base indisponível",IF(G270&lt;'Instruções'!$B$14,"Revisar: margem abaixo do mínimo","Apta"))))))))))))</f>
        <v/>
      </c>
      <c r="N270" s="17">
        <f>IF(M270&lt;&gt;"Apta","",1+COUNTIFS($A$6:$A$505,A270,$E$6:$E$505,E270,$M$6:$M$505,"Apta",$H$6:$H$505,"&gt;"&amp;H270)+COUNTIFS($A$6:$A$505,A270,$E$6:$E$505,E270,$M$6:$M$505,"Apta",$H$6:$H$505,H270,$G$6:$G$505,"&gt;"&amp;G270)+COUNTIFS($A$6:A270,A270,$E$6:E270,E270,$M$6:M270,"Apta",$H$6:H270,H270,$G$6:G270,G270)-1)</f>
        <v/>
      </c>
      <c r="O270" s="24">
        <f>IF(N270="","",A270&amp;"|"&amp;E270&amp;"|"&amp;TEXT(N270,"000"))</f>
        <v/>
      </c>
    </row>
    <row r="271">
      <c r="A271" s="16" t="n"/>
      <c r="B271" s="20">
        <f>IF(A271="","",IFERROR(INDEX(Produtos!$B$6:$B$205,MATCH(A271,Produtos!$A$6:$A$205,0)),"SKU não cadastrado"))</f>
        <v/>
      </c>
      <c r="C271" s="16" t="n"/>
      <c r="D271" s="20">
        <f>IF(C271="","",IFERROR(INDEX(Produtos!$B$6:$B$205,MATCH(C271,Produtos!$A$6:$A$205,0)),"SKU não cadastrado"))</f>
        <v/>
      </c>
      <c r="E271" s="16" t="n"/>
      <c r="F271" s="16" t="n"/>
      <c r="G271" s="38" t="n"/>
      <c r="H271" s="22" t="n"/>
      <c r="I271" s="23" t="n"/>
      <c r="J271" s="16" t="n"/>
      <c r="K271" s="23" t="n"/>
      <c r="L271" s="20">
        <f>IF(COUNTA(A271,C271,E271,F271,G271,H271,I271,J271)=0,"",IF(A271="","Falta SKU-base",IF(C271="","Falta SKU recomendado",IF(E271="","Falta tipo",IF(F271="","Falta compatibilidade",IF(G271="","Falta margem",IF(H271="","Falta prioridade",IF(I271="","Falta regra",IF(J271="","Falta situação ativa",IF(A271=C271,"Conflito: SKU igual",IF(COUNTIF(Produtos!$A$6:$A$205,A271)=0,"Conflito: base não cadastrada",IF(COUNTIF(Produtos!$A$6:$A$205,C271)=0,"Conflito: recomendado não cadastrado",IF(COUNTIFS($A$6:A271,A271,$C$6:C271,C271,$E$6:E271,E271)&gt;1,"Conflito: relação duplicada","OK")))))))))))))</f>
        <v/>
      </c>
      <c r="M271" s="20">
        <f>IF(L271="","",IF(L271&lt;&gt;"OK","Bloqueada: "&amp;L271,IF(J271&lt;&gt;"Sim","Inativa",IF(IFERROR(INDEX(Produtos!$D$6:$D$205,MATCH(A271,Produtos!$A$6:$A$205,0)),"")&lt;&gt;"Ativo","Bloqueada: base inativa",IF(IFERROR(INDEX(Produtos!$D$6:$D$205,MATCH(C271,Produtos!$A$6:$A$205,0)),"")&lt;&gt;"Ativo","Bloqueada: recomendado inativo",IF(F271="Incompatível","Bloqueada: incompatível",IF(F271="Não avaliada","Revisar: compatibilidade",IF(AND(F271="Condicional",'Instruções'!$B$15="Não"),"Revisar: condição não liberada",IF(IFERROR(INDEX(Produtos!$E$6:$E$205,MATCH(C271,Produtos!$A$6:$A$205,0)),"")&lt;&gt;"Sim","Aguardar: recomendado indisponível",IF(AND(I271="Se SKU-base indisponível",IFERROR(INDEX(Produtos!$E$6:$E$205,MATCH(A271,Produtos!$A$6:$A$205,0)),"")="Sim"),"Aguardar: base disponível",IF(AND(I271="Se SKU-base disponível",IFERROR(INDEX(Produtos!$E$6:$E$205,MATCH(A271,Produtos!$A$6:$A$205,0)),"")&lt;&gt;"Sim"),"Aguardar: base indisponível",IF(G271&lt;'Instruções'!$B$14,"Revisar: margem abaixo do mínimo","Apta"))))))))))))</f>
        <v/>
      </c>
      <c r="N271" s="17">
        <f>IF(M271&lt;&gt;"Apta","",1+COUNTIFS($A$6:$A$505,A271,$E$6:$E$505,E271,$M$6:$M$505,"Apta",$H$6:$H$505,"&gt;"&amp;H271)+COUNTIFS($A$6:$A$505,A271,$E$6:$E$505,E271,$M$6:$M$505,"Apta",$H$6:$H$505,H271,$G$6:$G$505,"&gt;"&amp;G271)+COUNTIFS($A$6:A271,A271,$E$6:E271,E271,$M$6:M271,"Apta",$H$6:H271,H271,$G$6:G271,G271)-1)</f>
        <v/>
      </c>
      <c r="O271" s="24">
        <f>IF(N271="","",A271&amp;"|"&amp;E271&amp;"|"&amp;TEXT(N271,"000"))</f>
        <v/>
      </c>
    </row>
    <row r="272">
      <c r="A272" s="16" t="n"/>
      <c r="B272" s="20">
        <f>IF(A272="","",IFERROR(INDEX(Produtos!$B$6:$B$205,MATCH(A272,Produtos!$A$6:$A$205,0)),"SKU não cadastrado"))</f>
        <v/>
      </c>
      <c r="C272" s="16" t="n"/>
      <c r="D272" s="20">
        <f>IF(C272="","",IFERROR(INDEX(Produtos!$B$6:$B$205,MATCH(C272,Produtos!$A$6:$A$205,0)),"SKU não cadastrado"))</f>
        <v/>
      </c>
      <c r="E272" s="16" t="n"/>
      <c r="F272" s="16" t="n"/>
      <c r="G272" s="38" t="n"/>
      <c r="H272" s="22" t="n"/>
      <c r="I272" s="23" t="n"/>
      <c r="J272" s="16" t="n"/>
      <c r="K272" s="23" t="n"/>
      <c r="L272" s="20">
        <f>IF(COUNTA(A272,C272,E272,F272,G272,H272,I272,J272)=0,"",IF(A272="","Falta SKU-base",IF(C272="","Falta SKU recomendado",IF(E272="","Falta tipo",IF(F272="","Falta compatibilidade",IF(G272="","Falta margem",IF(H272="","Falta prioridade",IF(I272="","Falta regra",IF(J272="","Falta situação ativa",IF(A272=C272,"Conflito: SKU igual",IF(COUNTIF(Produtos!$A$6:$A$205,A272)=0,"Conflito: base não cadastrada",IF(COUNTIF(Produtos!$A$6:$A$205,C272)=0,"Conflito: recomendado não cadastrado",IF(COUNTIFS($A$6:A272,A272,$C$6:C272,C272,$E$6:E272,E272)&gt;1,"Conflito: relação duplicada","OK")))))))))))))</f>
        <v/>
      </c>
      <c r="M272" s="20">
        <f>IF(L272="","",IF(L272&lt;&gt;"OK","Bloqueada: "&amp;L272,IF(J272&lt;&gt;"Sim","Inativa",IF(IFERROR(INDEX(Produtos!$D$6:$D$205,MATCH(A272,Produtos!$A$6:$A$205,0)),"")&lt;&gt;"Ativo","Bloqueada: base inativa",IF(IFERROR(INDEX(Produtos!$D$6:$D$205,MATCH(C272,Produtos!$A$6:$A$205,0)),"")&lt;&gt;"Ativo","Bloqueada: recomendado inativo",IF(F272="Incompatível","Bloqueada: incompatível",IF(F272="Não avaliada","Revisar: compatibilidade",IF(AND(F272="Condicional",'Instruções'!$B$15="Não"),"Revisar: condição não liberada",IF(IFERROR(INDEX(Produtos!$E$6:$E$205,MATCH(C272,Produtos!$A$6:$A$205,0)),"")&lt;&gt;"Sim","Aguardar: recomendado indisponível",IF(AND(I272="Se SKU-base indisponível",IFERROR(INDEX(Produtos!$E$6:$E$205,MATCH(A272,Produtos!$A$6:$A$205,0)),"")="Sim"),"Aguardar: base disponível",IF(AND(I272="Se SKU-base disponível",IFERROR(INDEX(Produtos!$E$6:$E$205,MATCH(A272,Produtos!$A$6:$A$205,0)),"")&lt;&gt;"Sim"),"Aguardar: base indisponível",IF(G272&lt;'Instruções'!$B$14,"Revisar: margem abaixo do mínimo","Apta"))))))))))))</f>
        <v/>
      </c>
      <c r="N272" s="17">
        <f>IF(M272&lt;&gt;"Apta","",1+COUNTIFS($A$6:$A$505,A272,$E$6:$E$505,E272,$M$6:$M$505,"Apta",$H$6:$H$505,"&gt;"&amp;H272)+COUNTIFS($A$6:$A$505,A272,$E$6:$E$505,E272,$M$6:$M$505,"Apta",$H$6:$H$505,H272,$G$6:$G$505,"&gt;"&amp;G272)+COUNTIFS($A$6:A272,A272,$E$6:E272,E272,$M$6:M272,"Apta",$H$6:H272,H272,$G$6:G272,G272)-1)</f>
        <v/>
      </c>
      <c r="O272" s="24">
        <f>IF(N272="","",A272&amp;"|"&amp;E272&amp;"|"&amp;TEXT(N272,"000"))</f>
        <v/>
      </c>
    </row>
    <row r="273">
      <c r="A273" s="16" t="n"/>
      <c r="B273" s="20">
        <f>IF(A273="","",IFERROR(INDEX(Produtos!$B$6:$B$205,MATCH(A273,Produtos!$A$6:$A$205,0)),"SKU não cadastrado"))</f>
        <v/>
      </c>
      <c r="C273" s="16" t="n"/>
      <c r="D273" s="20">
        <f>IF(C273="","",IFERROR(INDEX(Produtos!$B$6:$B$205,MATCH(C273,Produtos!$A$6:$A$205,0)),"SKU não cadastrado"))</f>
        <v/>
      </c>
      <c r="E273" s="16" t="n"/>
      <c r="F273" s="16" t="n"/>
      <c r="G273" s="38" t="n"/>
      <c r="H273" s="22" t="n"/>
      <c r="I273" s="23" t="n"/>
      <c r="J273" s="16" t="n"/>
      <c r="K273" s="23" t="n"/>
      <c r="L273" s="20">
        <f>IF(COUNTA(A273,C273,E273,F273,G273,H273,I273,J273)=0,"",IF(A273="","Falta SKU-base",IF(C273="","Falta SKU recomendado",IF(E273="","Falta tipo",IF(F273="","Falta compatibilidade",IF(G273="","Falta margem",IF(H273="","Falta prioridade",IF(I273="","Falta regra",IF(J273="","Falta situação ativa",IF(A273=C273,"Conflito: SKU igual",IF(COUNTIF(Produtos!$A$6:$A$205,A273)=0,"Conflito: base não cadastrada",IF(COUNTIF(Produtos!$A$6:$A$205,C273)=0,"Conflito: recomendado não cadastrado",IF(COUNTIFS($A$6:A273,A273,$C$6:C273,C273,$E$6:E273,E273)&gt;1,"Conflito: relação duplicada","OK")))))))))))))</f>
        <v/>
      </c>
      <c r="M273" s="20">
        <f>IF(L273="","",IF(L273&lt;&gt;"OK","Bloqueada: "&amp;L273,IF(J273&lt;&gt;"Sim","Inativa",IF(IFERROR(INDEX(Produtos!$D$6:$D$205,MATCH(A273,Produtos!$A$6:$A$205,0)),"")&lt;&gt;"Ativo","Bloqueada: base inativa",IF(IFERROR(INDEX(Produtos!$D$6:$D$205,MATCH(C273,Produtos!$A$6:$A$205,0)),"")&lt;&gt;"Ativo","Bloqueada: recomendado inativo",IF(F273="Incompatível","Bloqueada: incompatível",IF(F273="Não avaliada","Revisar: compatibilidade",IF(AND(F273="Condicional",'Instruções'!$B$15="Não"),"Revisar: condição não liberada",IF(IFERROR(INDEX(Produtos!$E$6:$E$205,MATCH(C273,Produtos!$A$6:$A$205,0)),"")&lt;&gt;"Sim","Aguardar: recomendado indisponível",IF(AND(I273="Se SKU-base indisponível",IFERROR(INDEX(Produtos!$E$6:$E$205,MATCH(A273,Produtos!$A$6:$A$205,0)),"")="Sim"),"Aguardar: base disponível",IF(AND(I273="Se SKU-base disponível",IFERROR(INDEX(Produtos!$E$6:$E$205,MATCH(A273,Produtos!$A$6:$A$205,0)),"")&lt;&gt;"Sim"),"Aguardar: base indisponível",IF(G273&lt;'Instruções'!$B$14,"Revisar: margem abaixo do mínimo","Apta"))))))))))))</f>
        <v/>
      </c>
      <c r="N273" s="17">
        <f>IF(M273&lt;&gt;"Apta","",1+COUNTIFS($A$6:$A$505,A273,$E$6:$E$505,E273,$M$6:$M$505,"Apta",$H$6:$H$505,"&gt;"&amp;H273)+COUNTIFS($A$6:$A$505,A273,$E$6:$E$505,E273,$M$6:$M$505,"Apta",$H$6:$H$505,H273,$G$6:$G$505,"&gt;"&amp;G273)+COUNTIFS($A$6:A273,A273,$E$6:E273,E273,$M$6:M273,"Apta",$H$6:H273,H273,$G$6:G273,G273)-1)</f>
        <v/>
      </c>
      <c r="O273" s="24">
        <f>IF(N273="","",A273&amp;"|"&amp;E273&amp;"|"&amp;TEXT(N273,"000"))</f>
        <v/>
      </c>
    </row>
    <row r="274">
      <c r="A274" s="16" t="n"/>
      <c r="B274" s="20">
        <f>IF(A274="","",IFERROR(INDEX(Produtos!$B$6:$B$205,MATCH(A274,Produtos!$A$6:$A$205,0)),"SKU não cadastrado"))</f>
        <v/>
      </c>
      <c r="C274" s="16" t="n"/>
      <c r="D274" s="20">
        <f>IF(C274="","",IFERROR(INDEX(Produtos!$B$6:$B$205,MATCH(C274,Produtos!$A$6:$A$205,0)),"SKU não cadastrado"))</f>
        <v/>
      </c>
      <c r="E274" s="16" t="n"/>
      <c r="F274" s="16" t="n"/>
      <c r="G274" s="38" t="n"/>
      <c r="H274" s="22" t="n"/>
      <c r="I274" s="23" t="n"/>
      <c r="J274" s="16" t="n"/>
      <c r="K274" s="23" t="n"/>
      <c r="L274" s="20">
        <f>IF(COUNTA(A274,C274,E274,F274,G274,H274,I274,J274)=0,"",IF(A274="","Falta SKU-base",IF(C274="","Falta SKU recomendado",IF(E274="","Falta tipo",IF(F274="","Falta compatibilidade",IF(G274="","Falta margem",IF(H274="","Falta prioridade",IF(I274="","Falta regra",IF(J274="","Falta situação ativa",IF(A274=C274,"Conflito: SKU igual",IF(COUNTIF(Produtos!$A$6:$A$205,A274)=0,"Conflito: base não cadastrada",IF(COUNTIF(Produtos!$A$6:$A$205,C274)=0,"Conflito: recomendado não cadastrado",IF(COUNTIFS($A$6:A274,A274,$C$6:C274,C274,$E$6:E274,E274)&gt;1,"Conflito: relação duplicada","OK")))))))))))))</f>
        <v/>
      </c>
      <c r="M274" s="20">
        <f>IF(L274="","",IF(L274&lt;&gt;"OK","Bloqueada: "&amp;L274,IF(J274&lt;&gt;"Sim","Inativa",IF(IFERROR(INDEX(Produtos!$D$6:$D$205,MATCH(A274,Produtos!$A$6:$A$205,0)),"")&lt;&gt;"Ativo","Bloqueada: base inativa",IF(IFERROR(INDEX(Produtos!$D$6:$D$205,MATCH(C274,Produtos!$A$6:$A$205,0)),"")&lt;&gt;"Ativo","Bloqueada: recomendado inativo",IF(F274="Incompatível","Bloqueada: incompatível",IF(F274="Não avaliada","Revisar: compatibilidade",IF(AND(F274="Condicional",'Instruções'!$B$15="Não"),"Revisar: condição não liberada",IF(IFERROR(INDEX(Produtos!$E$6:$E$205,MATCH(C274,Produtos!$A$6:$A$205,0)),"")&lt;&gt;"Sim","Aguardar: recomendado indisponível",IF(AND(I274="Se SKU-base indisponível",IFERROR(INDEX(Produtos!$E$6:$E$205,MATCH(A274,Produtos!$A$6:$A$205,0)),"")="Sim"),"Aguardar: base disponível",IF(AND(I274="Se SKU-base disponível",IFERROR(INDEX(Produtos!$E$6:$E$205,MATCH(A274,Produtos!$A$6:$A$205,0)),"")&lt;&gt;"Sim"),"Aguardar: base indisponível",IF(G274&lt;'Instruções'!$B$14,"Revisar: margem abaixo do mínimo","Apta"))))))))))))</f>
        <v/>
      </c>
      <c r="N274" s="17">
        <f>IF(M274&lt;&gt;"Apta","",1+COUNTIFS($A$6:$A$505,A274,$E$6:$E$505,E274,$M$6:$M$505,"Apta",$H$6:$H$505,"&gt;"&amp;H274)+COUNTIFS($A$6:$A$505,A274,$E$6:$E$505,E274,$M$6:$M$505,"Apta",$H$6:$H$505,H274,$G$6:$G$505,"&gt;"&amp;G274)+COUNTIFS($A$6:A274,A274,$E$6:E274,E274,$M$6:M274,"Apta",$H$6:H274,H274,$G$6:G274,G274)-1)</f>
        <v/>
      </c>
      <c r="O274" s="24">
        <f>IF(N274="","",A274&amp;"|"&amp;E274&amp;"|"&amp;TEXT(N274,"000"))</f>
        <v/>
      </c>
    </row>
    <row r="275">
      <c r="A275" s="16" t="n"/>
      <c r="B275" s="20">
        <f>IF(A275="","",IFERROR(INDEX(Produtos!$B$6:$B$205,MATCH(A275,Produtos!$A$6:$A$205,0)),"SKU não cadastrado"))</f>
        <v/>
      </c>
      <c r="C275" s="16" t="n"/>
      <c r="D275" s="20">
        <f>IF(C275="","",IFERROR(INDEX(Produtos!$B$6:$B$205,MATCH(C275,Produtos!$A$6:$A$205,0)),"SKU não cadastrado"))</f>
        <v/>
      </c>
      <c r="E275" s="16" t="n"/>
      <c r="F275" s="16" t="n"/>
      <c r="G275" s="38" t="n"/>
      <c r="H275" s="22" t="n"/>
      <c r="I275" s="23" t="n"/>
      <c r="J275" s="16" t="n"/>
      <c r="K275" s="23" t="n"/>
      <c r="L275" s="20">
        <f>IF(COUNTA(A275,C275,E275,F275,G275,H275,I275,J275)=0,"",IF(A275="","Falta SKU-base",IF(C275="","Falta SKU recomendado",IF(E275="","Falta tipo",IF(F275="","Falta compatibilidade",IF(G275="","Falta margem",IF(H275="","Falta prioridade",IF(I275="","Falta regra",IF(J275="","Falta situação ativa",IF(A275=C275,"Conflito: SKU igual",IF(COUNTIF(Produtos!$A$6:$A$205,A275)=0,"Conflito: base não cadastrada",IF(COUNTIF(Produtos!$A$6:$A$205,C275)=0,"Conflito: recomendado não cadastrado",IF(COUNTIFS($A$6:A275,A275,$C$6:C275,C275,$E$6:E275,E275)&gt;1,"Conflito: relação duplicada","OK")))))))))))))</f>
        <v/>
      </c>
      <c r="M275" s="20">
        <f>IF(L275="","",IF(L275&lt;&gt;"OK","Bloqueada: "&amp;L275,IF(J275&lt;&gt;"Sim","Inativa",IF(IFERROR(INDEX(Produtos!$D$6:$D$205,MATCH(A275,Produtos!$A$6:$A$205,0)),"")&lt;&gt;"Ativo","Bloqueada: base inativa",IF(IFERROR(INDEX(Produtos!$D$6:$D$205,MATCH(C275,Produtos!$A$6:$A$205,0)),"")&lt;&gt;"Ativo","Bloqueada: recomendado inativo",IF(F275="Incompatível","Bloqueada: incompatível",IF(F275="Não avaliada","Revisar: compatibilidade",IF(AND(F275="Condicional",'Instruções'!$B$15="Não"),"Revisar: condição não liberada",IF(IFERROR(INDEX(Produtos!$E$6:$E$205,MATCH(C275,Produtos!$A$6:$A$205,0)),"")&lt;&gt;"Sim","Aguardar: recomendado indisponível",IF(AND(I275="Se SKU-base indisponível",IFERROR(INDEX(Produtos!$E$6:$E$205,MATCH(A275,Produtos!$A$6:$A$205,0)),"")="Sim"),"Aguardar: base disponível",IF(AND(I275="Se SKU-base disponível",IFERROR(INDEX(Produtos!$E$6:$E$205,MATCH(A275,Produtos!$A$6:$A$205,0)),"")&lt;&gt;"Sim"),"Aguardar: base indisponível",IF(G275&lt;'Instruções'!$B$14,"Revisar: margem abaixo do mínimo","Apta"))))))))))))</f>
        <v/>
      </c>
      <c r="N275" s="17">
        <f>IF(M275&lt;&gt;"Apta","",1+COUNTIFS($A$6:$A$505,A275,$E$6:$E$505,E275,$M$6:$M$505,"Apta",$H$6:$H$505,"&gt;"&amp;H275)+COUNTIFS($A$6:$A$505,A275,$E$6:$E$505,E275,$M$6:$M$505,"Apta",$H$6:$H$505,H275,$G$6:$G$505,"&gt;"&amp;G275)+COUNTIFS($A$6:A275,A275,$E$6:E275,E275,$M$6:M275,"Apta",$H$6:H275,H275,$G$6:G275,G275)-1)</f>
        <v/>
      </c>
      <c r="O275" s="24">
        <f>IF(N275="","",A275&amp;"|"&amp;E275&amp;"|"&amp;TEXT(N275,"000"))</f>
        <v/>
      </c>
    </row>
    <row r="276">
      <c r="A276" s="16" t="n"/>
      <c r="B276" s="20">
        <f>IF(A276="","",IFERROR(INDEX(Produtos!$B$6:$B$205,MATCH(A276,Produtos!$A$6:$A$205,0)),"SKU não cadastrado"))</f>
        <v/>
      </c>
      <c r="C276" s="16" t="n"/>
      <c r="D276" s="20">
        <f>IF(C276="","",IFERROR(INDEX(Produtos!$B$6:$B$205,MATCH(C276,Produtos!$A$6:$A$205,0)),"SKU não cadastrado"))</f>
        <v/>
      </c>
      <c r="E276" s="16" t="n"/>
      <c r="F276" s="16" t="n"/>
      <c r="G276" s="38" t="n"/>
      <c r="H276" s="22" t="n"/>
      <c r="I276" s="23" t="n"/>
      <c r="J276" s="16" t="n"/>
      <c r="K276" s="23" t="n"/>
      <c r="L276" s="20">
        <f>IF(COUNTA(A276,C276,E276,F276,G276,H276,I276,J276)=0,"",IF(A276="","Falta SKU-base",IF(C276="","Falta SKU recomendado",IF(E276="","Falta tipo",IF(F276="","Falta compatibilidade",IF(G276="","Falta margem",IF(H276="","Falta prioridade",IF(I276="","Falta regra",IF(J276="","Falta situação ativa",IF(A276=C276,"Conflito: SKU igual",IF(COUNTIF(Produtos!$A$6:$A$205,A276)=0,"Conflito: base não cadastrada",IF(COUNTIF(Produtos!$A$6:$A$205,C276)=0,"Conflito: recomendado não cadastrado",IF(COUNTIFS($A$6:A276,A276,$C$6:C276,C276,$E$6:E276,E276)&gt;1,"Conflito: relação duplicada","OK")))))))))))))</f>
        <v/>
      </c>
      <c r="M276" s="20">
        <f>IF(L276="","",IF(L276&lt;&gt;"OK","Bloqueada: "&amp;L276,IF(J276&lt;&gt;"Sim","Inativa",IF(IFERROR(INDEX(Produtos!$D$6:$D$205,MATCH(A276,Produtos!$A$6:$A$205,0)),"")&lt;&gt;"Ativo","Bloqueada: base inativa",IF(IFERROR(INDEX(Produtos!$D$6:$D$205,MATCH(C276,Produtos!$A$6:$A$205,0)),"")&lt;&gt;"Ativo","Bloqueada: recomendado inativo",IF(F276="Incompatível","Bloqueada: incompatível",IF(F276="Não avaliada","Revisar: compatibilidade",IF(AND(F276="Condicional",'Instruções'!$B$15="Não"),"Revisar: condição não liberada",IF(IFERROR(INDEX(Produtos!$E$6:$E$205,MATCH(C276,Produtos!$A$6:$A$205,0)),"")&lt;&gt;"Sim","Aguardar: recomendado indisponível",IF(AND(I276="Se SKU-base indisponível",IFERROR(INDEX(Produtos!$E$6:$E$205,MATCH(A276,Produtos!$A$6:$A$205,0)),"")="Sim"),"Aguardar: base disponível",IF(AND(I276="Se SKU-base disponível",IFERROR(INDEX(Produtos!$E$6:$E$205,MATCH(A276,Produtos!$A$6:$A$205,0)),"")&lt;&gt;"Sim"),"Aguardar: base indisponível",IF(G276&lt;'Instruções'!$B$14,"Revisar: margem abaixo do mínimo","Apta"))))))))))))</f>
        <v/>
      </c>
      <c r="N276" s="17">
        <f>IF(M276&lt;&gt;"Apta","",1+COUNTIFS($A$6:$A$505,A276,$E$6:$E$505,E276,$M$6:$M$505,"Apta",$H$6:$H$505,"&gt;"&amp;H276)+COUNTIFS($A$6:$A$505,A276,$E$6:$E$505,E276,$M$6:$M$505,"Apta",$H$6:$H$505,H276,$G$6:$G$505,"&gt;"&amp;G276)+COUNTIFS($A$6:A276,A276,$E$6:E276,E276,$M$6:M276,"Apta",$H$6:H276,H276,$G$6:G276,G276)-1)</f>
        <v/>
      </c>
      <c r="O276" s="24">
        <f>IF(N276="","",A276&amp;"|"&amp;E276&amp;"|"&amp;TEXT(N276,"000"))</f>
        <v/>
      </c>
    </row>
    <row r="277">
      <c r="A277" s="16" t="n"/>
      <c r="B277" s="20">
        <f>IF(A277="","",IFERROR(INDEX(Produtos!$B$6:$B$205,MATCH(A277,Produtos!$A$6:$A$205,0)),"SKU não cadastrado"))</f>
        <v/>
      </c>
      <c r="C277" s="16" t="n"/>
      <c r="D277" s="20">
        <f>IF(C277="","",IFERROR(INDEX(Produtos!$B$6:$B$205,MATCH(C277,Produtos!$A$6:$A$205,0)),"SKU não cadastrado"))</f>
        <v/>
      </c>
      <c r="E277" s="16" t="n"/>
      <c r="F277" s="16" t="n"/>
      <c r="G277" s="38" t="n"/>
      <c r="H277" s="22" t="n"/>
      <c r="I277" s="23" t="n"/>
      <c r="J277" s="16" t="n"/>
      <c r="K277" s="23" t="n"/>
      <c r="L277" s="20">
        <f>IF(COUNTA(A277,C277,E277,F277,G277,H277,I277,J277)=0,"",IF(A277="","Falta SKU-base",IF(C277="","Falta SKU recomendado",IF(E277="","Falta tipo",IF(F277="","Falta compatibilidade",IF(G277="","Falta margem",IF(H277="","Falta prioridade",IF(I277="","Falta regra",IF(J277="","Falta situação ativa",IF(A277=C277,"Conflito: SKU igual",IF(COUNTIF(Produtos!$A$6:$A$205,A277)=0,"Conflito: base não cadastrada",IF(COUNTIF(Produtos!$A$6:$A$205,C277)=0,"Conflito: recomendado não cadastrado",IF(COUNTIFS($A$6:A277,A277,$C$6:C277,C277,$E$6:E277,E277)&gt;1,"Conflito: relação duplicada","OK")))))))))))))</f>
        <v/>
      </c>
      <c r="M277" s="20">
        <f>IF(L277="","",IF(L277&lt;&gt;"OK","Bloqueada: "&amp;L277,IF(J277&lt;&gt;"Sim","Inativa",IF(IFERROR(INDEX(Produtos!$D$6:$D$205,MATCH(A277,Produtos!$A$6:$A$205,0)),"")&lt;&gt;"Ativo","Bloqueada: base inativa",IF(IFERROR(INDEX(Produtos!$D$6:$D$205,MATCH(C277,Produtos!$A$6:$A$205,0)),"")&lt;&gt;"Ativo","Bloqueada: recomendado inativo",IF(F277="Incompatível","Bloqueada: incompatível",IF(F277="Não avaliada","Revisar: compatibilidade",IF(AND(F277="Condicional",'Instruções'!$B$15="Não"),"Revisar: condição não liberada",IF(IFERROR(INDEX(Produtos!$E$6:$E$205,MATCH(C277,Produtos!$A$6:$A$205,0)),"")&lt;&gt;"Sim","Aguardar: recomendado indisponível",IF(AND(I277="Se SKU-base indisponível",IFERROR(INDEX(Produtos!$E$6:$E$205,MATCH(A277,Produtos!$A$6:$A$205,0)),"")="Sim"),"Aguardar: base disponível",IF(AND(I277="Se SKU-base disponível",IFERROR(INDEX(Produtos!$E$6:$E$205,MATCH(A277,Produtos!$A$6:$A$205,0)),"")&lt;&gt;"Sim"),"Aguardar: base indisponível",IF(G277&lt;'Instruções'!$B$14,"Revisar: margem abaixo do mínimo","Apta"))))))))))))</f>
        <v/>
      </c>
      <c r="N277" s="17">
        <f>IF(M277&lt;&gt;"Apta","",1+COUNTIFS($A$6:$A$505,A277,$E$6:$E$505,E277,$M$6:$M$505,"Apta",$H$6:$H$505,"&gt;"&amp;H277)+COUNTIFS($A$6:$A$505,A277,$E$6:$E$505,E277,$M$6:$M$505,"Apta",$H$6:$H$505,H277,$G$6:$G$505,"&gt;"&amp;G277)+COUNTIFS($A$6:A277,A277,$E$6:E277,E277,$M$6:M277,"Apta",$H$6:H277,H277,$G$6:G277,G277)-1)</f>
        <v/>
      </c>
      <c r="O277" s="24">
        <f>IF(N277="","",A277&amp;"|"&amp;E277&amp;"|"&amp;TEXT(N277,"000"))</f>
        <v/>
      </c>
    </row>
    <row r="278">
      <c r="A278" s="16" t="n"/>
      <c r="B278" s="20">
        <f>IF(A278="","",IFERROR(INDEX(Produtos!$B$6:$B$205,MATCH(A278,Produtos!$A$6:$A$205,0)),"SKU não cadastrado"))</f>
        <v/>
      </c>
      <c r="C278" s="16" t="n"/>
      <c r="D278" s="20">
        <f>IF(C278="","",IFERROR(INDEX(Produtos!$B$6:$B$205,MATCH(C278,Produtos!$A$6:$A$205,0)),"SKU não cadastrado"))</f>
        <v/>
      </c>
      <c r="E278" s="16" t="n"/>
      <c r="F278" s="16" t="n"/>
      <c r="G278" s="38" t="n"/>
      <c r="H278" s="22" t="n"/>
      <c r="I278" s="23" t="n"/>
      <c r="J278" s="16" t="n"/>
      <c r="K278" s="23" t="n"/>
      <c r="L278" s="20">
        <f>IF(COUNTA(A278,C278,E278,F278,G278,H278,I278,J278)=0,"",IF(A278="","Falta SKU-base",IF(C278="","Falta SKU recomendado",IF(E278="","Falta tipo",IF(F278="","Falta compatibilidade",IF(G278="","Falta margem",IF(H278="","Falta prioridade",IF(I278="","Falta regra",IF(J278="","Falta situação ativa",IF(A278=C278,"Conflito: SKU igual",IF(COUNTIF(Produtos!$A$6:$A$205,A278)=0,"Conflito: base não cadastrada",IF(COUNTIF(Produtos!$A$6:$A$205,C278)=0,"Conflito: recomendado não cadastrado",IF(COUNTIFS($A$6:A278,A278,$C$6:C278,C278,$E$6:E278,E278)&gt;1,"Conflito: relação duplicada","OK")))))))))))))</f>
        <v/>
      </c>
      <c r="M278" s="20">
        <f>IF(L278="","",IF(L278&lt;&gt;"OK","Bloqueada: "&amp;L278,IF(J278&lt;&gt;"Sim","Inativa",IF(IFERROR(INDEX(Produtos!$D$6:$D$205,MATCH(A278,Produtos!$A$6:$A$205,0)),"")&lt;&gt;"Ativo","Bloqueada: base inativa",IF(IFERROR(INDEX(Produtos!$D$6:$D$205,MATCH(C278,Produtos!$A$6:$A$205,0)),"")&lt;&gt;"Ativo","Bloqueada: recomendado inativo",IF(F278="Incompatível","Bloqueada: incompatível",IF(F278="Não avaliada","Revisar: compatibilidade",IF(AND(F278="Condicional",'Instruções'!$B$15="Não"),"Revisar: condição não liberada",IF(IFERROR(INDEX(Produtos!$E$6:$E$205,MATCH(C278,Produtos!$A$6:$A$205,0)),"")&lt;&gt;"Sim","Aguardar: recomendado indisponível",IF(AND(I278="Se SKU-base indisponível",IFERROR(INDEX(Produtos!$E$6:$E$205,MATCH(A278,Produtos!$A$6:$A$205,0)),"")="Sim"),"Aguardar: base disponível",IF(AND(I278="Se SKU-base disponível",IFERROR(INDEX(Produtos!$E$6:$E$205,MATCH(A278,Produtos!$A$6:$A$205,0)),"")&lt;&gt;"Sim"),"Aguardar: base indisponível",IF(G278&lt;'Instruções'!$B$14,"Revisar: margem abaixo do mínimo","Apta"))))))))))))</f>
        <v/>
      </c>
      <c r="N278" s="17">
        <f>IF(M278&lt;&gt;"Apta","",1+COUNTIFS($A$6:$A$505,A278,$E$6:$E$505,E278,$M$6:$M$505,"Apta",$H$6:$H$505,"&gt;"&amp;H278)+COUNTIFS($A$6:$A$505,A278,$E$6:$E$505,E278,$M$6:$M$505,"Apta",$H$6:$H$505,H278,$G$6:$G$505,"&gt;"&amp;G278)+COUNTIFS($A$6:A278,A278,$E$6:E278,E278,$M$6:M278,"Apta",$H$6:H278,H278,$G$6:G278,G278)-1)</f>
        <v/>
      </c>
      <c r="O278" s="24">
        <f>IF(N278="","",A278&amp;"|"&amp;E278&amp;"|"&amp;TEXT(N278,"000"))</f>
        <v/>
      </c>
    </row>
    <row r="279">
      <c r="A279" s="16" t="n"/>
      <c r="B279" s="20">
        <f>IF(A279="","",IFERROR(INDEX(Produtos!$B$6:$B$205,MATCH(A279,Produtos!$A$6:$A$205,0)),"SKU não cadastrado"))</f>
        <v/>
      </c>
      <c r="C279" s="16" t="n"/>
      <c r="D279" s="20">
        <f>IF(C279="","",IFERROR(INDEX(Produtos!$B$6:$B$205,MATCH(C279,Produtos!$A$6:$A$205,0)),"SKU não cadastrado"))</f>
        <v/>
      </c>
      <c r="E279" s="16" t="n"/>
      <c r="F279" s="16" t="n"/>
      <c r="G279" s="38" t="n"/>
      <c r="H279" s="22" t="n"/>
      <c r="I279" s="23" t="n"/>
      <c r="J279" s="16" t="n"/>
      <c r="K279" s="23" t="n"/>
      <c r="L279" s="20">
        <f>IF(COUNTA(A279,C279,E279,F279,G279,H279,I279,J279)=0,"",IF(A279="","Falta SKU-base",IF(C279="","Falta SKU recomendado",IF(E279="","Falta tipo",IF(F279="","Falta compatibilidade",IF(G279="","Falta margem",IF(H279="","Falta prioridade",IF(I279="","Falta regra",IF(J279="","Falta situação ativa",IF(A279=C279,"Conflito: SKU igual",IF(COUNTIF(Produtos!$A$6:$A$205,A279)=0,"Conflito: base não cadastrada",IF(COUNTIF(Produtos!$A$6:$A$205,C279)=0,"Conflito: recomendado não cadastrado",IF(COUNTIFS($A$6:A279,A279,$C$6:C279,C279,$E$6:E279,E279)&gt;1,"Conflito: relação duplicada","OK")))))))))))))</f>
        <v/>
      </c>
      <c r="M279" s="20">
        <f>IF(L279="","",IF(L279&lt;&gt;"OK","Bloqueada: "&amp;L279,IF(J279&lt;&gt;"Sim","Inativa",IF(IFERROR(INDEX(Produtos!$D$6:$D$205,MATCH(A279,Produtos!$A$6:$A$205,0)),"")&lt;&gt;"Ativo","Bloqueada: base inativa",IF(IFERROR(INDEX(Produtos!$D$6:$D$205,MATCH(C279,Produtos!$A$6:$A$205,0)),"")&lt;&gt;"Ativo","Bloqueada: recomendado inativo",IF(F279="Incompatível","Bloqueada: incompatível",IF(F279="Não avaliada","Revisar: compatibilidade",IF(AND(F279="Condicional",'Instruções'!$B$15="Não"),"Revisar: condição não liberada",IF(IFERROR(INDEX(Produtos!$E$6:$E$205,MATCH(C279,Produtos!$A$6:$A$205,0)),"")&lt;&gt;"Sim","Aguardar: recomendado indisponível",IF(AND(I279="Se SKU-base indisponível",IFERROR(INDEX(Produtos!$E$6:$E$205,MATCH(A279,Produtos!$A$6:$A$205,0)),"")="Sim"),"Aguardar: base disponível",IF(AND(I279="Se SKU-base disponível",IFERROR(INDEX(Produtos!$E$6:$E$205,MATCH(A279,Produtos!$A$6:$A$205,0)),"")&lt;&gt;"Sim"),"Aguardar: base indisponível",IF(G279&lt;'Instruções'!$B$14,"Revisar: margem abaixo do mínimo","Apta"))))))))))))</f>
        <v/>
      </c>
      <c r="N279" s="17">
        <f>IF(M279&lt;&gt;"Apta","",1+COUNTIFS($A$6:$A$505,A279,$E$6:$E$505,E279,$M$6:$M$505,"Apta",$H$6:$H$505,"&gt;"&amp;H279)+COUNTIFS($A$6:$A$505,A279,$E$6:$E$505,E279,$M$6:$M$505,"Apta",$H$6:$H$505,H279,$G$6:$G$505,"&gt;"&amp;G279)+COUNTIFS($A$6:A279,A279,$E$6:E279,E279,$M$6:M279,"Apta",$H$6:H279,H279,$G$6:G279,G279)-1)</f>
        <v/>
      </c>
      <c r="O279" s="24">
        <f>IF(N279="","",A279&amp;"|"&amp;E279&amp;"|"&amp;TEXT(N279,"000"))</f>
        <v/>
      </c>
    </row>
    <row r="280">
      <c r="A280" s="16" t="n"/>
      <c r="B280" s="20">
        <f>IF(A280="","",IFERROR(INDEX(Produtos!$B$6:$B$205,MATCH(A280,Produtos!$A$6:$A$205,0)),"SKU não cadastrado"))</f>
        <v/>
      </c>
      <c r="C280" s="16" t="n"/>
      <c r="D280" s="20">
        <f>IF(C280="","",IFERROR(INDEX(Produtos!$B$6:$B$205,MATCH(C280,Produtos!$A$6:$A$205,0)),"SKU não cadastrado"))</f>
        <v/>
      </c>
      <c r="E280" s="16" t="n"/>
      <c r="F280" s="16" t="n"/>
      <c r="G280" s="38" t="n"/>
      <c r="H280" s="22" t="n"/>
      <c r="I280" s="23" t="n"/>
      <c r="J280" s="16" t="n"/>
      <c r="K280" s="23" t="n"/>
      <c r="L280" s="20">
        <f>IF(COUNTA(A280,C280,E280,F280,G280,H280,I280,J280)=0,"",IF(A280="","Falta SKU-base",IF(C280="","Falta SKU recomendado",IF(E280="","Falta tipo",IF(F280="","Falta compatibilidade",IF(G280="","Falta margem",IF(H280="","Falta prioridade",IF(I280="","Falta regra",IF(J280="","Falta situação ativa",IF(A280=C280,"Conflito: SKU igual",IF(COUNTIF(Produtos!$A$6:$A$205,A280)=0,"Conflito: base não cadastrada",IF(COUNTIF(Produtos!$A$6:$A$205,C280)=0,"Conflito: recomendado não cadastrado",IF(COUNTIFS($A$6:A280,A280,$C$6:C280,C280,$E$6:E280,E280)&gt;1,"Conflito: relação duplicada","OK")))))))))))))</f>
        <v/>
      </c>
      <c r="M280" s="20">
        <f>IF(L280="","",IF(L280&lt;&gt;"OK","Bloqueada: "&amp;L280,IF(J280&lt;&gt;"Sim","Inativa",IF(IFERROR(INDEX(Produtos!$D$6:$D$205,MATCH(A280,Produtos!$A$6:$A$205,0)),"")&lt;&gt;"Ativo","Bloqueada: base inativa",IF(IFERROR(INDEX(Produtos!$D$6:$D$205,MATCH(C280,Produtos!$A$6:$A$205,0)),"")&lt;&gt;"Ativo","Bloqueada: recomendado inativo",IF(F280="Incompatível","Bloqueada: incompatível",IF(F280="Não avaliada","Revisar: compatibilidade",IF(AND(F280="Condicional",'Instruções'!$B$15="Não"),"Revisar: condição não liberada",IF(IFERROR(INDEX(Produtos!$E$6:$E$205,MATCH(C280,Produtos!$A$6:$A$205,0)),"")&lt;&gt;"Sim","Aguardar: recomendado indisponível",IF(AND(I280="Se SKU-base indisponível",IFERROR(INDEX(Produtos!$E$6:$E$205,MATCH(A280,Produtos!$A$6:$A$205,0)),"")="Sim"),"Aguardar: base disponível",IF(AND(I280="Se SKU-base disponível",IFERROR(INDEX(Produtos!$E$6:$E$205,MATCH(A280,Produtos!$A$6:$A$205,0)),"")&lt;&gt;"Sim"),"Aguardar: base indisponível",IF(G280&lt;'Instruções'!$B$14,"Revisar: margem abaixo do mínimo","Apta"))))))))))))</f>
        <v/>
      </c>
      <c r="N280" s="17">
        <f>IF(M280&lt;&gt;"Apta","",1+COUNTIFS($A$6:$A$505,A280,$E$6:$E$505,E280,$M$6:$M$505,"Apta",$H$6:$H$505,"&gt;"&amp;H280)+COUNTIFS($A$6:$A$505,A280,$E$6:$E$505,E280,$M$6:$M$505,"Apta",$H$6:$H$505,H280,$G$6:$G$505,"&gt;"&amp;G280)+COUNTIFS($A$6:A280,A280,$E$6:E280,E280,$M$6:M280,"Apta",$H$6:H280,H280,$G$6:G280,G280)-1)</f>
        <v/>
      </c>
      <c r="O280" s="24">
        <f>IF(N280="","",A280&amp;"|"&amp;E280&amp;"|"&amp;TEXT(N280,"000"))</f>
        <v/>
      </c>
    </row>
    <row r="281">
      <c r="A281" s="16" t="n"/>
      <c r="B281" s="20">
        <f>IF(A281="","",IFERROR(INDEX(Produtos!$B$6:$B$205,MATCH(A281,Produtos!$A$6:$A$205,0)),"SKU não cadastrado"))</f>
        <v/>
      </c>
      <c r="C281" s="16" t="n"/>
      <c r="D281" s="20">
        <f>IF(C281="","",IFERROR(INDEX(Produtos!$B$6:$B$205,MATCH(C281,Produtos!$A$6:$A$205,0)),"SKU não cadastrado"))</f>
        <v/>
      </c>
      <c r="E281" s="16" t="n"/>
      <c r="F281" s="16" t="n"/>
      <c r="G281" s="38" t="n"/>
      <c r="H281" s="22" t="n"/>
      <c r="I281" s="23" t="n"/>
      <c r="J281" s="16" t="n"/>
      <c r="K281" s="23" t="n"/>
      <c r="L281" s="20">
        <f>IF(COUNTA(A281,C281,E281,F281,G281,H281,I281,J281)=0,"",IF(A281="","Falta SKU-base",IF(C281="","Falta SKU recomendado",IF(E281="","Falta tipo",IF(F281="","Falta compatibilidade",IF(G281="","Falta margem",IF(H281="","Falta prioridade",IF(I281="","Falta regra",IF(J281="","Falta situação ativa",IF(A281=C281,"Conflito: SKU igual",IF(COUNTIF(Produtos!$A$6:$A$205,A281)=0,"Conflito: base não cadastrada",IF(COUNTIF(Produtos!$A$6:$A$205,C281)=0,"Conflito: recomendado não cadastrado",IF(COUNTIFS($A$6:A281,A281,$C$6:C281,C281,$E$6:E281,E281)&gt;1,"Conflito: relação duplicada","OK")))))))))))))</f>
        <v/>
      </c>
      <c r="M281" s="20">
        <f>IF(L281="","",IF(L281&lt;&gt;"OK","Bloqueada: "&amp;L281,IF(J281&lt;&gt;"Sim","Inativa",IF(IFERROR(INDEX(Produtos!$D$6:$D$205,MATCH(A281,Produtos!$A$6:$A$205,0)),"")&lt;&gt;"Ativo","Bloqueada: base inativa",IF(IFERROR(INDEX(Produtos!$D$6:$D$205,MATCH(C281,Produtos!$A$6:$A$205,0)),"")&lt;&gt;"Ativo","Bloqueada: recomendado inativo",IF(F281="Incompatível","Bloqueada: incompatível",IF(F281="Não avaliada","Revisar: compatibilidade",IF(AND(F281="Condicional",'Instruções'!$B$15="Não"),"Revisar: condição não liberada",IF(IFERROR(INDEX(Produtos!$E$6:$E$205,MATCH(C281,Produtos!$A$6:$A$205,0)),"")&lt;&gt;"Sim","Aguardar: recomendado indisponível",IF(AND(I281="Se SKU-base indisponível",IFERROR(INDEX(Produtos!$E$6:$E$205,MATCH(A281,Produtos!$A$6:$A$205,0)),"")="Sim"),"Aguardar: base disponível",IF(AND(I281="Se SKU-base disponível",IFERROR(INDEX(Produtos!$E$6:$E$205,MATCH(A281,Produtos!$A$6:$A$205,0)),"")&lt;&gt;"Sim"),"Aguardar: base indisponível",IF(G281&lt;'Instruções'!$B$14,"Revisar: margem abaixo do mínimo","Apta"))))))))))))</f>
        <v/>
      </c>
      <c r="N281" s="17">
        <f>IF(M281&lt;&gt;"Apta","",1+COUNTIFS($A$6:$A$505,A281,$E$6:$E$505,E281,$M$6:$M$505,"Apta",$H$6:$H$505,"&gt;"&amp;H281)+COUNTIFS($A$6:$A$505,A281,$E$6:$E$505,E281,$M$6:$M$505,"Apta",$H$6:$H$505,H281,$G$6:$G$505,"&gt;"&amp;G281)+COUNTIFS($A$6:A281,A281,$E$6:E281,E281,$M$6:M281,"Apta",$H$6:H281,H281,$G$6:G281,G281)-1)</f>
        <v/>
      </c>
      <c r="O281" s="24">
        <f>IF(N281="","",A281&amp;"|"&amp;E281&amp;"|"&amp;TEXT(N281,"000"))</f>
        <v/>
      </c>
    </row>
    <row r="282">
      <c r="A282" s="16" t="n"/>
      <c r="B282" s="20">
        <f>IF(A282="","",IFERROR(INDEX(Produtos!$B$6:$B$205,MATCH(A282,Produtos!$A$6:$A$205,0)),"SKU não cadastrado"))</f>
        <v/>
      </c>
      <c r="C282" s="16" t="n"/>
      <c r="D282" s="20">
        <f>IF(C282="","",IFERROR(INDEX(Produtos!$B$6:$B$205,MATCH(C282,Produtos!$A$6:$A$205,0)),"SKU não cadastrado"))</f>
        <v/>
      </c>
      <c r="E282" s="16" t="n"/>
      <c r="F282" s="16" t="n"/>
      <c r="G282" s="38" t="n"/>
      <c r="H282" s="22" t="n"/>
      <c r="I282" s="23" t="n"/>
      <c r="J282" s="16" t="n"/>
      <c r="K282" s="23" t="n"/>
      <c r="L282" s="20">
        <f>IF(COUNTA(A282,C282,E282,F282,G282,H282,I282,J282)=0,"",IF(A282="","Falta SKU-base",IF(C282="","Falta SKU recomendado",IF(E282="","Falta tipo",IF(F282="","Falta compatibilidade",IF(G282="","Falta margem",IF(H282="","Falta prioridade",IF(I282="","Falta regra",IF(J282="","Falta situação ativa",IF(A282=C282,"Conflito: SKU igual",IF(COUNTIF(Produtos!$A$6:$A$205,A282)=0,"Conflito: base não cadastrada",IF(COUNTIF(Produtos!$A$6:$A$205,C282)=0,"Conflito: recomendado não cadastrado",IF(COUNTIFS($A$6:A282,A282,$C$6:C282,C282,$E$6:E282,E282)&gt;1,"Conflito: relação duplicada","OK")))))))))))))</f>
        <v/>
      </c>
      <c r="M282" s="20">
        <f>IF(L282="","",IF(L282&lt;&gt;"OK","Bloqueada: "&amp;L282,IF(J282&lt;&gt;"Sim","Inativa",IF(IFERROR(INDEX(Produtos!$D$6:$D$205,MATCH(A282,Produtos!$A$6:$A$205,0)),"")&lt;&gt;"Ativo","Bloqueada: base inativa",IF(IFERROR(INDEX(Produtos!$D$6:$D$205,MATCH(C282,Produtos!$A$6:$A$205,0)),"")&lt;&gt;"Ativo","Bloqueada: recomendado inativo",IF(F282="Incompatível","Bloqueada: incompatível",IF(F282="Não avaliada","Revisar: compatibilidade",IF(AND(F282="Condicional",'Instruções'!$B$15="Não"),"Revisar: condição não liberada",IF(IFERROR(INDEX(Produtos!$E$6:$E$205,MATCH(C282,Produtos!$A$6:$A$205,0)),"")&lt;&gt;"Sim","Aguardar: recomendado indisponível",IF(AND(I282="Se SKU-base indisponível",IFERROR(INDEX(Produtos!$E$6:$E$205,MATCH(A282,Produtos!$A$6:$A$205,0)),"")="Sim"),"Aguardar: base disponível",IF(AND(I282="Se SKU-base disponível",IFERROR(INDEX(Produtos!$E$6:$E$205,MATCH(A282,Produtos!$A$6:$A$205,0)),"")&lt;&gt;"Sim"),"Aguardar: base indisponível",IF(G282&lt;'Instruções'!$B$14,"Revisar: margem abaixo do mínimo","Apta"))))))))))))</f>
        <v/>
      </c>
      <c r="N282" s="17">
        <f>IF(M282&lt;&gt;"Apta","",1+COUNTIFS($A$6:$A$505,A282,$E$6:$E$505,E282,$M$6:$M$505,"Apta",$H$6:$H$505,"&gt;"&amp;H282)+COUNTIFS($A$6:$A$505,A282,$E$6:$E$505,E282,$M$6:$M$505,"Apta",$H$6:$H$505,H282,$G$6:$G$505,"&gt;"&amp;G282)+COUNTIFS($A$6:A282,A282,$E$6:E282,E282,$M$6:M282,"Apta",$H$6:H282,H282,$G$6:G282,G282)-1)</f>
        <v/>
      </c>
      <c r="O282" s="24">
        <f>IF(N282="","",A282&amp;"|"&amp;E282&amp;"|"&amp;TEXT(N282,"000"))</f>
        <v/>
      </c>
    </row>
    <row r="283">
      <c r="A283" s="16" t="n"/>
      <c r="B283" s="20">
        <f>IF(A283="","",IFERROR(INDEX(Produtos!$B$6:$B$205,MATCH(A283,Produtos!$A$6:$A$205,0)),"SKU não cadastrado"))</f>
        <v/>
      </c>
      <c r="C283" s="16" t="n"/>
      <c r="D283" s="20">
        <f>IF(C283="","",IFERROR(INDEX(Produtos!$B$6:$B$205,MATCH(C283,Produtos!$A$6:$A$205,0)),"SKU não cadastrado"))</f>
        <v/>
      </c>
      <c r="E283" s="16" t="n"/>
      <c r="F283" s="16" t="n"/>
      <c r="G283" s="38" t="n"/>
      <c r="H283" s="22" t="n"/>
      <c r="I283" s="23" t="n"/>
      <c r="J283" s="16" t="n"/>
      <c r="K283" s="23" t="n"/>
      <c r="L283" s="20">
        <f>IF(COUNTA(A283,C283,E283,F283,G283,H283,I283,J283)=0,"",IF(A283="","Falta SKU-base",IF(C283="","Falta SKU recomendado",IF(E283="","Falta tipo",IF(F283="","Falta compatibilidade",IF(G283="","Falta margem",IF(H283="","Falta prioridade",IF(I283="","Falta regra",IF(J283="","Falta situação ativa",IF(A283=C283,"Conflito: SKU igual",IF(COUNTIF(Produtos!$A$6:$A$205,A283)=0,"Conflito: base não cadastrada",IF(COUNTIF(Produtos!$A$6:$A$205,C283)=0,"Conflito: recomendado não cadastrado",IF(COUNTIFS($A$6:A283,A283,$C$6:C283,C283,$E$6:E283,E283)&gt;1,"Conflito: relação duplicada","OK")))))))))))))</f>
        <v/>
      </c>
      <c r="M283" s="20">
        <f>IF(L283="","",IF(L283&lt;&gt;"OK","Bloqueada: "&amp;L283,IF(J283&lt;&gt;"Sim","Inativa",IF(IFERROR(INDEX(Produtos!$D$6:$D$205,MATCH(A283,Produtos!$A$6:$A$205,0)),"")&lt;&gt;"Ativo","Bloqueada: base inativa",IF(IFERROR(INDEX(Produtos!$D$6:$D$205,MATCH(C283,Produtos!$A$6:$A$205,0)),"")&lt;&gt;"Ativo","Bloqueada: recomendado inativo",IF(F283="Incompatível","Bloqueada: incompatível",IF(F283="Não avaliada","Revisar: compatibilidade",IF(AND(F283="Condicional",'Instruções'!$B$15="Não"),"Revisar: condição não liberada",IF(IFERROR(INDEX(Produtos!$E$6:$E$205,MATCH(C283,Produtos!$A$6:$A$205,0)),"")&lt;&gt;"Sim","Aguardar: recomendado indisponível",IF(AND(I283="Se SKU-base indisponível",IFERROR(INDEX(Produtos!$E$6:$E$205,MATCH(A283,Produtos!$A$6:$A$205,0)),"")="Sim"),"Aguardar: base disponível",IF(AND(I283="Se SKU-base disponível",IFERROR(INDEX(Produtos!$E$6:$E$205,MATCH(A283,Produtos!$A$6:$A$205,0)),"")&lt;&gt;"Sim"),"Aguardar: base indisponível",IF(G283&lt;'Instruções'!$B$14,"Revisar: margem abaixo do mínimo","Apta"))))))))))))</f>
        <v/>
      </c>
      <c r="N283" s="17">
        <f>IF(M283&lt;&gt;"Apta","",1+COUNTIFS($A$6:$A$505,A283,$E$6:$E$505,E283,$M$6:$M$505,"Apta",$H$6:$H$505,"&gt;"&amp;H283)+COUNTIFS($A$6:$A$505,A283,$E$6:$E$505,E283,$M$6:$M$505,"Apta",$H$6:$H$505,H283,$G$6:$G$505,"&gt;"&amp;G283)+COUNTIFS($A$6:A283,A283,$E$6:E283,E283,$M$6:M283,"Apta",$H$6:H283,H283,$G$6:G283,G283)-1)</f>
        <v/>
      </c>
      <c r="O283" s="24">
        <f>IF(N283="","",A283&amp;"|"&amp;E283&amp;"|"&amp;TEXT(N283,"000"))</f>
        <v/>
      </c>
    </row>
    <row r="284">
      <c r="A284" s="16" t="n"/>
      <c r="B284" s="20">
        <f>IF(A284="","",IFERROR(INDEX(Produtos!$B$6:$B$205,MATCH(A284,Produtos!$A$6:$A$205,0)),"SKU não cadastrado"))</f>
        <v/>
      </c>
      <c r="C284" s="16" t="n"/>
      <c r="D284" s="20">
        <f>IF(C284="","",IFERROR(INDEX(Produtos!$B$6:$B$205,MATCH(C284,Produtos!$A$6:$A$205,0)),"SKU não cadastrado"))</f>
        <v/>
      </c>
      <c r="E284" s="16" t="n"/>
      <c r="F284" s="16" t="n"/>
      <c r="G284" s="38" t="n"/>
      <c r="H284" s="22" t="n"/>
      <c r="I284" s="23" t="n"/>
      <c r="J284" s="16" t="n"/>
      <c r="K284" s="23" t="n"/>
      <c r="L284" s="20">
        <f>IF(COUNTA(A284,C284,E284,F284,G284,H284,I284,J284)=0,"",IF(A284="","Falta SKU-base",IF(C284="","Falta SKU recomendado",IF(E284="","Falta tipo",IF(F284="","Falta compatibilidade",IF(G284="","Falta margem",IF(H284="","Falta prioridade",IF(I284="","Falta regra",IF(J284="","Falta situação ativa",IF(A284=C284,"Conflito: SKU igual",IF(COUNTIF(Produtos!$A$6:$A$205,A284)=0,"Conflito: base não cadastrada",IF(COUNTIF(Produtos!$A$6:$A$205,C284)=0,"Conflito: recomendado não cadastrado",IF(COUNTIFS($A$6:A284,A284,$C$6:C284,C284,$E$6:E284,E284)&gt;1,"Conflito: relação duplicada","OK")))))))))))))</f>
        <v/>
      </c>
      <c r="M284" s="20">
        <f>IF(L284="","",IF(L284&lt;&gt;"OK","Bloqueada: "&amp;L284,IF(J284&lt;&gt;"Sim","Inativa",IF(IFERROR(INDEX(Produtos!$D$6:$D$205,MATCH(A284,Produtos!$A$6:$A$205,0)),"")&lt;&gt;"Ativo","Bloqueada: base inativa",IF(IFERROR(INDEX(Produtos!$D$6:$D$205,MATCH(C284,Produtos!$A$6:$A$205,0)),"")&lt;&gt;"Ativo","Bloqueada: recomendado inativo",IF(F284="Incompatível","Bloqueada: incompatível",IF(F284="Não avaliada","Revisar: compatibilidade",IF(AND(F284="Condicional",'Instruções'!$B$15="Não"),"Revisar: condição não liberada",IF(IFERROR(INDEX(Produtos!$E$6:$E$205,MATCH(C284,Produtos!$A$6:$A$205,0)),"")&lt;&gt;"Sim","Aguardar: recomendado indisponível",IF(AND(I284="Se SKU-base indisponível",IFERROR(INDEX(Produtos!$E$6:$E$205,MATCH(A284,Produtos!$A$6:$A$205,0)),"")="Sim"),"Aguardar: base disponível",IF(AND(I284="Se SKU-base disponível",IFERROR(INDEX(Produtos!$E$6:$E$205,MATCH(A284,Produtos!$A$6:$A$205,0)),"")&lt;&gt;"Sim"),"Aguardar: base indisponível",IF(G284&lt;'Instruções'!$B$14,"Revisar: margem abaixo do mínimo","Apta"))))))))))))</f>
        <v/>
      </c>
      <c r="N284" s="17">
        <f>IF(M284&lt;&gt;"Apta","",1+COUNTIFS($A$6:$A$505,A284,$E$6:$E$505,E284,$M$6:$M$505,"Apta",$H$6:$H$505,"&gt;"&amp;H284)+COUNTIFS($A$6:$A$505,A284,$E$6:$E$505,E284,$M$6:$M$505,"Apta",$H$6:$H$505,H284,$G$6:$G$505,"&gt;"&amp;G284)+COUNTIFS($A$6:A284,A284,$E$6:E284,E284,$M$6:M284,"Apta",$H$6:H284,H284,$G$6:G284,G284)-1)</f>
        <v/>
      </c>
      <c r="O284" s="24">
        <f>IF(N284="","",A284&amp;"|"&amp;E284&amp;"|"&amp;TEXT(N284,"000"))</f>
        <v/>
      </c>
    </row>
    <row r="285">
      <c r="A285" s="16" t="n"/>
      <c r="B285" s="20">
        <f>IF(A285="","",IFERROR(INDEX(Produtos!$B$6:$B$205,MATCH(A285,Produtos!$A$6:$A$205,0)),"SKU não cadastrado"))</f>
        <v/>
      </c>
      <c r="C285" s="16" t="n"/>
      <c r="D285" s="20">
        <f>IF(C285="","",IFERROR(INDEX(Produtos!$B$6:$B$205,MATCH(C285,Produtos!$A$6:$A$205,0)),"SKU não cadastrado"))</f>
        <v/>
      </c>
      <c r="E285" s="16" t="n"/>
      <c r="F285" s="16" t="n"/>
      <c r="G285" s="38" t="n"/>
      <c r="H285" s="22" t="n"/>
      <c r="I285" s="23" t="n"/>
      <c r="J285" s="16" t="n"/>
      <c r="K285" s="23" t="n"/>
      <c r="L285" s="20">
        <f>IF(COUNTA(A285,C285,E285,F285,G285,H285,I285,J285)=0,"",IF(A285="","Falta SKU-base",IF(C285="","Falta SKU recomendado",IF(E285="","Falta tipo",IF(F285="","Falta compatibilidade",IF(G285="","Falta margem",IF(H285="","Falta prioridade",IF(I285="","Falta regra",IF(J285="","Falta situação ativa",IF(A285=C285,"Conflito: SKU igual",IF(COUNTIF(Produtos!$A$6:$A$205,A285)=0,"Conflito: base não cadastrada",IF(COUNTIF(Produtos!$A$6:$A$205,C285)=0,"Conflito: recomendado não cadastrado",IF(COUNTIFS($A$6:A285,A285,$C$6:C285,C285,$E$6:E285,E285)&gt;1,"Conflito: relação duplicada","OK")))))))))))))</f>
        <v/>
      </c>
      <c r="M285" s="20">
        <f>IF(L285="","",IF(L285&lt;&gt;"OK","Bloqueada: "&amp;L285,IF(J285&lt;&gt;"Sim","Inativa",IF(IFERROR(INDEX(Produtos!$D$6:$D$205,MATCH(A285,Produtos!$A$6:$A$205,0)),"")&lt;&gt;"Ativo","Bloqueada: base inativa",IF(IFERROR(INDEX(Produtos!$D$6:$D$205,MATCH(C285,Produtos!$A$6:$A$205,0)),"")&lt;&gt;"Ativo","Bloqueada: recomendado inativo",IF(F285="Incompatível","Bloqueada: incompatível",IF(F285="Não avaliada","Revisar: compatibilidade",IF(AND(F285="Condicional",'Instruções'!$B$15="Não"),"Revisar: condição não liberada",IF(IFERROR(INDEX(Produtos!$E$6:$E$205,MATCH(C285,Produtos!$A$6:$A$205,0)),"")&lt;&gt;"Sim","Aguardar: recomendado indisponível",IF(AND(I285="Se SKU-base indisponível",IFERROR(INDEX(Produtos!$E$6:$E$205,MATCH(A285,Produtos!$A$6:$A$205,0)),"")="Sim"),"Aguardar: base disponível",IF(AND(I285="Se SKU-base disponível",IFERROR(INDEX(Produtos!$E$6:$E$205,MATCH(A285,Produtos!$A$6:$A$205,0)),"")&lt;&gt;"Sim"),"Aguardar: base indisponível",IF(G285&lt;'Instruções'!$B$14,"Revisar: margem abaixo do mínimo","Apta"))))))))))))</f>
        <v/>
      </c>
      <c r="N285" s="17">
        <f>IF(M285&lt;&gt;"Apta","",1+COUNTIFS($A$6:$A$505,A285,$E$6:$E$505,E285,$M$6:$M$505,"Apta",$H$6:$H$505,"&gt;"&amp;H285)+COUNTIFS($A$6:$A$505,A285,$E$6:$E$505,E285,$M$6:$M$505,"Apta",$H$6:$H$505,H285,$G$6:$G$505,"&gt;"&amp;G285)+COUNTIFS($A$6:A285,A285,$E$6:E285,E285,$M$6:M285,"Apta",$H$6:H285,H285,$G$6:G285,G285)-1)</f>
        <v/>
      </c>
      <c r="O285" s="24">
        <f>IF(N285="","",A285&amp;"|"&amp;E285&amp;"|"&amp;TEXT(N285,"000"))</f>
        <v/>
      </c>
    </row>
    <row r="286">
      <c r="A286" s="16" t="n"/>
      <c r="B286" s="20">
        <f>IF(A286="","",IFERROR(INDEX(Produtos!$B$6:$B$205,MATCH(A286,Produtos!$A$6:$A$205,0)),"SKU não cadastrado"))</f>
        <v/>
      </c>
      <c r="C286" s="16" t="n"/>
      <c r="D286" s="20">
        <f>IF(C286="","",IFERROR(INDEX(Produtos!$B$6:$B$205,MATCH(C286,Produtos!$A$6:$A$205,0)),"SKU não cadastrado"))</f>
        <v/>
      </c>
      <c r="E286" s="16" t="n"/>
      <c r="F286" s="16" t="n"/>
      <c r="G286" s="38" t="n"/>
      <c r="H286" s="22" t="n"/>
      <c r="I286" s="23" t="n"/>
      <c r="J286" s="16" t="n"/>
      <c r="K286" s="23" t="n"/>
      <c r="L286" s="20">
        <f>IF(COUNTA(A286,C286,E286,F286,G286,H286,I286,J286)=0,"",IF(A286="","Falta SKU-base",IF(C286="","Falta SKU recomendado",IF(E286="","Falta tipo",IF(F286="","Falta compatibilidade",IF(G286="","Falta margem",IF(H286="","Falta prioridade",IF(I286="","Falta regra",IF(J286="","Falta situação ativa",IF(A286=C286,"Conflito: SKU igual",IF(COUNTIF(Produtos!$A$6:$A$205,A286)=0,"Conflito: base não cadastrada",IF(COUNTIF(Produtos!$A$6:$A$205,C286)=0,"Conflito: recomendado não cadastrado",IF(COUNTIFS($A$6:A286,A286,$C$6:C286,C286,$E$6:E286,E286)&gt;1,"Conflito: relação duplicada","OK")))))))))))))</f>
        <v/>
      </c>
      <c r="M286" s="20">
        <f>IF(L286="","",IF(L286&lt;&gt;"OK","Bloqueada: "&amp;L286,IF(J286&lt;&gt;"Sim","Inativa",IF(IFERROR(INDEX(Produtos!$D$6:$D$205,MATCH(A286,Produtos!$A$6:$A$205,0)),"")&lt;&gt;"Ativo","Bloqueada: base inativa",IF(IFERROR(INDEX(Produtos!$D$6:$D$205,MATCH(C286,Produtos!$A$6:$A$205,0)),"")&lt;&gt;"Ativo","Bloqueada: recomendado inativo",IF(F286="Incompatível","Bloqueada: incompatível",IF(F286="Não avaliada","Revisar: compatibilidade",IF(AND(F286="Condicional",'Instruções'!$B$15="Não"),"Revisar: condição não liberada",IF(IFERROR(INDEX(Produtos!$E$6:$E$205,MATCH(C286,Produtos!$A$6:$A$205,0)),"")&lt;&gt;"Sim","Aguardar: recomendado indisponível",IF(AND(I286="Se SKU-base indisponível",IFERROR(INDEX(Produtos!$E$6:$E$205,MATCH(A286,Produtos!$A$6:$A$205,0)),"")="Sim"),"Aguardar: base disponível",IF(AND(I286="Se SKU-base disponível",IFERROR(INDEX(Produtos!$E$6:$E$205,MATCH(A286,Produtos!$A$6:$A$205,0)),"")&lt;&gt;"Sim"),"Aguardar: base indisponível",IF(G286&lt;'Instruções'!$B$14,"Revisar: margem abaixo do mínimo","Apta"))))))))))))</f>
        <v/>
      </c>
      <c r="N286" s="17">
        <f>IF(M286&lt;&gt;"Apta","",1+COUNTIFS($A$6:$A$505,A286,$E$6:$E$505,E286,$M$6:$M$505,"Apta",$H$6:$H$505,"&gt;"&amp;H286)+COUNTIFS($A$6:$A$505,A286,$E$6:$E$505,E286,$M$6:$M$505,"Apta",$H$6:$H$505,H286,$G$6:$G$505,"&gt;"&amp;G286)+COUNTIFS($A$6:A286,A286,$E$6:E286,E286,$M$6:M286,"Apta",$H$6:H286,H286,$G$6:G286,G286)-1)</f>
        <v/>
      </c>
      <c r="O286" s="24">
        <f>IF(N286="","",A286&amp;"|"&amp;E286&amp;"|"&amp;TEXT(N286,"000"))</f>
        <v/>
      </c>
    </row>
    <row r="287">
      <c r="A287" s="16" t="n"/>
      <c r="B287" s="20">
        <f>IF(A287="","",IFERROR(INDEX(Produtos!$B$6:$B$205,MATCH(A287,Produtos!$A$6:$A$205,0)),"SKU não cadastrado"))</f>
        <v/>
      </c>
      <c r="C287" s="16" t="n"/>
      <c r="D287" s="20">
        <f>IF(C287="","",IFERROR(INDEX(Produtos!$B$6:$B$205,MATCH(C287,Produtos!$A$6:$A$205,0)),"SKU não cadastrado"))</f>
        <v/>
      </c>
      <c r="E287" s="16" t="n"/>
      <c r="F287" s="16" t="n"/>
      <c r="G287" s="38" t="n"/>
      <c r="H287" s="22" t="n"/>
      <c r="I287" s="23" t="n"/>
      <c r="J287" s="16" t="n"/>
      <c r="K287" s="23" t="n"/>
      <c r="L287" s="20">
        <f>IF(COUNTA(A287,C287,E287,F287,G287,H287,I287,J287)=0,"",IF(A287="","Falta SKU-base",IF(C287="","Falta SKU recomendado",IF(E287="","Falta tipo",IF(F287="","Falta compatibilidade",IF(G287="","Falta margem",IF(H287="","Falta prioridade",IF(I287="","Falta regra",IF(J287="","Falta situação ativa",IF(A287=C287,"Conflito: SKU igual",IF(COUNTIF(Produtos!$A$6:$A$205,A287)=0,"Conflito: base não cadastrada",IF(COUNTIF(Produtos!$A$6:$A$205,C287)=0,"Conflito: recomendado não cadastrado",IF(COUNTIFS($A$6:A287,A287,$C$6:C287,C287,$E$6:E287,E287)&gt;1,"Conflito: relação duplicada","OK")))))))))))))</f>
        <v/>
      </c>
      <c r="M287" s="20">
        <f>IF(L287="","",IF(L287&lt;&gt;"OK","Bloqueada: "&amp;L287,IF(J287&lt;&gt;"Sim","Inativa",IF(IFERROR(INDEX(Produtos!$D$6:$D$205,MATCH(A287,Produtos!$A$6:$A$205,0)),"")&lt;&gt;"Ativo","Bloqueada: base inativa",IF(IFERROR(INDEX(Produtos!$D$6:$D$205,MATCH(C287,Produtos!$A$6:$A$205,0)),"")&lt;&gt;"Ativo","Bloqueada: recomendado inativo",IF(F287="Incompatível","Bloqueada: incompatível",IF(F287="Não avaliada","Revisar: compatibilidade",IF(AND(F287="Condicional",'Instruções'!$B$15="Não"),"Revisar: condição não liberada",IF(IFERROR(INDEX(Produtos!$E$6:$E$205,MATCH(C287,Produtos!$A$6:$A$205,0)),"")&lt;&gt;"Sim","Aguardar: recomendado indisponível",IF(AND(I287="Se SKU-base indisponível",IFERROR(INDEX(Produtos!$E$6:$E$205,MATCH(A287,Produtos!$A$6:$A$205,0)),"")="Sim"),"Aguardar: base disponível",IF(AND(I287="Se SKU-base disponível",IFERROR(INDEX(Produtos!$E$6:$E$205,MATCH(A287,Produtos!$A$6:$A$205,0)),"")&lt;&gt;"Sim"),"Aguardar: base indisponível",IF(G287&lt;'Instruções'!$B$14,"Revisar: margem abaixo do mínimo","Apta"))))))))))))</f>
        <v/>
      </c>
      <c r="N287" s="17">
        <f>IF(M287&lt;&gt;"Apta","",1+COUNTIFS($A$6:$A$505,A287,$E$6:$E$505,E287,$M$6:$M$505,"Apta",$H$6:$H$505,"&gt;"&amp;H287)+COUNTIFS($A$6:$A$505,A287,$E$6:$E$505,E287,$M$6:$M$505,"Apta",$H$6:$H$505,H287,$G$6:$G$505,"&gt;"&amp;G287)+COUNTIFS($A$6:A287,A287,$E$6:E287,E287,$M$6:M287,"Apta",$H$6:H287,H287,$G$6:G287,G287)-1)</f>
        <v/>
      </c>
      <c r="O287" s="24">
        <f>IF(N287="","",A287&amp;"|"&amp;E287&amp;"|"&amp;TEXT(N287,"000"))</f>
        <v/>
      </c>
    </row>
    <row r="288">
      <c r="A288" s="16" t="n"/>
      <c r="B288" s="20">
        <f>IF(A288="","",IFERROR(INDEX(Produtos!$B$6:$B$205,MATCH(A288,Produtos!$A$6:$A$205,0)),"SKU não cadastrado"))</f>
        <v/>
      </c>
      <c r="C288" s="16" t="n"/>
      <c r="D288" s="20">
        <f>IF(C288="","",IFERROR(INDEX(Produtos!$B$6:$B$205,MATCH(C288,Produtos!$A$6:$A$205,0)),"SKU não cadastrado"))</f>
        <v/>
      </c>
      <c r="E288" s="16" t="n"/>
      <c r="F288" s="16" t="n"/>
      <c r="G288" s="38" t="n"/>
      <c r="H288" s="22" t="n"/>
      <c r="I288" s="23" t="n"/>
      <c r="J288" s="16" t="n"/>
      <c r="K288" s="23" t="n"/>
      <c r="L288" s="20">
        <f>IF(COUNTA(A288,C288,E288,F288,G288,H288,I288,J288)=0,"",IF(A288="","Falta SKU-base",IF(C288="","Falta SKU recomendado",IF(E288="","Falta tipo",IF(F288="","Falta compatibilidade",IF(G288="","Falta margem",IF(H288="","Falta prioridade",IF(I288="","Falta regra",IF(J288="","Falta situação ativa",IF(A288=C288,"Conflito: SKU igual",IF(COUNTIF(Produtos!$A$6:$A$205,A288)=0,"Conflito: base não cadastrada",IF(COUNTIF(Produtos!$A$6:$A$205,C288)=0,"Conflito: recomendado não cadastrado",IF(COUNTIFS($A$6:A288,A288,$C$6:C288,C288,$E$6:E288,E288)&gt;1,"Conflito: relação duplicada","OK")))))))))))))</f>
        <v/>
      </c>
      <c r="M288" s="20">
        <f>IF(L288="","",IF(L288&lt;&gt;"OK","Bloqueada: "&amp;L288,IF(J288&lt;&gt;"Sim","Inativa",IF(IFERROR(INDEX(Produtos!$D$6:$D$205,MATCH(A288,Produtos!$A$6:$A$205,0)),"")&lt;&gt;"Ativo","Bloqueada: base inativa",IF(IFERROR(INDEX(Produtos!$D$6:$D$205,MATCH(C288,Produtos!$A$6:$A$205,0)),"")&lt;&gt;"Ativo","Bloqueada: recomendado inativo",IF(F288="Incompatível","Bloqueada: incompatível",IF(F288="Não avaliada","Revisar: compatibilidade",IF(AND(F288="Condicional",'Instruções'!$B$15="Não"),"Revisar: condição não liberada",IF(IFERROR(INDEX(Produtos!$E$6:$E$205,MATCH(C288,Produtos!$A$6:$A$205,0)),"")&lt;&gt;"Sim","Aguardar: recomendado indisponível",IF(AND(I288="Se SKU-base indisponível",IFERROR(INDEX(Produtos!$E$6:$E$205,MATCH(A288,Produtos!$A$6:$A$205,0)),"")="Sim"),"Aguardar: base disponível",IF(AND(I288="Se SKU-base disponível",IFERROR(INDEX(Produtos!$E$6:$E$205,MATCH(A288,Produtos!$A$6:$A$205,0)),"")&lt;&gt;"Sim"),"Aguardar: base indisponível",IF(G288&lt;'Instruções'!$B$14,"Revisar: margem abaixo do mínimo","Apta"))))))))))))</f>
        <v/>
      </c>
      <c r="N288" s="17">
        <f>IF(M288&lt;&gt;"Apta","",1+COUNTIFS($A$6:$A$505,A288,$E$6:$E$505,E288,$M$6:$M$505,"Apta",$H$6:$H$505,"&gt;"&amp;H288)+COUNTIFS($A$6:$A$505,A288,$E$6:$E$505,E288,$M$6:$M$505,"Apta",$H$6:$H$505,H288,$G$6:$G$505,"&gt;"&amp;G288)+COUNTIFS($A$6:A288,A288,$E$6:E288,E288,$M$6:M288,"Apta",$H$6:H288,H288,$G$6:G288,G288)-1)</f>
        <v/>
      </c>
      <c r="O288" s="24">
        <f>IF(N288="","",A288&amp;"|"&amp;E288&amp;"|"&amp;TEXT(N288,"000"))</f>
        <v/>
      </c>
    </row>
    <row r="289">
      <c r="A289" s="16" t="n"/>
      <c r="B289" s="20">
        <f>IF(A289="","",IFERROR(INDEX(Produtos!$B$6:$B$205,MATCH(A289,Produtos!$A$6:$A$205,0)),"SKU não cadastrado"))</f>
        <v/>
      </c>
      <c r="C289" s="16" t="n"/>
      <c r="D289" s="20">
        <f>IF(C289="","",IFERROR(INDEX(Produtos!$B$6:$B$205,MATCH(C289,Produtos!$A$6:$A$205,0)),"SKU não cadastrado"))</f>
        <v/>
      </c>
      <c r="E289" s="16" t="n"/>
      <c r="F289" s="16" t="n"/>
      <c r="G289" s="38" t="n"/>
      <c r="H289" s="22" t="n"/>
      <c r="I289" s="23" t="n"/>
      <c r="J289" s="16" t="n"/>
      <c r="K289" s="23" t="n"/>
      <c r="L289" s="20">
        <f>IF(COUNTA(A289,C289,E289,F289,G289,H289,I289,J289)=0,"",IF(A289="","Falta SKU-base",IF(C289="","Falta SKU recomendado",IF(E289="","Falta tipo",IF(F289="","Falta compatibilidade",IF(G289="","Falta margem",IF(H289="","Falta prioridade",IF(I289="","Falta regra",IF(J289="","Falta situação ativa",IF(A289=C289,"Conflito: SKU igual",IF(COUNTIF(Produtos!$A$6:$A$205,A289)=0,"Conflito: base não cadastrada",IF(COUNTIF(Produtos!$A$6:$A$205,C289)=0,"Conflito: recomendado não cadastrado",IF(COUNTIFS($A$6:A289,A289,$C$6:C289,C289,$E$6:E289,E289)&gt;1,"Conflito: relação duplicada","OK")))))))))))))</f>
        <v/>
      </c>
      <c r="M289" s="20">
        <f>IF(L289="","",IF(L289&lt;&gt;"OK","Bloqueada: "&amp;L289,IF(J289&lt;&gt;"Sim","Inativa",IF(IFERROR(INDEX(Produtos!$D$6:$D$205,MATCH(A289,Produtos!$A$6:$A$205,0)),"")&lt;&gt;"Ativo","Bloqueada: base inativa",IF(IFERROR(INDEX(Produtos!$D$6:$D$205,MATCH(C289,Produtos!$A$6:$A$205,0)),"")&lt;&gt;"Ativo","Bloqueada: recomendado inativo",IF(F289="Incompatível","Bloqueada: incompatível",IF(F289="Não avaliada","Revisar: compatibilidade",IF(AND(F289="Condicional",'Instruções'!$B$15="Não"),"Revisar: condição não liberada",IF(IFERROR(INDEX(Produtos!$E$6:$E$205,MATCH(C289,Produtos!$A$6:$A$205,0)),"")&lt;&gt;"Sim","Aguardar: recomendado indisponível",IF(AND(I289="Se SKU-base indisponível",IFERROR(INDEX(Produtos!$E$6:$E$205,MATCH(A289,Produtos!$A$6:$A$205,0)),"")="Sim"),"Aguardar: base disponível",IF(AND(I289="Se SKU-base disponível",IFERROR(INDEX(Produtos!$E$6:$E$205,MATCH(A289,Produtos!$A$6:$A$205,0)),"")&lt;&gt;"Sim"),"Aguardar: base indisponível",IF(G289&lt;'Instruções'!$B$14,"Revisar: margem abaixo do mínimo","Apta"))))))))))))</f>
        <v/>
      </c>
      <c r="N289" s="17">
        <f>IF(M289&lt;&gt;"Apta","",1+COUNTIFS($A$6:$A$505,A289,$E$6:$E$505,E289,$M$6:$M$505,"Apta",$H$6:$H$505,"&gt;"&amp;H289)+COUNTIFS($A$6:$A$505,A289,$E$6:$E$505,E289,$M$6:$M$505,"Apta",$H$6:$H$505,H289,$G$6:$G$505,"&gt;"&amp;G289)+COUNTIFS($A$6:A289,A289,$E$6:E289,E289,$M$6:M289,"Apta",$H$6:H289,H289,$G$6:G289,G289)-1)</f>
        <v/>
      </c>
      <c r="O289" s="24">
        <f>IF(N289="","",A289&amp;"|"&amp;E289&amp;"|"&amp;TEXT(N289,"000"))</f>
        <v/>
      </c>
    </row>
    <row r="290">
      <c r="A290" s="16" t="n"/>
      <c r="B290" s="20">
        <f>IF(A290="","",IFERROR(INDEX(Produtos!$B$6:$B$205,MATCH(A290,Produtos!$A$6:$A$205,0)),"SKU não cadastrado"))</f>
        <v/>
      </c>
      <c r="C290" s="16" t="n"/>
      <c r="D290" s="20">
        <f>IF(C290="","",IFERROR(INDEX(Produtos!$B$6:$B$205,MATCH(C290,Produtos!$A$6:$A$205,0)),"SKU não cadastrado"))</f>
        <v/>
      </c>
      <c r="E290" s="16" t="n"/>
      <c r="F290" s="16" t="n"/>
      <c r="G290" s="38" t="n"/>
      <c r="H290" s="22" t="n"/>
      <c r="I290" s="23" t="n"/>
      <c r="J290" s="16" t="n"/>
      <c r="K290" s="23" t="n"/>
      <c r="L290" s="20">
        <f>IF(COUNTA(A290,C290,E290,F290,G290,H290,I290,J290)=0,"",IF(A290="","Falta SKU-base",IF(C290="","Falta SKU recomendado",IF(E290="","Falta tipo",IF(F290="","Falta compatibilidade",IF(G290="","Falta margem",IF(H290="","Falta prioridade",IF(I290="","Falta regra",IF(J290="","Falta situação ativa",IF(A290=C290,"Conflito: SKU igual",IF(COUNTIF(Produtos!$A$6:$A$205,A290)=0,"Conflito: base não cadastrada",IF(COUNTIF(Produtos!$A$6:$A$205,C290)=0,"Conflito: recomendado não cadastrado",IF(COUNTIFS($A$6:A290,A290,$C$6:C290,C290,$E$6:E290,E290)&gt;1,"Conflito: relação duplicada","OK")))))))))))))</f>
        <v/>
      </c>
      <c r="M290" s="20">
        <f>IF(L290="","",IF(L290&lt;&gt;"OK","Bloqueada: "&amp;L290,IF(J290&lt;&gt;"Sim","Inativa",IF(IFERROR(INDEX(Produtos!$D$6:$D$205,MATCH(A290,Produtos!$A$6:$A$205,0)),"")&lt;&gt;"Ativo","Bloqueada: base inativa",IF(IFERROR(INDEX(Produtos!$D$6:$D$205,MATCH(C290,Produtos!$A$6:$A$205,0)),"")&lt;&gt;"Ativo","Bloqueada: recomendado inativo",IF(F290="Incompatível","Bloqueada: incompatível",IF(F290="Não avaliada","Revisar: compatibilidade",IF(AND(F290="Condicional",'Instruções'!$B$15="Não"),"Revisar: condição não liberada",IF(IFERROR(INDEX(Produtos!$E$6:$E$205,MATCH(C290,Produtos!$A$6:$A$205,0)),"")&lt;&gt;"Sim","Aguardar: recomendado indisponível",IF(AND(I290="Se SKU-base indisponível",IFERROR(INDEX(Produtos!$E$6:$E$205,MATCH(A290,Produtos!$A$6:$A$205,0)),"")="Sim"),"Aguardar: base disponível",IF(AND(I290="Se SKU-base disponível",IFERROR(INDEX(Produtos!$E$6:$E$205,MATCH(A290,Produtos!$A$6:$A$205,0)),"")&lt;&gt;"Sim"),"Aguardar: base indisponível",IF(G290&lt;'Instruções'!$B$14,"Revisar: margem abaixo do mínimo","Apta"))))))))))))</f>
        <v/>
      </c>
      <c r="N290" s="17">
        <f>IF(M290&lt;&gt;"Apta","",1+COUNTIFS($A$6:$A$505,A290,$E$6:$E$505,E290,$M$6:$M$505,"Apta",$H$6:$H$505,"&gt;"&amp;H290)+COUNTIFS($A$6:$A$505,A290,$E$6:$E$505,E290,$M$6:$M$505,"Apta",$H$6:$H$505,H290,$G$6:$G$505,"&gt;"&amp;G290)+COUNTIFS($A$6:A290,A290,$E$6:E290,E290,$M$6:M290,"Apta",$H$6:H290,H290,$G$6:G290,G290)-1)</f>
        <v/>
      </c>
      <c r="O290" s="24">
        <f>IF(N290="","",A290&amp;"|"&amp;E290&amp;"|"&amp;TEXT(N290,"000"))</f>
        <v/>
      </c>
    </row>
    <row r="291">
      <c r="A291" s="16" t="n"/>
      <c r="B291" s="20">
        <f>IF(A291="","",IFERROR(INDEX(Produtos!$B$6:$B$205,MATCH(A291,Produtos!$A$6:$A$205,0)),"SKU não cadastrado"))</f>
        <v/>
      </c>
      <c r="C291" s="16" t="n"/>
      <c r="D291" s="20">
        <f>IF(C291="","",IFERROR(INDEX(Produtos!$B$6:$B$205,MATCH(C291,Produtos!$A$6:$A$205,0)),"SKU não cadastrado"))</f>
        <v/>
      </c>
      <c r="E291" s="16" t="n"/>
      <c r="F291" s="16" t="n"/>
      <c r="G291" s="38" t="n"/>
      <c r="H291" s="22" t="n"/>
      <c r="I291" s="23" t="n"/>
      <c r="J291" s="16" t="n"/>
      <c r="K291" s="23" t="n"/>
      <c r="L291" s="20">
        <f>IF(COUNTA(A291,C291,E291,F291,G291,H291,I291,J291)=0,"",IF(A291="","Falta SKU-base",IF(C291="","Falta SKU recomendado",IF(E291="","Falta tipo",IF(F291="","Falta compatibilidade",IF(G291="","Falta margem",IF(H291="","Falta prioridade",IF(I291="","Falta regra",IF(J291="","Falta situação ativa",IF(A291=C291,"Conflito: SKU igual",IF(COUNTIF(Produtos!$A$6:$A$205,A291)=0,"Conflito: base não cadastrada",IF(COUNTIF(Produtos!$A$6:$A$205,C291)=0,"Conflito: recomendado não cadastrado",IF(COUNTIFS($A$6:A291,A291,$C$6:C291,C291,$E$6:E291,E291)&gt;1,"Conflito: relação duplicada","OK")))))))))))))</f>
        <v/>
      </c>
      <c r="M291" s="20">
        <f>IF(L291="","",IF(L291&lt;&gt;"OK","Bloqueada: "&amp;L291,IF(J291&lt;&gt;"Sim","Inativa",IF(IFERROR(INDEX(Produtos!$D$6:$D$205,MATCH(A291,Produtos!$A$6:$A$205,0)),"")&lt;&gt;"Ativo","Bloqueada: base inativa",IF(IFERROR(INDEX(Produtos!$D$6:$D$205,MATCH(C291,Produtos!$A$6:$A$205,0)),"")&lt;&gt;"Ativo","Bloqueada: recomendado inativo",IF(F291="Incompatível","Bloqueada: incompatível",IF(F291="Não avaliada","Revisar: compatibilidade",IF(AND(F291="Condicional",'Instruções'!$B$15="Não"),"Revisar: condição não liberada",IF(IFERROR(INDEX(Produtos!$E$6:$E$205,MATCH(C291,Produtos!$A$6:$A$205,0)),"")&lt;&gt;"Sim","Aguardar: recomendado indisponível",IF(AND(I291="Se SKU-base indisponível",IFERROR(INDEX(Produtos!$E$6:$E$205,MATCH(A291,Produtos!$A$6:$A$205,0)),"")="Sim"),"Aguardar: base disponível",IF(AND(I291="Se SKU-base disponível",IFERROR(INDEX(Produtos!$E$6:$E$205,MATCH(A291,Produtos!$A$6:$A$205,0)),"")&lt;&gt;"Sim"),"Aguardar: base indisponível",IF(G291&lt;'Instruções'!$B$14,"Revisar: margem abaixo do mínimo","Apta"))))))))))))</f>
        <v/>
      </c>
      <c r="N291" s="17">
        <f>IF(M291&lt;&gt;"Apta","",1+COUNTIFS($A$6:$A$505,A291,$E$6:$E$505,E291,$M$6:$M$505,"Apta",$H$6:$H$505,"&gt;"&amp;H291)+COUNTIFS($A$6:$A$505,A291,$E$6:$E$505,E291,$M$6:$M$505,"Apta",$H$6:$H$505,H291,$G$6:$G$505,"&gt;"&amp;G291)+COUNTIFS($A$6:A291,A291,$E$6:E291,E291,$M$6:M291,"Apta",$H$6:H291,H291,$G$6:G291,G291)-1)</f>
        <v/>
      </c>
      <c r="O291" s="24">
        <f>IF(N291="","",A291&amp;"|"&amp;E291&amp;"|"&amp;TEXT(N291,"000"))</f>
        <v/>
      </c>
    </row>
    <row r="292">
      <c r="A292" s="16" t="n"/>
      <c r="B292" s="20">
        <f>IF(A292="","",IFERROR(INDEX(Produtos!$B$6:$B$205,MATCH(A292,Produtos!$A$6:$A$205,0)),"SKU não cadastrado"))</f>
        <v/>
      </c>
      <c r="C292" s="16" t="n"/>
      <c r="D292" s="20">
        <f>IF(C292="","",IFERROR(INDEX(Produtos!$B$6:$B$205,MATCH(C292,Produtos!$A$6:$A$205,0)),"SKU não cadastrado"))</f>
        <v/>
      </c>
      <c r="E292" s="16" t="n"/>
      <c r="F292" s="16" t="n"/>
      <c r="G292" s="38" t="n"/>
      <c r="H292" s="22" t="n"/>
      <c r="I292" s="23" t="n"/>
      <c r="J292" s="16" t="n"/>
      <c r="K292" s="23" t="n"/>
      <c r="L292" s="20">
        <f>IF(COUNTA(A292,C292,E292,F292,G292,H292,I292,J292)=0,"",IF(A292="","Falta SKU-base",IF(C292="","Falta SKU recomendado",IF(E292="","Falta tipo",IF(F292="","Falta compatibilidade",IF(G292="","Falta margem",IF(H292="","Falta prioridade",IF(I292="","Falta regra",IF(J292="","Falta situação ativa",IF(A292=C292,"Conflito: SKU igual",IF(COUNTIF(Produtos!$A$6:$A$205,A292)=0,"Conflito: base não cadastrada",IF(COUNTIF(Produtos!$A$6:$A$205,C292)=0,"Conflito: recomendado não cadastrado",IF(COUNTIFS($A$6:A292,A292,$C$6:C292,C292,$E$6:E292,E292)&gt;1,"Conflito: relação duplicada","OK")))))))))))))</f>
        <v/>
      </c>
      <c r="M292" s="20">
        <f>IF(L292="","",IF(L292&lt;&gt;"OK","Bloqueada: "&amp;L292,IF(J292&lt;&gt;"Sim","Inativa",IF(IFERROR(INDEX(Produtos!$D$6:$D$205,MATCH(A292,Produtos!$A$6:$A$205,0)),"")&lt;&gt;"Ativo","Bloqueada: base inativa",IF(IFERROR(INDEX(Produtos!$D$6:$D$205,MATCH(C292,Produtos!$A$6:$A$205,0)),"")&lt;&gt;"Ativo","Bloqueada: recomendado inativo",IF(F292="Incompatível","Bloqueada: incompatível",IF(F292="Não avaliada","Revisar: compatibilidade",IF(AND(F292="Condicional",'Instruções'!$B$15="Não"),"Revisar: condição não liberada",IF(IFERROR(INDEX(Produtos!$E$6:$E$205,MATCH(C292,Produtos!$A$6:$A$205,0)),"")&lt;&gt;"Sim","Aguardar: recomendado indisponível",IF(AND(I292="Se SKU-base indisponível",IFERROR(INDEX(Produtos!$E$6:$E$205,MATCH(A292,Produtos!$A$6:$A$205,0)),"")="Sim"),"Aguardar: base disponível",IF(AND(I292="Se SKU-base disponível",IFERROR(INDEX(Produtos!$E$6:$E$205,MATCH(A292,Produtos!$A$6:$A$205,0)),"")&lt;&gt;"Sim"),"Aguardar: base indisponível",IF(G292&lt;'Instruções'!$B$14,"Revisar: margem abaixo do mínimo","Apta"))))))))))))</f>
        <v/>
      </c>
      <c r="N292" s="17">
        <f>IF(M292&lt;&gt;"Apta","",1+COUNTIFS($A$6:$A$505,A292,$E$6:$E$505,E292,$M$6:$M$505,"Apta",$H$6:$H$505,"&gt;"&amp;H292)+COUNTIFS($A$6:$A$505,A292,$E$6:$E$505,E292,$M$6:$M$505,"Apta",$H$6:$H$505,H292,$G$6:$G$505,"&gt;"&amp;G292)+COUNTIFS($A$6:A292,A292,$E$6:E292,E292,$M$6:M292,"Apta",$H$6:H292,H292,$G$6:G292,G292)-1)</f>
        <v/>
      </c>
      <c r="O292" s="24">
        <f>IF(N292="","",A292&amp;"|"&amp;E292&amp;"|"&amp;TEXT(N292,"000"))</f>
        <v/>
      </c>
    </row>
    <row r="293">
      <c r="A293" s="16" t="n"/>
      <c r="B293" s="20">
        <f>IF(A293="","",IFERROR(INDEX(Produtos!$B$6:$B$205,MATCH(A293,Produtos!$A$6:$A$205,0)),"SKU não cadastrado"))</f>
        <v/>
      </c>
      <c r="C293" s="16" t="n"/>
      <c r="D293" s="20">
        <f>IF(C293="","",IFERROR(INDEX(Produtos!$B$6:$B$205,MATCH(C293,Produtos!$A$6:$A$205,0)),"SKU não cadastrado"))</f>
        <v/>
      </c>
      <c r="E293" s="16" t="n"/>
      <c r="F293" s="16" t="n"/>
      <c r="G293" s="38" t="n"/>
      <c r="H293" s="22" t="n"/>
      <c r="I293" s="23" t="n"/>
      <c r="J293" s="16" t="n"/>
      <c r="K293" s="23" t="n"/>
      <c r="L293" s="20">
        <f>IF(COUNTA(A293,C293,E293,F293,G293,H293,I293,J293)=0,"",IF(A293="","Falta SKU-base",IF(C293="","Falta SKU recomendado",IF(E293="","Falta tipo",IF(F293="","Falta compatibilidade",IF(G293="","Falta margem",IF(H293="","Falta prioridade",IF(I293="","Falta regra",IF(J293="","Falta situação ativa",IF(A293=C293,"Conflito: SKU igual",IF(COUNTIF(Produtos!$A$6:$A$205,A293)=0,"Conflito: base não cadastrada",IF(COUNTIF(Produtos!$A$6:$A$205,C293)=0,"Conflito: recomendado não cadastrado",IF(COUNTIFS($A$6:A293,A293,$C$6:C293,C293,$E$6:E293,E293)&gt;1,"Conflito: relação duplicada","OK")))))))))))))</f>
        <v/>
      </c>
      <c r="M293" s="20">
        <f>IF(L293="","",IF(L293&lt;&gt;"OK","Bloqueada: "&amp;L293,IF(J293&lt;&gt;"Sim","Inativa",IF(IFERROR(INDEX(Produtos!$D$6:$D$205,MATCH(A293,Produtos!$A$6:$A$205,0)),"")&lt;&gt;"Ativo","Bloqueada: base inativa",IF(IFERROR(INDEX(Produtos!$D$6:$D$205,MATCH(C293,Produtos!$A$6:$A$205,0)),"")&lt;&gt;"Ativo","Bloqueada: recomendado inativo",IF(F293="Incompatível","Bloqueada: incompatível",IF(F293="Não avaliada","Revisar: compatibilidade",IF(AND(F293="Condicional",'Instruções'!$B$15="Não"),"Revisar: condição não liberada",IF(IFERROR(INDEX(Produtos!$E$6:$E$205,MATCH(C293,Produtos!$A$6:$A$205,0)),"")&lt;&gt;"Sim","Aguardar: recomendado indisponível",IF(AND(I293="Se SKU-base indisponível",IFERROR(INDEX(Produtos!$E$6:$E$205,MATCH(A293,Produtos!$A$6:$A$205,0)),"")="Sim"),"Aguardar: base disponível",IF(AND(I293="Se SKU-base disponível",IFERROR(INDEX(Produtos!$E$6:$E$205,MATCH(A293,Produtos!$A$6:$A$205,0)),"")&lt;&gt;"Sim"),"Aguardar: base indisponível",IF(G293&lt;'Instruções'!$B$14,"Revisar: margem abaixo do mínimo","Apta"))))))))))))</f>
        <v/>
      </c>
      <c r="N293" s="17">
        <f>IF(M293&lt;&gt;"Apta","",1+COUNTIFS($A$6:$A$505,A293,$E$6:$E$505,E293,$M$6:$M$505,"Apta",$H$6:$H$505,"&gt;"&amp;H293)+COUNTIFS($A$6:$A$505,A293,$E$6:$E$505,E293,$M$6:$M$505,"Apta",$H$6:$H$505,H293,$G$6:$G$505,"&gt;"&amp;G293)+COUNTIFS($A$6:A293,A293,$E$6:E293,E293,$M$6:M293,"Apta",$H$6:H293,H293,$G$6:G293,G293)-1)</f>
        <v/>
      </c>
      <c r="O293" s="24">
        <f>IF(N293="","",A293&amp;"|"&amp;E293&amp;"|"&amp;TEXT(N293,"000"))</f>
        <v/>
      </c>
    </row>
    <row r="294">
      <c r="A294" s="16" t="n"/>
      <c r="B294" s="20">
        <f>IF(A294="","",IFERROR(INDEX(Produtos!$B$6:$B$205,MATCH(A294,Produtos!$A$6:$A$205,0)),"SKU não cadastrado"))</f>
        <v/>
      </c>
      <c r="C294" s="16" t="n"/>
      <c r="D294" s="20">
        <f>IF(C294="","",IFERROR(INDEX(Produtos!$B$6:$B$205,MATCH(C294,Produtos!$A$6:$A$205,0)),"SKU não cadastrado"))</f>
        <v/>
      </c>
      <c r="E294" s="16" t="n"/>
      <c r="F294" s="16" t="n"/>
      <c r="G294" s="38" t="n"/>
      <c r="H294" s="22" t="n"/>
      <c r="I294" s="23" t="n"/>
      <c r="J294" s="16" t="n"/>
      <c r="K294" s="23" t="n"/>
      <c r="L294" s="20">
        <f>IF(COUNTA(A294,C294,E294,F294,G294,H294,I294,J294)=0,"",IF(A294="","Falta SKU-base",IF(C294="","Falta SKU recomendado",IF(E294="","Falta tipo",IF(F294="","Falta compatibilidade",IF(G294="","Falta margem",IF(H294="","Falta prioridade",IF(I294="","Falta regra",IF(J294="","Falta situação ativa",IF(A294=C294,"Conflito: SKU igual",IF(COUNTIF(Produtos!$A$6:$A$205,A294)=0,"Conflito: base não cadastrada",IF(COUNTIF(Produtos!$A$6:$A$205,C294)=0,"Conflito: recomendado não cadastrado",IF(COUNTIFS($A$6:A294,A294,$C$6:C294,C294,$E$6:E294,E294)&gt;1,"Conflito: relação duplicada","OK")))))))))))))</f>
        <v/>
      </c>
      <c r="M294" s="20">
        <f>IF(L294="","",IF(L294&lt;&gt;"OK","Bloqueada: "&amp;L294,IF(J294&lt;&gt;"Sim","Inativa",IF(IFERROR(INDEX(Produtos!$D$6:$D$205,MATCH(A294,Produtos!$A$6:$A$205,0)),"")&lt;&gt;"Ativo","Bloqueada: base inativa",IF(IFERROR(INDEX(Produtos!$D$6:$D$205,MATCH(C294,Produtos!$A$6:$A$205,0)),"")&lt;&gt;"Ativo","Bloqueada: recomendado inativo",IF(F294="Incompatível","Bloqueada: incompatível",IF(F294="Não avaliada","Revisar: compatibilidade",IF(AND(F294="Condicional",'Instruções'!$B$15="Não"),"Revisar: condição não liberada",IF(IFERROR(INDEX(Produtos!$E$6:$E$205,MATCH(C294,Produtos!$A$6:$A$205,0)),"")&lt;&gt;"Sim","Aguardar: recomendado indisponível",IF(AND(I294="Se SKU-base indisponível",IFERROR(INDEX(Produtos!$E$6:$E$205,MATCH(A294,Produtos!$A$6:$A$205,0)),"")="Sim"),"Aguardar: base disponível",IF(AND(I294="Se SKU-base disponível",IFERROR(INDEX(Produtos!$E$6:$E$205,MATCH(A294,Produtos!$A$6:$A$205,0)),"")&lt;&gt;"Sim"),"Aguardar: base indisponível",IF(G294&lt;'Instruções'!$B$14,"Revisar: margem abaixo do mínimo","Apta"))))))))))))</f>
        <v/>
      </c>
      <c r="N294" s="17">
        <f>IF(M294&lt;&gt;"Apta","",1+COUNTIFS($A$6:$A$505,A294,$E$6:$E$505,E294,$M$6:$M$505,"Apta",$H$6:$H$505,"&gt;"&amp;H294)+COUNTIFS($A$6:$A$505,A294,$E$6:$E$505,E294,$M$6:$M$505,"Apta",$H$6:$H$505,H294,$G$6:$G$505,"&gt;"&amp;G294)+COUNTIFS($A$6:A294,A294,$E$6:E294,E294,$M$6:M294,"Apta",$H$6:H294,H294,$G$6:G294,G294)-1)</f>
        <v/>
      </c>
      <c r="O294" s="24">
        <f>IF(N294="","",A294&amp;"|"&amp;E294&amp;"|"&amp;TEXT(N294,"000"))</f>
        <v/>
      </c>
    </row>
    <row r="295">
      <c r="A295" s="16" t="n"/>
      <c r="B295" s="20">
        <f>IF(A295="","",IFERROR(INDEX(Produtos!$B$6:$B$205,MATCH(A295,Produtos!$A$6:$A$205,0)),"SKU não cadastrado"))</f>
        <v/>
      </c>
      <c r="C295" s="16" t="n"/>
      <c r="D295" s="20">
        <f>IF(C295="","",IFERROR(INDEX(Produtos!$B$6:$B$205,MATCH(C295,Produtos!$A$6:$A$205,0)),"SKU não cadastrado"))</f>
        <v/>
      </c>
      <c r="E295" s="16" t="n"/>
      <c r="F295" s="16" t="n"/>
      <c r="G295" s="38" t="n"/>
      <c r="H295" s="22" t="n"/>
      <c r="I295" s="23" t="n"/>
      <c r="J295" s="16" t="n"/>
      <c r="K295" s="23" t="n"/>
      <c r="L295" s="20">
        <f>IF(COUNTA(A295,C295,E295,F295,G295,H295,I295,J295)=0,"",IF(A295="","Falta SKU-base",IF(C295="","Falta SKU recomendado",IF(E295="","Falta tipo",IF(F295="","Falta compatibilidade",IF(G295="","Falta margem",IF(H295="","Falta prioridade",IF(I295="","Falta regra",IF(J295="","Falta situação ativa",IF(A295=C295,"Conflito: SKU igual",IF(COUNTIF(Produtos!$A$6:$A$205,A295)=0,"Conflito: base não cadastrada",IF(COUNTIF(Produtos!$A$6:$A$205,C295)=0,"Conflito: recomendado não cadastrado",IF(COUNTIFS($A$6:A295,A295,$C$6:C295,C295,$E$6:E295,E295)&gt;1,"Conflito: relação duplicada","OK")))))))))))))</f>
        <v/>
      </c>
      <c r="M295" s="20">
        <f>IF(L295="","",IF(L295&lt;&gt;"OK","Bloqueada: "&amp;L295,IF(J295&lt;&gt;"Sim","Inativa",IF(IFERROR(INDEX(Produtos!$D$6:$D$205,MATCH(A295,Produtos!$A$6:$A$205,0)),"")&lt;&gt;"Ativo","Bloqueada: base inativa",IF(IFERROR(INDEX(Produtos!$D$6:$D$205,MATCH(C295,Produtos!$A$6:$A$205,0)),"")&lt;&gt;"Ativo","Bloqueada: recomendado inativo",IF(F295="Incompatível","Bloqueada: incompatível",IF(F295="Não avaliada","Revisar: compatibilidade",IF(AND(F295="Condicional",'Instruções'!$B$15="Não"),"Revisar: condição não liberada",IF(IFERROR(INDEX(Produtos!$E$6:$E$205,MATCH(C295,Produtos!$A$6:$A$205,0)),"")&lt;&gt;"Sim","Aguardar: recomendado indisponível",IF(AND(I295="Se SKU-base indisponível",IFERROR(INDEX(Produtos!$E$6:$E$205,MATCH(A295,Produtos!$A$6:$A$205,0)),"")="Sim"),"Aguardar: base disponível",IF(AND(I295="Se SKU-base disponível",IFERROR(INDEX(Produtos!$E$6:$E$205,MATCH(A295,Produtos!$A$6:$A$205,0)),"")&lt;&gt;"Sim"),"Aguardar: base indisponível",IF(G295&lt;'Instruções'!$B$14,"Revisar: margem abaixo do mínimo","Apta"))))))))))))</f>
        <v/>
      </c>
      <c r="N295" s="17">
        <f>IF(M295&lt;&gt;"Apta","",1+COUNTIFS($A$6:$A$505,A295,$E$6:$E$505,E295,$M$6:$M$505,"Apta",$H$6:$H$505,"&gt;"&amp;H295)+COUNTIFS($A$6:$A$505,A295,$E$6:$E$505,E295,$M$6:$M$505,"Apta",$H$6:$H$505,H295,$G$6:$G$505,"&gt;"&amp;G295)+COUNTIFS($A$6:A295,A295,$E$6:E295,E295,$M$6:M295,"Apta",$H$6:H295,H295,$G$6:G295,G295)-1)</f>
        <v/>
      </c>
      <c r="O295" s="24">
        <f>IF(N295="","",A295&amp;"|"&amp;E295&amp;"|"&amp;TEXT(N295,"000"))</f>
        <v/>
      </c>
    </row>
    <row r="296">
      <c r="A296" s="16" t="n"/>
      <c r="B296" s="20">
        <f>IF(A296="","",IFERROR(INDEX(Produtos!$B$6:$B$205,MATCH(A296,Produtos!$A$6:$A$205,0)),"SKU não cadastrado"))</f>
        <v/>
      </c>
      <c r="C296" s="16" t="n"/>
      <c r="D296" s="20">
        <f>IF(C296="","",IFERROR(INDEX(Produtos!$B$6:$B$205,MATCH(C296,Produtos!$A$6:$A$205,0)),"SKU não cadastrado"))</f>
        <v/>
      </c>
      <c r="E296" s="16" t="n"/>
      <c r="F296" s="16" t="n"/>
      <c r="G296" s="38" t="n"/>
      <c r="H296" s="22" t="n"/>
      <c r="I296" s="23" t="n"/>
      <c r="J296" s="16" t="n"/>
      <c r="K296" s="23" t="n"/>
      <c r="L296" s="20">
        <f>IF(COUNTA(A296,C296,E296,F296,G296,H296,I296,J296)=0,"",IF(A296="","Falta SKU-base",IF(C296="","Falta SKU recomendado",IF(E296="","Falta tipo",IF(F296="","Falta compatibilidade",IF(G296="","Falta margem",IF(H296="","Falta prioridade",IF(I296="","Falta regra",IF(J296="","Falta situação ativa",IF(A296=C296,"Conflito: SKU igual",IF(COUNTIF(Produtos!$A$6:$A$205,A296)=0,"Conflito: base não cadastrada",IF(COUNTIF(Produtos!$A$6:$A$205,C296)=0,"Conflito: recomendado não cadastrado",IF(COUNTIFS($A$6:A296,A296,$C$6:C296,C296,$E$6:E296,E296)&gt;1,"Conflito: relação duplicada","OK")))))))))))))</f>
        <v/>
      </c>
      <c r="M296" s="20">
        <f>IF(L296="","",IF(L296&lt;&gt;"OK","Bloqueada: "&amp;L296,IF(J296&lt;&gt;"Sim","Inativa",IF(IFERROR(INDEX(Produtos!$D$6:$D$205,MATCH(A296,Produtos!$A$6:$A$205,0)),"")&lt;&gt;"Ativo","Bloqueada: base inativa",IF(IFERROR(INDEX(Produtos!$D$6:$D$205,MATCH(C296,Produtos!$A$6:$A$205,0)),"")&lt;&gt;"Ativo","Bloqueada: recomendado inativo",IF(F296="Incompatível","Bloqueada: incompatível",IF(F296="Não avaliada","Revisar: compatibilidade",IF(AND(F296="Condicional",'Instruções'!$B$15="Não"),"Revisar: condição não liberada",IF(IFERROR(INDEX(Produtos!$E$6:$E$205,MATCH(C296,Produtos!$A$6:$A$205,0)),"")&lt;&gt;"Sim","Aguardar: recomendado indisponível",IF(AND(I296="Se SKU-base indisponível",IFERROR(INDEX(Produtos!$E$6:$E$205,MATCH(A296,Produtos!$A$6:$A$205,0)),"")="Sim"),"Aguardar: base disponível",IF(AND(I296="Se SKU-base disponível",IFERROR(INDEX(Produtos!$E$6:$E$205,MATCH(A296,Produtos!$A$6:$A$205,0)),"")&lt;&gt;"Sim"),"Aguardar: base indisponível",IF(G296&lt;'Instruções'!$B$14,"Revisar: margem abaixo do mínimo","Apta"))))))))))))</f>
        <v/>
      </c>
      <c r="N296" s="17">
        <f>IF(M296&lt;&gt;"Apta","",1+COUNTIFS($A$6:$A$505,A296,$E$6:$E$505,E296,$M$6:$M$505,"Apta",$H$6:$H$505,"&gt;"&amp;H296)+COUNTIFS($A$6:$A$505,A296,$E$6:$E$505,E296,$M$6:$M$505,"Apta",$H$6:$H$505,H296,$G$6:$G$505,"&gt;"&amp;G296)+COUNTIFS($A$6:A296,A296,$E$6:E296,E296,$M$6:M296,"Apta",$H$6:H296,H296,$G$6:G296,G296)-1)</f>
        <v/>
      </c>
      <c r="O296" s="24">
        <f>IF(N296="","",A296&amp;"|"&amp;E296&amp;"|"&amp;TEXT(N296,"000"))</f>
        <v/>
      </c>
    </row>
    <row r="297">
      <c r="A297" s="16" t="n"/>
      <c r="B297" s="20">
        <f>IF(A297="","",IFERROR(INDEX(Produtos!$B$6:$B$205,MATCH(A297,Produtos!$A$6:$A$205,0)),"SKU não cadastrado"))</f>
        <v/>
      </c>
      <c r="C297" s="16" t="n"/>
      <c r="D297" s="20">
        <f>IF(C297="","",IFERROR(INDEX(Produtos!$B$6:$B$205,MATCH(C297,Produtos!$A$6:$A$205,0)),"SKU não cadastrado"))</f>
        <v/>
      </c>
      <c r="E297" s="16" t="n"/>
      <c r="F297" s="16" t="n"/>
      <c r="G297" s="38" t="n"/>
      <c r="H297" s="22" t="n"/>
      <c r="I297" s="23" t="n"/>
      <c r="J297" s="16" t="n"/>
      <c r="K297" s="23" t="n"/>
      <c r="L297" s="20">
        <f>IF(COUNTA(A297,C297,E297,F297,G297,H297,I297,J297)=0,"",IF(A297="","Falta SKU-base",IF(C297="","Falta SKU recomendado",IF(E297="","Falta tipo",IF(F297="","Falta compatibilidade",IF(G297="","Falta margem",IF(H297="","Falta prioridade",IF(I297="","Falta regra",IF(J297="","Falta situação ativa",IF(A297=C297,"Conflito: SKU igual",IF(COUNTIF(Produtos!$A$6:$A$205,A297)=0,"Conflito: base não cadastrada",IF(COUNTIF(Produtos!$A$6:$A$205,C297)=0,"Conflito: recomendado não cadastrado",IF(COUNTIFS($A$6:A297,A297,$C$6:C297,C297,$E$6:E297,E297)&gt;1,"Conflito: relação duplicada","OK")))))))))))))</f>
        <v/>
      </c>
      <c r="M297" s="20">
        <f>IF(L297="","",IF(L297&lt;&gt;"OK","Bloqueada: "&amp;L297,IF(J297&lt;&gt;"Sim","Inativa",IF(IFERROR(INDEX(Produtos!$D$6:$D$205,MATCH(A297,Produtos!$A$6:$A$205,0)),"")&lt;&gt;"Ativo","Bloqueada: base inativa",IF(IFERROR(INDEX(Produtos!$D$6:$D$205,MATCH(C297,Produtos!$A$6:$A$205,0)),"")&lt;&gt;"Ativo","Bloqueada: recomendado inativo",IF(F297="Incompatível","Bloqueada: incompatível",IF(F297="Não avaliada","Revisar: compatibilidade",IF(AND(F297="Condicional",'Instruções'!$B$15="Não"),"Revisar: condição não liberada",IF(IFERROR(INDEX(Produtos!$E$6:$E$205,MATCH(C297,Produtos!$A$6:$A$205,0)),"")&lt;&gt;"Sim","Aguardar: recomendado indisponível",IF(AND(I297="Se SKU-base indisponível",IFERROR(INDEX(Produtos!$E$6:$E$205,MATCH(A297,Produtos!$A$6:$A$205,0)),"")="Sim"),"Aguardar: base disponível",IF(AND(I297="Se SKU-base disponível",IFERROR(INDEX(Produtos!$E$6:$E$205,MATCH(A297,Produtos!$A$6:$A$205,0)),"")&lt;&gt;"Sim"),"Aguardar: base indisponível",IF(G297&lt;'Instruções'!$B$14,"Revisar: margem abaixo do mínimo","Apta"))))))))))))</f>
        <v/>
      </c>
      <c r="N297" s="17">
        <f>IF(M297&lt;&gt;"Apta","",1+COUNTIFS($A$6:$A$505,A297,$E$6:$E$505,E297,$M$6:$M$505,"Apta",$H$6:$H$505,"&gt;"&amp;H297)+COUNTIFS($A$6:$A$505,A297,$E$6:$E$505,E297,$M$6:$M$505,"Apta",$H$6:$H$505,H297,$G$6:$G$505,"&gt;"&amp;G297)+COUNTIFS($A$6:A297,A297,$E$6:E297,E297,$M$6:M297,"Apta",$H$6:H297,H297,$G$6:G297,G297)-1)</f>
        <v/>
      </c>
      <c r="O297" s="24">
        <f>IF(N297="","",A297&amp;"|"&amp;E297&amp;"|"&amp;TEXT(N297,"000"))</f>
        <v/>
      </c>
    </row>
    <row r="298">
      <c r="A298" s="16" t="n"/>
      <c r="B298" s="20">
        <f>IF(A298="","",IFERROR(INDEX(Produtos!$B$6:$B$205,MATCH(A298,Produtos!$A$6:$A$205,0)),"SKU não cadastrado"))</f>
        <v/>
      </c>
      <c r="C298" s="16" t="n"/>
      <c r="D298" s="20">
        <f>IF(C298="","",IFERROR(INDEX(Produtos!$B$6:$B$205,MATCH(C298,Produtos!$A$6:$A$205,0)),"SKU não cadastrado"))</f>
        <v/>
      </c>
      <c r="E298" s="16" t="n"/>
      <c r="F298" s="16" t="n"/>
      <c r="G298" s="38" t="n"/>
      <c r="H298" s="22" t="n"/>
      <c r="I298" s="23" t="n"/>
      <c r="J298" s="16" t="n"/>
      <c r="K298" s="23" t="n"/>
      <c r="L298" s="20">
        <f>IF(COUNTA(A298,C298,E298,F298,G298,H298,I298,J298)=0,"",IF(A298="","Falta SKU-base",IF(C298="","Falta SKU recomendado",IF(E298="","Falta tipo",IF(F298="","Falta compatibilidade",IF(G298="","Falta margem",IF(H298="","Falta prioridade",IF(I298="","Falta regra",IF(J298="","Falta situação ativa",IF(A298=C298,"Conflito: SKU igual",IF(COUNTIF(Produtos!$A$6:$A$205,A298)=0,"Conflito: base não cadastrada",IF(COUNTIF(Produtos!$A$6:$A$205,C298)=0,"Conflito: recomendado não cadastrado",IF(COUNTIFS($A$6:A298,A298,$C$6:C298,C298,$E$6:E298,E298)&gt;1,"Conflito: relação duplicada","OK")))))))))))))</f>
        <v/>
      </c>
      <c r="M298" s="20">
        <f>IF(L298="","",IF(L298&lt;&gt;"OK","Bloqueada: "&amp;L298,IF(J298&lt;&gt;"Sim","Inativa",IF(IFERROR(INDEX(Produtos!$D$6:$D$205,MATCH(A298,Produtos!$A$6:$A$205,0)),"")&lt;&gt;"Ativo","Bloqueada: base inativa",IF(IFERROR(INDEX(Produtos!$D$6:$D$205,MATCH(C298,Produtos!$A$6:$A$205,0)),"")&lt;&gt;"Ativo","Bloqueada: recomendado inativo",IF(F298="Incompatível","Bloqueada: incompatível",IF(F298="Não avaliada","Revisar: compatibilidade",IF(AND(F298="Condicional",'Instruções'!$B$15="Não"),"Revisar: condição não liberada",IF(IFERROR(INDEX(Produtos!$E$6:$E$205,MATCH(C298,Produtos!$A$6:$A$205,0)),"")&lt;&gt;"Sim","Aguardar: recomendado indisponível",IF(AND(I298="Se SKU-base indisponível",IFERROR(INDEX(Produtos!$E$6:$E$205,MATCH(A298,Produtos!$A$6:$A$205,0)),"")="Sim"),"Aguardar: base disponível",IF(AND(I298="Se SKU-base disponível",IFERROR(INDEX(Produtos!$E$6:$E$205,MATCH(A298,Produtos!$A$6:$A$205,0)),"")&lt;&gt;"Sim"),"Aguardar: base indisponível",IF(G298&lt;'Instruções'!$B$14,"Revisar: margem abaixo do mínimo","Apta"))))))))))))</f>
        <v/>
      </c>
      <c r="N298" s="17">
        <f>IF(M298&lt;&gt;"Apta","",1+COUNTIFS($A$6:$A$505,A298,$E$6:$E$505,E298,$M$6:$M$505,"Apta",$H$6:$H$505,"&gt;"&amp;H298)+COUNTIFS($A$6:$A$505,A298,$E$6:$E$505,E298,$M$6:$M$505,"Apta",$H$6:$H$505,H298,$G$6:$G$505,"&gt;"&amp;G298)+COUNTIFS($A$6:A298,A298,$E$6:E298,E298,$M$6:M298,"Apta",$H$6:H298,H298,$G$6:G298,G298)-1)</f>
        <v/>
      </c>
      <c r="O298" s="24">
        <f>IF(N298="","",A298&amp;"|"&amp;E298&amp;"|"&amp;TEXT(N298,"000"))</f>
        <v/>
      </c>
    </row>
    <row r="299">
      <c r="A299" s="16" t="n"/>
      <c r="B299" s="20">
        <f>IF(A299="","",IFERROR(INDEX(Produtos!$B$6:$B$205,MATCH(A299,Produtos!$A$6:$A$205,0)),"SKU não cadastrado"))</f>
        <v/>
      </c>
      <c r="C299" s="16" t="n"/>
      <c r="D299" s="20">
        <f>IF(C299="","",IFERROR(INDEX(Produtos!$B$6:$B$205,MATCH(C299,Produtos!$A$6:$A$205,0)),"SKU não cadastrado"))</f>
        <v/>
      </c>
      <c r="E299" s="16" t="n"/>
      <c r="F299" s="16" t="n"/>
      <c r="G299" s="38" t="n"/>
      <c r="H299" s="22" t="n"/>
      <c r="I299" s="23" t="n"/>
      <c r="J299" s="16" t="n"/>
      <c r="K299" s="23" t="n"/>
      <c r="L299" s="20">
        <f>IF(COUNTA(A299,C299,E299,F299,G299,H299,I299,J299)=0,"",IF(A299="","Falta SKU-base",IF(C299="","Falta SKU recomendado",IF(E299="","Falta tipo",IF(F299="","Falta compatibilidade",IF(G299="","Falta margem",IF(H299="","Falta prioridade",IF(I299="","Falta regra",IF(J299="","Falta situação ativa",IF(A299=C299,"Conflito: SKU igual",IF(COUNTIF(Produtos!$A$6:$A$205,A299)=0,"Conflito: base não cadastrada",IF(COUNTIF(Produtos!$A$6:$A$205,C299)=0,"Conflito: recomendado não cadastrado",IF(COUNTIFS($A$6:A299,A299,$C$6:C299,C299,$E$6:E299,E299)&gt;1,"Conflito: relação duplicada","OK")))))))))))))</f>
        <v/>
      </c>
      <c r="M299" s="20">
        <f>IF(L299="","",IF(L299&lt;&gt;"OK","Bloqueada: "&amp;L299,IF(J299&lt;&gt;"Sim","Inativa",IF(IFERROR(INDEX(Produtos!$D$6:$D$205,MATCH(A299,Produtos!$A$6:$A$205,0)),"")&lt;&gt;"Ativo","Bloqueada: base inativa",IF(IFERROR(INDEX(Produtos!$D$6:$D$205,MATCH(C299,Produtos!$A$6:$A$205,0)),"")&lt;&gt;"Ativo","Bloqueada: recomendado inativo",IF(F299="Incompatível","Bloqueada: incompatível",IF(F299="Não avaliada","Revisar: compatibilidade",IF(AND(F299="Condicional",'Instruções'!$B$15="Não"),"Revisar: condição não liberada",IF(IFERROR(INDEX(Produtos!$E$6:$E$205,MATCH(C299,Produtos!$A$6:$A$205,0)),"")&lt;&gt;"Sim","Aguardar: recomendado indisponível",IF(AND(I299="Se SKU-base indisponível",IFERROR(INDEX(Produtos!$E$6:$E$205,MATCH(A299,Produtos!$A$6:$A$205,0)),"")="Sim"),"Aguardar: base disponível",IF(AND(I299="Se SKU-base disponível",IFERROR(INDEX(Produtos!$E$6:$E$205,MATCH(A299,Produtos!$A$6:$A$205,0)),"")&lt;&gt;"Sim"),"Aguardar: base indisponível",IF(G299&lt;'Instruções'!$B$14,"Revisar: margem abaixo do mínimo","Apta"))))))))))))</f>
        <v/>
      </c>
      <c r="N299" s="17">
        <f>IF(M299&lt;&gt;"Apta","",1+COUNTIFS($A$6:$A$505,A299,$E$6:$E$505,E299,$M$6:$M$505,"Apta",$H$6:$H$505,"&gt;"&amp;H299)+COUNTIFS($A$6:$A$505,A299,$E$6:$E$505,E299,$M$6:$M$505,"Apta",$H$6:$H$505,H299,$G$6:$G$505,"&gt;"&amp;G299)+COUNTIFS($A$6:A299,A299,$E$6:E299,E299,$M$6:M299,"Apta",$H$6:H299,H299,$G$6:G299,G299)-1)</f>
        <v/>
      </c>
      <c r="O299" s="24">
        <f>IF(N299="","",A299&amp;"|"&amp;E299&amp;"|"&amp;TEXT(N299,"000"))</f>
        <v/>
      </c>
    </row>
    <row r="300">
      <c r="A300" s="16" t="n"/>
      <c r="B300" s="20">
        <f>IF(A300="","",IFERROR(INDEX(Produtos!$B$6:$B$205,MATCH(A300,Produtos!$A$6:$A$205,0)),"SKU não cadastrado"))</f>
        <v/>
      </c>
      <c r="C300" s="16" t="n"/>
      <c r="D300" s="20">
        <f>IF(C300="","",IFERROR(INDEX(Produtos!$B$6:$B$205,MATCH(C300,Produtos!$A$6:$A$205,0)),"SKU não cadastrado"))</f>
        <v/>
      </c>
      <c r="E300" s="16" t="n"/>
      <c r="F300" s="16" t="n"/>
      <c r="G300" s="38" t="n"/>
      <c r="H300" s="22" t="n"/>
      <c r="I300" s="23" t="n"/>
      <c r="J300" s="16" t="n"/>
      <c r="K300" s="23" t="n"/>
      <c r="L300" s="20">
        <f>IF(COUNTA(A300,C300,E300,F300,G300,H300,I300,J300)=0,"",IF(A300="","Falta SKU-base",IF(C300="","Falta SKU recomendado",IF(E300="","Falta tipo",IF(F300="","Falta compatibilidade",IF(G300="","Falta margem",IF(H300="","Falta prioridade",IF(I300="","Falta regra",IF(J300="","Falta situação ativa",IF(A300=C300,"Conflito: SKU igual",IF(COUNTIF(Produtos!$A$6:$A$205,A300)=0,"Conflito: base não cadastrada",IF(COUNTIF(Produtos!$A$6:$A$205,C300)=0,"Conflito: recomendado não cadastrado",IF(COUNTIFS($A$6:A300,A300,$C$6:C300,C300,$E$6:E300,E300)&gt;1,"Conflito: relação duplicada","OK")))))))))))))</f>
        <v/>
      </c>
      <c r="M300" s="20">
        <f>IF(L300="","",IF(L300&lt;&gt;"OK","Bloqueada: "&amp;L300,IF(J300&lt;&gt;"Sim","Inativa",IF(IFERROR(INDEX(Produtos!$D$6:$D$205,MATCH(A300,Produtos!$A$6:$A$205,0)),"")&lt;&gt;"Ativo","Bloqueada: base inativa",IF(IFERROR(INDEX(Produtos!$D$6:$D$205,MATCH(C300,Produtos!$A$6:$A$205,0)),"")&lt;&gt;"Ativo","Bloqueada: recomendado inativo",IF(F300="Incompatível","Bloqueada: incompatível",IF(F300="Não avaliada","Revisar: compatibilidade",IF(AND(F300="Condicional",'Instruções'!$B$15="Não"),"Revisar: condição não liberada",IF(IFERROR(INDEX(Produtos!$E$6:$E$205,MATCH(C300,Produtos!$A$6:$A$205,0)),"")&lt;&gt;"Sim","Aguardar: recomendado indisponível",IF(AND(I300="Se SKU-base indisponível",IFERROR(INDEX(Produtos!$E$6:$E$205,MATCH(A300,Produtos!$A$6:$A$205,0)),"")="Sim"),"Aguardar: base disponível",IF(AND(I300="Se SKU-base disponível",IFERROR(INDEX(Produtos!$E$6:$E$205,MATCH(A300,Produtos!$A$6:$A$205,0)),"")&lt;&gt;"Sim"),"Aguardar: base indisponível",IF(G300&lt;'Instruções'!$B$14,"Revisar: margem abaixo do mínimo","Apta"))))))))))))</f>
        <v/>
      </c>
      <c r="N300" s="17">
        <f>IF(M300&lt;&gt;"Apta","",1+COUNTIFS($A$6:$A$505,A300,$E$6:$E$505,E300,$M$6:$M$505,"Apta",$H$6:$H$505,"&gt;"&amp;H300)+COUNTIFS($A$6:$A$505,A300,$E$6:$E$505,E300,$M$6:$M$505,"Apta",$H$6:$H$505,H300,$G$6:$G$505,"&gt;"&amp;G300)+COUNTIFS($A$6:A300,A300,$E$6:E300,E300,$M$6:M300,"Apta",$H$6:H300,H300,$G$6:G300,G300)-1)</f>
        <v/>
      </c>
      <c r="O300" s="24">
        <f>IF(N300="","",A300&amp;"|"&amp;E300&amp;"|"&amp;TEXT(N300,"000"))</f>
        <v/>
      </c>
    </row>
    <row r="301">
      <c r="A301" s="16" t="n"/>
      <c r="B301" s="20">
        <f>IF(A301="","",IFERROR(INDEX(Produtos!$B$6:$B$205,MATCH(A301,Produtos!$A$6:$A$205,0)),"SKU não cadastrado"))</f>
        <v/>
      </c>
      <c r="C301" s="16" t="n"/>
      <c r="D301" s="20">
        <f>IF(C301="","",IFERROR(INDEX(Produtos!$B$6:$B$205,MATCH(C301,Produtos!$A$6:$A$205,0)),"SKU não cadastrado"))</f>
        <v/>
      </c>
      <c r="E301" s="16" t="n"/>
      <c r="F301" s="16" t="n"/>
      <c r="G301" s="38" t="n"/>
      <c r="H301" s="22" t="n"/>
      <c r="I301" s="23" t="n"/>
      <c r="J301" s="16" t="n"/>
      <c r="K301" s="23" t="n"/>
      <c r="L301" s="20">
        <f>IF(COUNTA(A301,C301,E301,F301,G301,H301,I301,J301)=0,"",IF(A301="","Falta SKU-base",IF(C301="","Falta SKU recomendado",IF(E301="","Falta tipo",IF(F301="","Falta compatibilidade",IF(G301="","Falta margem",IF(H301="","Falta prioridade",IF(I301="","Falta regra",IF(J301="","Falta situação ativa",IF(A301=C301,"Conflito: SKU igual",IF(COUNTIF(Produtos!$A$6:$A$205,A301)=0,"Conflito: base não cadastrada",IF(COUNTIF(Produtos!$A$6:$A$205,C301)=0,"Conflito: recomendado não cadastrado",IF(COUNTIFS($A$6:A301,A301,$C$6:C301,C301,$E$6:E301,E301)&gt;1,"Conflito: relação duplicada","OK")))))))))))))</f>
        <v/>
      </c>
      <c r="M301" s="20">
        <f>IF(L301="","",IF(L301&lt;&gt;"OK","Bloqueada: "&amp;L301,IF(J301&lt;&gt;"Sim","Inativa",IF(IFERROR(INDEX(Produtos!$D$6:$D$205,MATCH(A301,Produtos!$A$6:$A$205,0)),"")&lt;&gt;"Ativo","Bloqueada: base inativa",IF(IFERROR(INDEX(Produtos!$D$6:$D$205,MATCH(C301,Produtos!$A$6:$A$205,0)),"")&lt;&gt;"Ativo","Bloqueada: recomendado inativo",IF(F301="Incompatível","Bloqueada: incompatível",IF(F301="Não avaliada","Revisar: compatibilidade",IF(AND(F301="Condicional",'Instruções'!$B$15="Não"),"Revisar: condição não liberada",IF(IFERROR(INDEX(Produtos!$E$6:$E$205,MATCH(C301,Produtos!$A$6:$A$205,0)),"")&lt;&gt;"Sim","Aguardar: recomendado indisponível",IF(AND(I301="Se SKU-base indisponível",IFERROR(INDEX(Produtos!$E$6:$E$205,MATCH(A301,Produtos!$A$6:$A$205,0)),"")="Sim"),"Aguardar: base disponível",IF(AND(I301="Se SKU-base disponível",IFERROR(INDEX(Produtos!$E$6:$E$205,MATCH(A301,Produtos!$A$6:$A$205,0)),"")&lt;&gt;"Sim"),"Aguardar: base indisponível",IF(G301&lt;'Instruções'!$B$14,"Revisar: margem abaixo do mínimo","Apta"))))))))))))</f>
        <v/>
      </c>
      <c r="N301" s="17">
        <f>IF(M301&lt;&gt;"Apta","",1+COUNTIFS($A$6:$A$505,A301,$E$6:$E$505,E301,$M$6:$M$505,"Apta",$H$6:$H$505,"&gt;"&amp;H301)+COUNTIFS($A$6:$A$505,A301,$E$6:$E$505,E301,$M$6:$M$505,"Apta",$H$6:$H$505,H301,$G$6:$G$505,"&gt;"&amp;G301)+COUNTIFS($A$6:A301,A301,$E$6:E301,E301,$M$6:M301,"Apta",$H$6:H301,H301,$G$6:G301,G301)-1)</f>
        <v/>
      </c>
      <c r="O301" s="24">
        <f>IF(N301="","",A301&amp;"|"&amp;E301&amp;"|"&amp;TEXT(N301,"000"))</f>
        <v/>
      </c>
    </row>
    <row r="302">
      <c r="A302" s="16" t="n"/>
      <c r="B302" s="20">
        <f>IF(A302="","",IFERROR(INDEX(Produtos!$B$6:$B$205,MATCH(A302,Produtos!$A$6:$A$205,0)),"SKU não cadastrado"))</f>
        <v/>
      </c>
      <c r="C302" s="16" t="n"/>
      <c r="D302" s="20">
        <f>IF(C302="","",IFERROR(INDEX(Produtos!$B$6:$B$205,MATCH(C302,Produtos!$A$6:$A$205,0)),"SKU não cadastrado"))</f>
        <v/>
      </c>
      <c r="E302" s="16" t="n"/>
      <c r="F302" s="16" t="n"/>
      <c r="G302" s="38" t="n"/>
      <c r="H302" s="22" t="n"/>
      <c r="I302" s="23" t="n"/>
      <c r="J302" s="16" t="n"/>
      <c r="K302" s="23" t="n"/>
      <c r="L302" s="20">
        <f>IF(COUNTA(A302,C302,E302,F302,G302,H302,I302,J302)=0,"",IF(A302="","Falta SKU-base",IF(C302="","Falta SKU recomendado",IF(E302="","Falta tipo",IF(F302="","Falta compatibilidade",IF(G302="","Falta margem",IF(H302="","Falta prioridade",IF(I302="","Falta regra",IF(J302="","Falta situação ativa",IF(A302=C302,"Conflito: SKU igual",IF(COUNTIF(Produtos!$A$6:$A$205,A302)=0,"Conflito: base não cadastrada",IF(COUNTIF(Produtos!$A$6:$A$205,C302)=0,"Conflito: recomendado não cadastrado",IF(COUNTIFS($A$6:A302,A302,$C$6:C302,C302,$E$6:E302,E302)&gt;1,"Conflito: relação duplicada","OK")))))))))))))</f>
        <v/>
      </c>
      <c r="M302" s="20">
        <f>IF(L302="","",IF(L302&lt;&gt;"OK","Bloqueada: "&amp;L302,IF(J302&lt;&gt;"Sim","Inativa",IF(IFERROR(INDEX(Produtos!$D$6:$D$205,MATCH(A302,Produtos!$A$6:$A$205,0)),"")&lt;&gt;"Ativo","Bloqueada: base inativa",IF(IFERROR(INDEX(Produtos!$D$6:$D$205,MATCH(C302,Produtos!$A$6:$A$205,0)),"")&lt;&gt;"Ativo","Bloqueada: recomendado inativo",IF(F302="Incompatível","Bloqueada: incompatível",IF(F302="Não avaliada","Revisar: compatibilidade",IF(AND(F302="Condicional",'Instruções'!$B$15="Não"),"Revisar: condição não liberada",IF(IFERROR(INDEX(Produtos!$E$6:$E$205,MATCH(C302,Produtos!$A$6:$A$205,0)),"")&lt;&gt;"Sim","Aguardar: recomendado indisponível",IF(AND(I302="Se SKU-base indisponível",IFERROR(INDEX(Produtos!$E$6:$E$205,MATCH(A302,Produtos!$A$6:$A$205,0)),"")="Sim"),"Aguardar: base disponível",IF(AND(I302="Se SKU-base disponível",IFERROR(INDEX(Produtos!$E$6:$E$205,MATCH(A302,Produtos!$A$6:$A$205,0)),"")&lt;&gt;"Sim"),"Aguardar: base indisponível",IF(G302&lt;'Instruções'!$B$14,"Revisar: margem abaixo do mínimo","Apta"))))))))))))</f>
        <v/>
      </c>
      <c r="N302" s="17">
        <f>IF(M302&lt;&gt;"Apta","",1+COUNTIFS($A$6:$A$505,A302,$E$6:$E$505,E302,$M$6:$M$505,"Apta",$H$6:$H$505,"&gt;"&amp;H302)+COUNTIFS($A$6:$A$505,A302,$E$6:$E$505,E302,$M$6:$M$505,"Apta",$H$6:$H$505,H302,$G$6:$G$505,"&gt;"&amp;G302)+COUNTIFS($A$6:A302,A302,$E$6:E302,E302,$M$6:M302,"Apta",$H$6:H302,H302,$G$6:G302,G302)-1)</f>
        <v/>
      </c>
      <c r="O302" s="24">
        <f>IF(N302="","",A302&amp;"|"&amp;E302&amp;"|"&amp;TEXT(N302,"000"))</f>
        <v/>
      </c>
    </row>
    <row r="303">
      <c r="A303" s="16" t="n"/>
      <c r="B303" s="20">
        <f>IF(A303="","",IFERROR(INDEX(Produtos!$B$6:$B$205,MATCH(A303,Produtos!$A$6:$A$205,0)),"SKU não cadastrado"))</f>
        <v/>
      </c>
      <c r="C303" s="16" t="n"/>
      <c r="D303" s="20">
        <f>IF(C303="","",IFERROR(INDEX(Produtos!$B$6:$B$205,MATCH(C303,Produtos!$A$6:$A$205,0)),"SKU não cadastrado"))</f>
        <v/>
      </c>
      <c r="E303" s="16" t="n"/>
      <c r="F303" s="16" t="n"/>
      <c r="G303" s="38" t="n"/>
      <c r="H303" s="22" t="n"/>
      <c r="I303" s="23" t="n"/>
      <c r="J303" s="16" t="n"/>
      <c r="K303" s="23" t="n"/>
      <c r="L303" s="20">
        <f>IF(COUNTA(A303,C303,E303,F303,G303,H303,I303,J303)=0,"",IF(A303="","Falta SKU-base",IF(C303="","Falta SKU recomendado",IF(E303="","Falta tipo",IF(F303="","Falta compatibilidade",IF(G303="","Falta margem",IF(H303="","Falta prioridade",IF(I303="","Falta regra",IF(J303="","Falta situação ativa",IF(A303=C303,"Conflito: SKU igual",IF(COUNTIF(Produtos!$A$6:$A$205,A303)=0,"Conflito: base não cadastrada",IF(COUNTIF(Produtos!$A$6:$A$205,C303)=0,"Conflito: recomendado não cadastrado",IF(COUNTIFS($A$6:A303,A303,$C$6:C303,C303,$E$6:E303,E303)&gt;1,"Conflito: relação duplicada","OK")))))))))))))</f>
        <v/>
      </c>
      <c r="M303" s="20">
        <f>IF(L303="","",IF(L303&lt;&gt;"OK","Bloqueada: "&amp;L303,IF(J303&lt;&gt;"Sim","Inativa",IF(IFERROR(INDEX(Produtos!$D$6:$D$205,MATCH(A303,Produtos!$A$6:$A$205,0)),"")&lt;&gt;"Ativo","Bloqueada: base inativa",IF(IFERROR(INDEX(Produtos!$D$6:$D$205,MATCH(C303,Produtos!$A$6:$A$205,0)),"")&lt;&gt;"Ativo","Bloqueada: recomendado inativo",IF(F303="Incompatível","Bloqueada: incompatível",IF(F303="Não avaliada","Revisar: compatibilidade",IF(AND(F303="Condicional",'Instruções'!$B$15="Não"),"Revisar: condição não liberada",IF(IFERROR(INDEX(Produtos!$E$6:$E$205,MATCH(C303,Produtos!$A$6:$A$205,0)),"")&lt;&gt;"Sim","Aguardar: recomendado indisponível",IF(AND(I303="Se SKU-base indisponível",IFERROR(INDEX(Produtos!$E$6:$E$205,MATCH(A303,Produtos!$A$6:$A$205,0)),"")="Sim"),"Aguardar: base disponível",IF(AND(I303="Se SKU-base disponível",IFERROR(INDEX(Produtos!$E$6:$E$205,MATCH(A303,Produtos!$A$6:$A$205,0)),"")&lt;&gt;"Sim"),"Aguardar: base indisponível",IF(G303&lt;'Instruções'!$B$14,"Revisar: margem abaixo do mínimo","Apta"))))))))))))</f>
        <v/>
      </c>
      <c r="N303" s="17">
        <f>IF(M303&lt;&gt;"Apta","",1+COUNTIFS($A$6:$A$505,A303,$E$6:$E$505,E303,$M$6:$M$505,"Apta",$H$6:$H$505,"&gt;"&amp;H303)+COUNTIFS($A$6:$A$505,A303,$E$6:$E$505,E303,$M$6:$M$505,"Apta",$H$6:$H$505,H303,$G$6:$G$505,"&gt;"&amp;G303)+COUNTIFS($A$6:A303,A303,$E$6:E303,E303,$M$6:M303,"Apta",$H$6:H303,H303,$G$6:G303,G303)-1)</f>
        <v/>
      </c>
      <c r="O303" s="24">
        <f>IF(N303="","",A303&amp;"|"&amp;E303&amp;"|"&amp;TEXT(N303,"000"))</f>
        <v/>
      </c>
    </row>
    <row r="304">
      <c r="A304" s="16" t="n"/>
      <c r="B304" s="20">
        <f>IF(A304="","",IFERROR(INDEX(Produtos!$B$6:$B$205,MATCH(A304,Produtos!$A$6:$A$205,0)),"SKU não cadastrado"))</f>
        <v/>
      </c>
      <c r="C304" s="16" t="n"/>
      <c r="D304" s="20">
        <f>IF(C304="","",IFERROR(INDEX(Produtos!$B$6:$B$205,MATCH(C304,Produtos!$A$6:$A$205,0)),"SKU não cadastrado"))</f>
        <v/>
      </c>
      <c r="E304" s="16" t="n"/>
      <c r="F304" s="16" t="n"/>
      <c r="G304" s="38" t="n"/>
      <c r="H304" s="22" t="n"/>
      <c r="I304" s="23" t="n"/>
      <c r="J304" s="16" t="n"/>
      <c r="K304" s="23" t="n"/>
      <c r="L304" s="20">
        <f>IF(COUNTA(A304,C304,E304,F304,G304,H304,I304,J304)=0,"",IF(A304="","Falta SKU-base",IF(C304="","Falta SKU recomendado",IF(E304="","Falta tipo",IF(F304="","Falta compatibilidade",IF(G304="","Falta margem",IF(H304="","Falta prioridade",IF(I304="","Falta regra",IF(J304="","Falta situação ativa",IF(A304=C304,"Conflito: SKU igual",IF(COUNTIF(Produtos!$A$6:$A$205,A304)=0,"Conflito: base não cadastrada",IF(COUNTIF(Produtos!$A$6:$A$205,C304)=0,"Conflito: recomendado não cadastrado",IF(COUNTIFS($A$6:A304,A304,$C$6:C304,C304,$E$6:E304,E304)&gt;1,"Conflito: relação duplicada","OK")))))))))))))</f>
        <v/>
      </c>
      <c r="M304" s="20">
        <f>IF(L304="","",IF(L304&lt;&gt;"OK","Bloqueada: "&amp;L304,IF(J304&lt;&gt;"Sim","Inativa",IF(IFERROR(INDEX(Produtos!$D$6:$D$205,MATCH(A304,Produtos!$A$6:$A$205,0)),"")&lt;&gt;"Ativo","Bloqueada: base inativa",IF(IFERROR(INDEX(Produtos!$D$6:$D$205,MATCH(C304,Produtos!$A$6:$A$205,0)),"")&lt;&gt;"Ativo","Bloqueada: recomendado inativo",IF(F304="Incompatível","Bloqueada: incompatível",IF(F304="Não avaliada","Revisar: compatibilidade",IF(AND(F304="Condicional",'Instruções'!$B$15="Não"),"Revisar: condição não liberada",IF(IFERROR(INDEX(Produtos!$E$6:$E$205,MATCH(C304,Produtos!$A$6:$A$205,0)),"")&lt;&gt;"Sim","Aguardar: recomendado indisponível",IF(AND(I304="Se SKU-base indisponível",IFERROR(INDEX(Produtos!$E$6:$E$205,MATCH(A304,Produtos!$A$6:$A$205,0)),"")="Sim"),"Aguardar: base disponível",IF(AND(I304="Se SKU-base disponível",IFERROR(INDEX(Produtos!$E$6:$E$205,MATCH(A304,Produtos!$A$6:$A$205,0)),"")&lt;&gt;"Sim"),"Aguardar: base indisponível",IF(G304&lt;'Instruções'!$B$14,"Revisar: margem abaixo do mínimo","Apta"))))))))))))</f>
        <v/>
      </c>
      <c r="N304" s="17">
        <f>IF(M304&lt;&gt;"Apta","",1+COUNTIFS($A$6:$A$505,A304,$E$6:$E$505,E304,$M$6:$M$505,"Apta",$H$6:$H$505,"&gt;"&amp;H304)+COUNTIFS($A$6:$A$505,A304,$E$6:$E$505,E304,$M$6:$M$505,"Apta",$H$6:$H$505,H304,$G$6:$G$505,"&gt;"&amp;G304)+COUNTIFS($A$6:A304,A304,$E$6:E304,E304,$M$6:M304,"Apta",$H$6:H304,H304,$G$6:G304,G304)-1)</f>
        <v/>
      </c>
      <c r="O304" s="24">
        <f>IF(N304="","",A304&amp;"|"&amp;E304&amp;"|"&amp;TEXT(N304,"000"))</f>
        <v/>
      </c>
    </row>
    <row r="305">
      <c r="A305" s="16" t="n"/>
      <c r="B305" s="20">
        <f>IF(A305="","",IFERROR(INDEX(Produtos!$B$6:$B$205,MATCH(A305,Produtos!$A$6:$A$205,0)),"SKU não cadastrado"))</f>
        <v/>
      </c>
      <c r="C305" s="16" t="n"/>
      <c r="D305" s="20">
        <f>IF(C305="","",IFERROR(INDEX(Produtos!$B$6:$B$205,MATCH(C305,Produtos!$A$6:$A$205,0)),"SKU não cadastrado"))</f>
        <v/>
      </c>
      <c r="E305" s="16" t="n"/>
      <c r="F305" s="16" t="n"/>
      <c r="G305" s="38" t="n"/>
      <c r="H305" s="22" t="n"/>
      <c r="I305" s="23" t="n"/>
      <c r="J305" s="16" t="n"/>
      <c r="K305" s="23" t="n"/>
      <c r="L305" s="20">
        <f>IF(COUNTA(A305,C305,E305,F305,G305,H305,I305,J305)=0,"",IF(A305="","Falta SKU-base",IF(C305="","Falta SKU recomendado",IF(E305="","Falta tipo",IF(F305="","Falta compatibilidade",IF(G305="","Falta margem",IF(H305="","Falta prioridade",IF(I305="","Falta regra",IF(J305="","Falta situação ativa",IF(A305=C305,"Conflito: SKU igual",IF(COUNTIF(Produtos!$A$6:$A$205,A305)=0,"Conflito: base não cadastrada",IF(COUNTIF(Produtos!$A$6:$A$205,C305)=0,"Conflito: recomendado não cadastrado",IF(COUNTIFS($A$6:A305,A305,$C$6:C305,C305,$E$6:E305,E305)&gt;1,"Conflito: relação duplicada","OK")))))))))))))</f>
        <v/>
      </c>
      <c r="M305" s="20">
        <f>IF(L305="","",IF(L305&lt;&gt;"OK","Bloqueada: "&amp;L305,IF(J305&lt;&gt;"Sim","Inativa",IF(IFERROR(INDEX(Produtos!$D$6:$D$205,MATCH(A305,Produtos!$A$6:$A$205,0)),"")&lt;&gt;"Ativo","Bloqueada: base inativa",IF(IFERROR(INDEX(Produtos!$D$6:$D$205,MATCH(C305,Produtos!$A$6:$A$205,0)),"")&lt;&gt;"Ativo","Bloqueada: recomendado inativo",IF(F305="Incompatível","Bloqueada: incompatível",IF(F305="Não avaliada","Revisar: compatibilidade",IF(AND(F305="Condicional",'Instruções'!$B$15="Não"),"Revisar: condição não liberada",IF(IFERROR(INDEX(Produtos!$E$6:$E$205,MATCH(C305,Produtos!$A$6:$A$205,0)),"")&lt;&gt;"Sim","Aguardar: recomendado indisponível",IF(AND(I305="Se SKU-base indisponível",IFERROR(INDEX(Produtos!$E$6:$E$205,MATCH(A305,Produtos!$A$6:$A$205,0)),"")="Sim"),"Aguardar: base disponível",IF(AND(I305="Se SKU-base disponível",IFERROR(INDEX(Produtos!$E$6:$E$205,MATCH(A305,Produtos!$A$6:$A$205,0)),"")&lt;&gt;"Sim"),"Aguardar: base indisponível",IF(G305&lt;'Instruções'!$B$14,"Revisar: margem abaixo do mínimo","Apta"))))))))))))</f>
        <v/>
      </c>
      <c r="N305" s="17">
        <f>IF(M305&lt;&gt;"Apta","",1+COUNTIFS($A$6:$A$505,A305,$E$6:$E$505,E305,$M$6:$M$505,"Apta",$H$6:$H$505,"&gt;"&amp;H305)+COUNTIFS($A$6:$A$505,A305,$E$6:$E$505,E305,$M$6:$M$505,"Apta",$H$6:$H$505,H305,$G$6:$G$505,"&gt;"&amp;G305)+COUNTIFS($A$6:A305,A305,$E$6:E305,E305,$M$6:M305,"Apta",$H$6:H305,H305,$G$6:G305,G305)-1)</f>
        <v/>
      </c>
      <c r="O305" s="24">
        <f>IF(N305="","",A305&amp;"|"&amp;E305&amp;"|"&amp;TEXT(N305,"000"))</f>
        <v/>
      </c>
    </row>
    <row r="306">
      <c r="A306" s="16" t="n"/>
      <c r="B306" s="20">
        <f>IF(A306="","",IFERROR(INDEX(Produtos!$B$6:$B$205,MATCH(A306,Produtos!$A$6:$A$205,0)),"SKU não cadastrado"))</f>
        <v/>
      </c>
      <c r="C306" s="16" t="n"/>
      <c r="D306" s="20">
        <f>IF(C306="","",IFERROR(INDEX(Produtos!$B$6:$B$205,MATCH(C306,Produtos!$A$6:$A$205,0)),"SKU não cadastrado"))</f>
        <v/>
      </c>
      <c r="E306" s="16" t="n"/>
      <c r="F306" s="16" t="n"/>
      <c r="G306" s="38" t="n"/>
      <c r="H306" s="22" t="n"/>
      <c r="I306" s="23" t="n"/>
      <c r="J306" s="16" t="n"/>
      <c r="K306" s="23" t="n"/>
      <c r="L306" s="20">
        <f>IF(COUNTA(A306,C306,E306,F306,G306,H306,I306,J306)=0,"",IF(A306="","Falta SKU-base",IF(C306="","Falta SKU recomendado",IF(E306="","Falta tipo",IF(F306="","Falta compatibilidade",IF(G306="","Falta margem",IF(H306="","Falta prioridade",IF(I306="","Falta regra",IF(J306="","Falta situação ativa",IF(A306=C306,"Conflito: SKU igual",IF(COUNTIF(Produtos!$A$6:$A$205,A306)=0,"Conflito: base não cadastrada",IF(COUNTIF(Produtos!$A$6:$A$205,C306)=0,"Conflito: recomendado não cadastrado",IF(COUNTIFS($A$6:A306,A306,$C$6:C306,C306,$E$6:E306,E306)&gt;1,"Conflito: relação duplicada","OK")))))))))))))</f>
        <v/>
      </c>
      <c r="M306" s="20">
        <f>IF(L306="","",IF(L306&lt;&gt;"OK","Bloqueada: "&amp;L306,IF(J306&lt;&gt;"Sim","Inativa",IF(IFERROR(INDEX(Produtos!$D$6:$D$205,MATCH(A306,Produtos!$A$6:$A$205,0)),"")&lt;&gt;"Ativo","Bloqueada: base inativa",IF(IFERROR(INDEX(Produtos!$D$6:$D$205,MATCH(C306,Produtos!$A$6:$A$205,0)),"")&lt;&gt;"Ativo","Bloqueada: recomendado inativo",IF(F306="Incompatível","Bloqueada: incompatível",IF(F306="Não avaliada","Revisar: compatibilidade",IF(AND(F306="Condicional",'Instruções'!$B$15="Não"),"Revisar: condição não liberada",IF(IFERROR(INDEX(Produtos!$E$6:$E$205,MATCH(C306,Produtos!$A$6:$A$205,0)),"")&lt;&gt;"Sim","Aguardar: recomendado indisponível",IF(AND(I306="Se SKU-base indisponível",IFERROR(INDEX(Produtos!$E$6:$E$205,MATCH(A306,Produtos!$A$6:$A$205,0)),"")="Sim"),"Aguardar: base disponível",IF(AND(I306="Se SKU-base disponível",IFERROR(INDEX(Produtos!$E$6:$E$205,MATCH(A306,Produtos!$A$6:$A$205,0)),"")&lt;&gt;"Sim"),"Aguardar: base indisponível",IF(G306&lt;'Instruções'!$B$14,"Revisar: margem abaixo do mínimo","Apta"))))))))))))</f>
        <v/>
      </c>
      <c r="N306" s="17">
        <f>IF(M306&lt;&gt;"Apta","",1+COUNTIFS($A$6:$A$505,A306,$E$6:$E$505,E306,$M$6:$M$505,"Apta",$H$6:$H$505,"&gt;"&amp;H306)+COUNTIFS($A$6:$A$505,A306,$E$6:$E$505,E306,$M$6:$M$505,"Apta",$H$6:$H$505,H306,$G$6:$G$505,"&gt;"&amp;G306)+COUNTIFS($A$6:A306,A306,$E$6:E306,E306,$M$6:M306,"Apta",$H$6:H306,H306,$G$6:G306,G306)-1)</f>
        <v/>
      </c>
      <c r="O306" s="24">
        <f>IF(N306="","",A306&amp;"|"&amp;E306&amp;"|"&amp;TEXT(N306,"000"))</f>
        <v/>
      </c>
    </row>
    <row r="307">
      <c r="A307" s="16" t="n"/>
      <c r="B307" s="20">
        <f>IF(A307="","",IFERROR(INDEX(Produtos!$B$6:$B$205,MATCH(A307,Produtos!$A$6:$A$205,0)),"SKU não cadastrado"))</f>
        <v/>
      </c>
      <c r="C307" s="16" t="n"/>
      <c r="D307" s="20">
        <f>IF(C307="","",IFERROR(INDEX(Produtos!$B$6:$B$205,MATCH(C307,Produtos!$A$6:$A$205,0)),"SKU não cadastrado"))</f>
        <v/>
      </c>
      <c r="E307" s="16" t="n"/>
      <c r="F307" s="16" t="n"/>
      <c r="G307" s="38" t="n"/>
      <c r="H307" s="22" t="n"/>
      <c r="I307" s="23" t="n"/>
      <c r="J307" s="16" t="n"/>
      <c r="K307" s="23" t="n"/>
      <c r="L307" s="20">
        <f>IF(COUNTA(A307,C307,E307,F307,G307,H307,I307,J307)=0,"",IF(A307="","Falta SKU-base",IF(C307="","Falta SKU recomendado",IF(E307="","Falta tipo",IF(F307="","Falta compatibilidade",IF(G307="","Falta margem",IF(H307="","Falta prioridade",IF(I307="","Falta regra",IF(J307="","Falta situação ativa",IF(A307=C307,"Conflito: SKU igual",IF(COUNTIF(Produtos!$A$6:$A$205,A307)=0,"Conflito: base não cadastrada",IF(COUNTIF(Produtos!$A$6:$A$205,C307)=0,"Conflito: recomendado não cadastrado",IF(COUNTIFS($A$6:A307,A307,$C$6:C307,C307,$E$6:E307,E307)&gt;1,"Conflito: relação duplicada","OK")))))))))))))</f>
        <v/>
      </c>
      <c r="M307" s="20">
        <f>IF(L307="","",IF(L307&lt;&gt;"OK","Bloqueada: "&amp;L307,IF(J307&lt;&gt;"Sim","Inativa",IF(IFERROR(INDEX(Produtos!$D$6:$D$205,MATCH(A307,Produtos!$A$6:$A$205,0)),"")&lt;&gt;"Ativo","Bloqueada: base inativa",IF(IFERROR(INDEX(Produtos!$D$6:$D$205,MATCH(C307,Produtos!$A$6:$A$205,0)),"")&lt;&gt;"Ativo","Bloqueada: recomendado inativo",IF(F307="Incompatível","Bloqueada: incompatível",IF(F307="Não avaliada","Revisar: compatibilidade",IF(AND(F307="Condicional",'Instruções'!$B$15="Não"),"Revisar: condição não liberada",IF(IFERROR(INDEX(Produtos!$E$6:$E$205,MATCH(C307,Produtos!$A$6:$A$205,0)),"")&lt;&gt;"Sim","Aguardar: recomendado indisponível",IF(AND(I307="Se SKU-base indisponível",IFERROR(INDEX(Produtos!$E$6:$E$205,MATCH(A307,Produtos!$A$6:$A$205,0)),"")="Sim"),"Aguardar: base disponível",IF(AND(I307="Se SKU-base disponível",IFERROR(INDEX(Produtos!$E$6:$E$205,MATCH(A307,Produtos!$A$6:$A$205,0)),"")&lt;&gt;"Sim"),"Aguardar: base indisponível",IF(G307&lt;'Instruções'!$B$14,"Revisar: margem abaixo do mínimo","Apta"))))))))))))</f>
        <v/>
      </c>
      <c r="N307" s="17">
        <f>IF(M307&lt;&gt;"Apta","",1+COUNTIFS($A$6:$A$505,A307,$E$6:$E$505,E307,$M$6:$M$505,"Apta",$H$6:$H$505,"&gt;"&amp;H307)+COUNTIFS($A$6:$A$505,A307,$E$6:$E$505,E307,$M$6:$M$505,"Apta",$H$6:$H$505,H307,$G$6:$G$505,"&gt;"&amp;G307)+COUNTIFS($A$6:A307,A307,$E$6:E307,E307,$M$6:M307,"Apta",$H$6:H307,H307,$G$6:G307,G307)-1)</f>
        <v/>
      </c>
      <c r="O307" s="24">
        <f>IF(N307="","",A307&amp;"|"&amp;E307&amp;"|"&amp;TEXT(N307,"000"))</f>
        <v/>
      </c>
    </row>
    <row r="308">
      <c r="A308" s="16" t="n"/>
      <c r="B308" s="20">
        <f>IF(A308="","",IFERROR(INDEX(Produtos!$B$6:$B$205,MATCH(A308,Produtos!$A$6:$A$205,0)),"SKU não cadastrado"))</f>
        <v/>
      </c>
      <c r="C308" s="16" t="n"/>
      <c r="D308" s="20">
        <f>IF(C308="","",IFERROR(INDEX(Produtos!$B$6:$B$205,MATCH(C308,Produtos!$A$6:$A$205,0)),"SKU não cadastrado"))</f>
        <v/>
      </c>
      <c r="E308" s="16" t="n"/>
      <c r="F308" s="16" t="n"/>
      <c r="G308" s="38" t="n"/>
      <c r="H308" s="22" t="n"/>
      <c r="I308" s="23" t="n"/>
      <c r="J308" s="16" t="n"/>
      <c r="K308" s="23" t="n"/>
      <c r="L308" s="20">
        <f>IF(COUNTA(A308,C308,E308,F308,G308,H308,I308,J308)=0,"",IF(A308="","Falta SKU-base",IF(C308="","Falta SKU recomendado",IF(E308="","Falta tipo",IF(F308="","Falta compatibilidade",IF(G308="","Falta margem",IF(H308="","Falta prioridade",IF(I308="","Falta regra",IF(J308="","Falta situação ativa",IF(A308=C308,"Conflito: SKU igual",IF(COUNTIF(Produtos!$A$6:$A$205,A308)=0,"Conflito: base não cadastrada",IF(COUNTIF(Produtos!$A$6:$A$205,C308)=0,"Conflito: recomendado não cadastrado",IF(COUNTIFS($A$6:A308,A308,$C$6:C308,C308,$E$6:E308,E308)&gt;1,"Conflito: relação duplicada","OK")))))))))))))</f>
        <v/>
      </c>
      <c r="M308" s="20">
        <f>IF(L308="","",IF(L308&lt;&gt;"OK","Bloqueada: "&amp;L308,IF(J308&lt;&gt;"Sim","Inativa",IF(IFERROR(INDEX(Produtos!$D$6:$D$205,MATCH(A308,Produtos!$A$6:$A$205,0)),"")&lt;&gt;"Ativo","Bloqueada: base inativa",IF(IFERROR(INDEX(Produtos!$D$6:$D$205,MATCH(C308,Produtos!$A$6:$A$205,0)),"")&lt;&gt;"Ativo","Bloqueada: recomendado inativo",IF(F308="Incompatível","Bloqueada: incompatível",IF(F308="Não avaliada","Revisar: compatibilidade",IF(AND(F308="Condicional",'Instruções'!$B$15="Não"),"Revisar: condição não liberada",IF(IFERROR(INDEX(Produtos!$E$6:$E$205,MATCH(C308,Produtos!$A$6:$A$205,0)),"")&lt;&gt;"Sim","Aguardar: recomendado indisponível",IF(AND(I308="Se SKU-base indisponível",IFERROR(INDEX(Produtos!$E$6:$E$205,MATCH(A308,Produtos!$A$6:$A$205,0)),"")="Sim"),"Aguardar: base disponível",IF(AND(I308="Se SKU-base disponível",IFERROR(INDEX(Produtos!$E$6:$E$205,MATCH(A308,Produtos!$A$6:$A$205,0)),"")&lt;&gt;"Sim"),"Aguardar: base indisponível",IF(G308&lt;'Instruções'!$B$14,"Revisar: margem abaixo do mínimo","Apta"))))))))))))</f>
        <v/>
      </c>
      <c r="N308" s="17">
        <f>IF(M308&lt;&gt;"Apta","",1+COUNTIFS($A$6:$A$505,A308,$E$6:$E$505,E308,$M$6:$M$505,"Apta",$H$6:$H$505,"&gt;"&amp;H308)+COUNTIFS($A$6:$A$505,A308,$E$6:$E$505,E308,$M$6:$M$505,"Apta",$H$6:$H$505,H308,$G$6:$G$505,"&gt;"&amp;G308)+COUNTIFS($A$6:A308,A308,$E$6:E308,E308,$M$6:M308,"Apta",$H$6:H308,H308,$G$6:G308,G308)-1)</f>
        <v/>
      </c>
      <c r="O308" s="24">
        <f>IF(N308="","",A308&amp;"|"&amp;E308&amp;"|"&amp;TEXT(N308,"000"))</f>
        <v/>
      </c>
    </row>
    <row r="309">
      <c r="A309" s="16" t="n"/>
      <c r="B309" s="20">
        <f>IF(A309="","",IFERROR(INDEX(Produtos!$B$6:$B$205,MATCH(A309,Produtos!$A$6:$A$205,0)),"SKU não cadastrado"))</f>
        <v/>
      </c>
      <c r="C309" s="16" t="n"/>
      <c r="D309" s="20">
        <f>IF(C309="","",IFERROR(INDEX(Produtos!$B$6:$B$205,MATCH(C309,Produtos!$A$6:$A$205,0)),"SKU não cadastrado"))</f>
        <v/>
      </c>
      <c r="E309" s="16" t="n"/>
      <c r="F309" s="16" t="n"/>
      <c r="G309" s="38" t="n"/>
      <c r="H309" s="22" t="n"/>
      <c r="I309" s="23" t="n"/>
      <c r="J309" s="16" t="n"/>
      <c r="K309" s="23" t="n"/>
      <c r="L309" s="20">
        <f>IF(COUNTA(A309,C309,E309,F309,G309,H309,I309,J309)=0,"",IF(A309="","Falta SKU-base",IF(C309="","Falta SKU recomendado",IF(E309="","Falta tipo",IF(F309="","Falta compatibilidade",IF(G309="","Falta margem",IF(H309="","Falta prioridade",IF(I309="","Falta regra",IF(J309="","Falta situação ativa",IF(A309=C309,"Conflito: SKU igual",IF(COUNTIF(Produtos!$A$6:$A$205,A309)=0,"Conflito: base não cadastrada",IF(COUNTIF(Produtos!$A$6:$A$205,C309)=0,"Conflito: recomendado não cadastrado",IF(COUNTIFS($A$6:A309,A309,$C$6:C309,C309,$E$6:E309,E309)&gt;1,"Conflito: relação duplicada","OK")))))))))))))</f>
        <v/>
      </c>
      <c r="M309" s="20">
        <f>IF(L309="","",IF(L309&lt;&gt;"OK","Bloqueada: "&amp;L309,IF(J309&lt;&gt;"Sim","Inativa",IF(IFERROR(INDEX(Produtos!$D$6:$D$205,MATCH(A309,Produtos!$A$6:$A$205,0)),"")&lt;&gt;"Ativo","Bloqueada: base inativa",IF(IFERROR(INDEX(Produtos!$D$6:$D$205,MATCH(C309,Produtos!$A$6:$A$205,0)),"")&lt;&gt;"Ativo","Bloqueada: recomendado inativo",IF(F309="Incompatível","Bloqueada: incompatível",IF(F309="Não avaliada","Revisar: compatibilidade",IF(AND(F309="Condicional",'Instruções'!$B$15="Não"),"Revisar: condição não liberada",IF(IFERROR(INDEX(Produtos!$E$6:$E$205,MATCH(C309,Produtos!$A$6:$A$205,0)),"")&lt;&gt;"Sim","Aguardar: recomendado indisponível",IF(AND(I309="Se SKU-base indisponível",IFERROR(INDEX(Produtos!$E$6:$E$205,MATCH(A309,Produtos!$A$6:$A$205,0)),"")="Sim"),"Aguardar: base disponível",IF(AND(I309="Se SKU-base disponível",IFERROR(INDEX(Produtos!$E$6:$E$205,MATCH(A309,Produtos!$A$6:$A$205,0)),"")&lt;&gt;"Sim"),"Aguardar: base indisponível",IF(G309&lt;'Instruções'!$B$14,"Revisar: margem abaixo do mínimo","Apta"))))))))))))</f>
        <v/>
      </c>
      <c r="N309" s="17">
        <f>IF(M309&lt;&gt;"Apta","",1+COUNTIFS($A$6:$A$505,A309,$E$6:$E$505,E309,$M$6:$M$505,"Apta",$H$6:$H$505,"&gt;"&amp;H309)+COUNTIFS($A$6:$A$505,A309,$E$6:$E$505,E309,$M$6:$M$505,"Apta",$H$6:$H$505,H309,$G$6:$G$505,"&gt;"&amp;G309)+COUNTIFS($A$6:A309,A309,$E$6:E309,E309,$M$6:M309,"Apta",$H$6:H309,H309,$G$6:G309,G309)-1)</f>
        <v/>
      </c>
      <c r="O309" s="24">
        <f>IF(N309="","",A309&amp;"|"&amp;E309&amp;"|"&amp;TEXT(N309,"000"))</f>
        <v/>
      </c>
    </row>
    <row r="310">
      <c r="A310" s="16" t="n"/>
      <c r="B310" s="20">
        <f>IF(A310="","",IFERROR(INDEX(Produtos!$B$6:$B$205,MATCH(A310,Produtos!$A$6:$A$205,0)),"SKU não cadastrado"))</f>
        <v/>
      </c>
      <c r="C310" s="16" t="n"/>
      <c r="D310" s="20">
        <f>IF(C310="","",IFERROR(INDEX(Produtos!$B$6:$B$205,MATCH(C310,Produtos!$A$6:$A$205,0)),"SKU não cadastrado"))</f>
        <v/>
      </c>
      <c r="E310" s="16" t="n"/>
      <c r="F310" s="16" t="n"/>
      <c r="G310" s="38" t="n"/>
      <c r="H310" s="22" t="n"/>
      <c r="I310" s="23" t="n"/>
      <c r="J310" s="16" t="n"/>
      <c r="K310" s="23" t="n"/>
      <c r="L310" s="20">
        <f>IF(COUNTA(A310,C310,E310,F310,G310,H310,I310,J310)=0,"",IF(A310="","Falta SKU-base",IF(C310="","Falta SKU recomendado",IF(E310="","Falta tipo",IF(F310="","Falta compatibilidade",IF(G310="","Falta margem",IF(H310="","Falta prioridade",IF(I310="","Falta regra",IF(J310="","Falta situação ativa",IF(A310=C310,"Conflito: SKU igual",IF(COUNTIF(Produtos!$A$6:$A$205,A310)=0,"Conflito: base não cadastrada",IF(COUNTIF(Produtos!$A$6:$A$205,C310)=0,"Conflito: recomendado não cadastrado",IF(COUNTIFS($A$6:A310,A310,$C$6:C310,C310,$E$6:E310,E310)&gt;1,"Conflito: relação duplicada","OK")))))))))))))</f>
        <v/>
      </c>
      <c r="M310" s="20">
        <f>IF(L310="","",IF(L310&lt;&gt;"OK","Bloqueada: "&amp;L310,IF(J310&lt;&gt;"Sim","Inativa",IF(IFERROR(INDEX(Produtos!$D$6:$D$205,MATCH(A310,Produtos!$A$6:$A$205,0)),"")&lt;&gt;"Ativo","Bloqueada: base inativa",IF(IFERROR(INDEX(Produtos!$D$6:$D$205,MATCH(C310,Produtos!$A$6:$A$205,0)),"")&lt;&gt;"Ativo","Bloqueada: recomendado inativo",IF(F310="Incompatível","Bloqueada: incompatível",IF(F310="Não avaliada","Revisar: compatibilidade",IF(AND(F310="Condicional",'Instruções'!$B$15="Não"),"Revisar: condição não liberada",IF(IFERROR(INDEX(Produtos!$E$6:$E$205,MATCH(C310,Produtos!$A$6:$A$205,0)),"")&lt;&gt;"Sim","Aguardar: recomendado indisponível",IF(AND(I310="Se SKU-base indisponível",IFERROR(INDEX(Produtos!$E$6:$E$205,MATCH(A310,Produtos!$A$6:$A$205,0)),"")="Sim"),"Aguardar: base disponível",IF(AND(I310="Se SKU-base disponível",IFERROR(INDEX(Produtos!$E$6:$E$205,MATCH(A310,Produtos!$A$6:$A$205,0)),"")&lt;&gt;"Sim"),"Aguardar: base indisponível",IF(G310&lt;'Instruções'!$B$14,"Revisar: margem abaixo do mínimo","Apta"))))))))))))</f>
        <v/>
      </c>
      <c r="N310" s="17">
        <f>IF(M310&lt;&gt;"Apta","",1+COUNTIFS($A$6:$A$505,A310,$E$6:$E$505,E310,$M$6:$M$505,"Apta",$H$6:$H$505,"&gt;"&amp;H310)+COUNTIFS($A$6:$A$505,A310,$E$6:$E$505,E310,$M$6:$M$505,"Apta",$H$6:$H$505,H310,$G$6:$G$505,"&gt;"&amp;G310)+COUNTIFS($A$6:A310,A310,$E$6:E310,E310,$M$6:M310,"Apta",$H$6:H310,H310,$G$6:G310,G310)-1)</f>
        <v/>
      </c>
      <c r="O310" s="24">
        <f>IF(N310="","",A310&amp;"|"&amp;E310&amp;"|"&amp;TEXT(N310,"000"))</f>
        <v/>
      </c>
    </row>
    <row r="311">
      <c r="A311" s="16" t="n"/>
      <c r="B311" s="20">
        <f>IF(A311="","",IFERROR(INDEX(Produtos!$B$6:$B$205,MATCH(A311,Produtos!$A$6:$A$205,0)),"SKU não cadastrado"))</f>
        <v/>
      </c>
      <c r="C311" s="16" t="n"/>
      <c r="D311" s="20">
        <f>IF(C311="","",IFERROR(INDEX(Produtos!$B$6:$B$205,MATCH(C311,Produtos!$A$6:$A$205,0)),"SKU não cadastrado"))</f>
        <v/>
      </c>
      <c r="E311" s="16" t="n"/>
      <c r="F311" s="16" t="n"/>
      <c r="G311" s="38" t="n"/>
      <c r="H311" s="22" t="n"/>
      <c r="I311" s="23" t="n"/>
      <c r="J311" s="16" t="n"/>
      <c r="K311" s="23" t="n"/>
      <c r="L311" s="20">
        <f>IF(COUNTA(A311,C311,E311,F311,G311,H311,I311,J311)=0,"",IF(A311="","Falta SKU-base",IF(C311="","Falta SKU recomendado",IF(E311="","Falta tipo",IF(F311="","Falta compatibilidade",IF(G311="","Falta margem",IF(H311="","Falta prioridade",IF(I311="","Falta regra",IF(J311="","Falta situação ativa",IF(A311=C311,"Conflito: SKU igual",IF(COUNTIF(Produtos!$A$6:$A$205,A311)=0,"Conflito: base não cadastrada",IF(COUNTIF(Produtos!$A$6:$A$205,C311)=0,"Conflito: recomendado não cadastrado",IF(COUNTIFS($A$6:A311,A311,$C$6:C311,C311,$E$6:E311,E311)&gt;1,"Conflito: relação duplicada","OK")))))))))))))</f>
        <v/>
      </c>
      <c r="M311" s="20">
        <f>IF(L311="","",IF(L311&lt;&gt;"OK","Bloqueada: "&amp;L311,IF(J311&lt;&gt;"Sim","Inativa",IF(IFERROR(INDEX(Produtos!$D$6:$D$205,MATCH(A311,Produtos!$A$6:$A$205,0)),"")&lt;&gt;"Ativo","Bloqueada: base inativa",IF(IFERROR(INDEX(Produtos!$D$6:$D$205,MATCH(C311,Produtos!$A$6:$A$205,0)),"")&lt;&gt;"Ativo","Bloqueada: recomendado inativo",IF(F311="Incompatível","Bloqueada: incompatível",IF(F311="Não avaliada","Revisar: compatibilidade",IF(AND(F311="Condicional",'Instruções'!$B$15="Não"),"Revisar: condição não liberada",IF(IFERROR(INDEX(Produtos!$E$6:$E$205,MATCH(C311,Produtos!$A$6:$A$205,0)),"")&lt;&gt;"Sim","Aguardar: recomendado indisponível",IF(AND(I311="Se SKU-base indisponível",IFERROR(INDEX(Produtos!$E$6:$E$205,MATCH(A311,Produtos!$A$6:$A$205,0)),"")="Sim"),"Aguardar: base disponível",IF(AND(I311="Se SKU-base disponível",IFERROR(INDEX(Produtos!$E$6:$E$205,MATCH(A311,Produtos!$A$6:$A$205,0)),"")&lt;&gt;"Sim"),"Aguardar: base indisponível",IF(G311&lt;'Instruções'!$B$14,"Revisar: margem abaixo do mínimo","Apta"))))))))))))</f>
        <v/>
      </c>
      <c r="N311" s="17">
        <f>IF(M311&lt;&gt;"Apta","",1+COUNTIFS($A$6:$A$505,A311,$E$6:$E$505,E311,$M$6:$M$505,"Apta",$H$6:$H$505,"&gt;"&amp;H311)+COUNTIFS($A$6:$A$505,A311,$E$6:$E$505,E311,$M$6:$M$505,"Apta",$H$6:$H$505,H311,$G$6:$G$505,"&gt;"&amp;G311)+COUNTIFS($A$6:A311,A311,$E$6:E311,E311,$M$6:M311,"Apta",$H$6:H311,H311,$G$6:G311,G311)-1)</f>
        <v/>
      </c>
      <c r="O311" s="24">
        <f>IF(N311="","",A311&amp;"|"&amp;E311&amp;"|"&amp;TEXT(N311,"000"))</f>
        <v/>
      </c>
    </row>
    <row r="312">
      <c r="A312" s="16" t="n"/>
      <c r="B312" s="20">
        <f>IF(A312="","",IFERROR(INDEX(Produtos!$B$6:$B$205,MATCH(A312,Produtos!$A$6:$A$205,0)),"SKU não cadastrado"))</f>
        <v/>
      </c>
      <c r="C312" s="16" t="n"/>
      <c r="D312" s="20">
        <f>IF(C312="","",IFERROR(INDEX(Produtos!$B$6:$B$205,MATCH(C312,Produtos!$A$6:$A$205,0)),"SKU não cadastrado"))</f>
        <v/>
      </c>
      <c r="E312" s="16" t="n"/>
      <c r="F312" s="16" t="n"/>
      <c r="G312" s="38" t="n"/>
      <c r="H312" s="22" t="n"/>
      <c r="I312" s="23" t="n"/>
      <c r="J312" s="16" t="n"/>
      <c r="K312" s="23" t="n"/>
      <c r="L312" s="20">
        <f>IF(COUNTA(A312,C312,E312,F312,G312,H312,I312,J312)=0,"",IF(A312="","Falta SKU-base",IF(C312="","Falta SKU recomendado",IF(E312="","Falta tipo",IF(F312="","Falta compatibilidade",IF(G312="","Falta margem",IF(H312="","Falta prioridade",IF(I312="","Falta regra",IF(J312="","Falta situação ativa",IF(A312=C312,"Conflito: SKU igual",IF(COUNTIF(Produtos!$A$6:$A$205,A312)=0,"Conflito: base não cadastrada",IF(COUNTIF(Produtos!$A$6:$A$205,C312)=0,"Conflito: recomendado não cadastrado",IF(COUNTIFS($A$6:A312,A312,$C$6:C312,C312,$E$6:E312,E312)&gt;1,"Conflito: relação duplicada","OK")))))))))))))</f>
        <v/>
      </c>
      <c r="M312" s="20">
        <f>IF(L312="","",IF(L312&lt;&gt;"OK","Bloqueada: "&amp;L312,IF(J312&lt;&gt;"Sim","Inativa",IF(IFERROR(INDEX(Produtos!$D$6:$D$205,MATCH(A312,Produtos!$A$6:$A$205,0)),"")&lt;&gt;"Ativo","Bloqueada: base inativa",IF(IFERROR(INDEX(Produtos!$D$6:$D$205,MATCH(C312,Produtos!$A$6:$A$205,0)),"")&lt;&gt;"Ativo","Bloqueada: recomendado inativo",IF(F312="Incompatível","Bloqueada: incompatível",IF(F312="Não avaliada","Revisar: compatibilidade",IF(AND(F312="Condicional",'Instruções'!$B$15="Não"),"Revisar: condição não liberada",IF(IFERROR(INDEX(Produtos!$E$6:$E$205,MATCH(C312,Produtos!$A$6:$A$205,0)),"")&lt;&gt;"Sim","Aguardar: recomendado indisponível",IF(AND(I312="Se SKU-base indisponível",IFERROR(INDEX(Produtos!$E$6:$E$205,MATCH(A312,Produtos!$A$6:$A$205,0)),"")="Sim"),"Aguardar: base disponível",IF(AND(I312="Se SKU-base disponível",IFERROR(INDEX(Produtos!$E$6:$E$205,MATCH(A312,Produtos!$A$6:$A$205,0)),"")&lt;&gt;"Sim"),"Aguardar: base indisponível",IF(G312&lt;'Instruções'!$B$14,"Revisar: margem abaixo do mínimo","Apta"))))))))))))</f>
        <v/>
      </c>
      <c r="N312" s="17">
        <f>IF(M312&lt;&gt;"Apta","",1+COUNTIFS($A$6:$A$505,A312,$E$6:$E$505,E312,$M$6:$M$505,"Apta",$H$6:$H$505,"&gt;"&amp;H312)+COUNTIFS($A$6:$A$505,A312,$E$6:$E$505,E312,$M$6:$M$505,"Apta",$H$6:$H$505,H312,$G$6:$G$505,"&gt;"&amp;G312)+COUNTIFS($A$6:A312,A312,$E$6:E312,E312,$M$6:M312,"Apta",$H$6:H312,H312,$G$6:G312,G312)-1)</f>
        <v/>
      </c>
      <c r="O312" s="24">
        <f>IF(N312="","",A312&amp;"|"&amp;E312&amp;"|"&amp;TEXT(N312,"000"))</f>
        <v/>
      </c>
    </row>
    <row r="313">
      <c r="A313" s="16" t="n"/>
      <c r="B313" s="20">
        <f>IF(A313="","",IFERROR(INDEX(Produtos!$B$6:$B$205,MATCH(A313,Produtos!$A$6:$A$205,0)),"SKU não cadastrado"))</f>
        <v/>
      </c>
      <c r="C313" s="16" t="n"/>
      <c r="D313" s="20">
        <f>IF(C313="","",IFERROR(INDEX(Produtos!$B$6:$B$205,MATCH(C313,Produtos!$A$6:$A$205,0)),"SKU não cadastrado"))</f>
        <v/>
      </c>
      <c r="E313" s="16" t="n"/>
      <c r="F313" s="16" t="n"/>
      <c r="G313" s="38" t="n"/>
      <c r="H313" s="22" t="n"/>
      <c r="I313" s="23" t="n"/>
      <c r="J313" s="16" t="n"/>
      <c r="K313" s="23" t="n"/>
      <c r="L313" s="20">
        <f>IF(COUNTA(A313,C313,E313,F313,G313,H313,I313,J313)=0,"",IF(A313="","Falta SKU-base",IF(C313="","Falta SKU recomendado",IF(E313="","Falta tipo",IF(F313="","Falta compatibilidade",IF(G313="","Falta margem",IF(H313="","Falta prioridade",IF(I313="","Falta regra",IF(J313="","Falta situação ativa",IF(A313=C313,"Conflito: SKU igual",IF(COUNTIF(Produtos!$A$6:$A$205,A313)=0,"Conflito: base não cadastrada",IF(COUNTIF(Produtos!$A$6:$A$205,C313)=0,"Conflito: recomendado não cadastrado",IF(COUNTIFS($A$6:A313,A313,$C$6:C313,C313,$E$6:E313,E313)&gt;1,"Conflito: relação duplicada","OK")))))))))))))</f>
        <v/>
      </c>
      <c r="M313" s="20">
        <f>IF(L313="","",IF(L313&lt;&gt;"OK","Bloqueada: "&amp;L313,IF(J313&lt;&gt;"Sim","Inativa",IF(IFERROR(INDEX(Produtos!$D$6:$D$205,MATCH(A313,Produtos!$A$6:$A$205,0)),"")&lt;&gt;"Ativo","Bloqueada: base inativa",IF(IFERROR(INDEX(Produtos!$D$6:$D$205,MATCH(C313,Produtos!$A$6:$A$205,0)),"")&lt;&gt;"Ativo","Bloqueada: recomendado inativo",IF(F313="Incompatível","Bloqueada: incompatível",IF(F313="Não avaliada","Revisar: compatibilidade",IF(AND(F313="Condicional",'Instruções'!$B$15="Não"),"Revisar: condição não liberada",IF(IFERROR(INDEX(Produtos!$E$6:$E$205,MATCH(C313,Produtos!$A$6:$A$205,0)),"")&lt;&gt;"Sim","Aguardar: recomendado indisponível",IF(AND(I313="Se SKU-base indisponível",IFERROR(INDEX(Produtos!$E$6:$E$205,MATCH(A313,Produtos!$A$6:$A$205,0)),"")="Sim"),"Aguardar: base disponível",IF(AND(I313="Se SKU-base disponível",IFERROR(INDEX(Produtos!$E$6:$E$205,MATCH(A313,Produtos!$A$6:$A$205,0)),"")&lt;&gt;"Sim"),"Aguardar: base indisponível",IF(G313&lt;'Instruções'!$B$14,"Revisar: margem abaixo do mínimo","Apta"))))))))))))</f>
        <v/>
      </c>
      <c r="N313" s="17">
        <f>IF(M313&lt;&gt;"Apta","",1+COUNTIFS($A$6:$A$505,A313,$E$6:$E$505,E313,$M$6:$M$505,"Apta",$H$6:$H$505,"&gt;"&amp;H313)+COUNTIFS($A$6:$A$505,A313,$E$6:$E$505,E313,$M$6:$M$505,"Apta",$H$6:$H$505,H313,$G$6:$G$505,"&gt;"&amp;G313)+COUNTIFS($A$6:A313,A313,$E$6:E313,E313,$M$6:M313,"Apta",$H$6:H313,H313,$G$6:G313,G313)-1)</f>
        <v/>
      </c>
      <c r="O313" s="24">
        <f>IF(N313="","",A313&amp;"|"&amp;E313&amp;"|"&amp;TEXT(N313,"000"))</f>
        <v/>
      </c>
    </row>
    <row r="314">
      <c r="A314" s="16" t="n"/>
      <c r="B314" s="20">
        <f>IF(A314="","",IFERROR(INDEX(Produtos!$B$6:$B$205,MATCH(A314,Produtos!$A$6:$A$205,0)),"SKU não cadastrado"))</f>
        <v/>
      </c>
      <c r="C314" s="16" t="n"/>
      <c r="D314" s="20">
        <f>IF(C314="","",IFERROR(INDEX(Produtos!$B$6:$B$205,MATCH(C314,Produtos!$A$6:$A$205,0)),"SKU não cadastrado"))</f>
        <v/>
      </c>
      <c r="E314" s="16" t="n"/>
      <c r="F314" s="16" t="n"/>
      <c r="G314" s="38" t="n"/>
      <c r="H314" s="22" t="n"/>
      <c r="I314" s="23" t="n"/>
      <c r="J314" s="16" t="n"/>
      <c r="K314" s="23" t="n"/>
      <c r="L314" s="20">
        <f>IF(COUNTA(A314,C314,E314,F314,G314,H314,I314,J314)=0,"",IF(A314="","Falta SKU-base",IF(C314="","Falta SKU recomendado",IF(E314="","Falta tipo",IF(F314="","Falta compatibilidade",IF(G314="","Falta margem",IF(H314="","Falta prioridade",IF(I314="","Falta regra",IF(J314="","Falta situação ativa",IF(A314=C314,"Conflito: SKU igual",IF(COUNTIF(Produtos!$A$6:$A$205,A314)=0,"Conflito: base não cadastrada",IF(COUNTIF(Produtos!$A$6:$A$205,C314)=0,"Conflito: recomendado não cadastrado",IF(COUNTIFS($A$6:A314,A314,$C$6:C314,C314,$E$6:E314,E314)&gt;1,"Conflito: relação duplicada","OK")))))))))))))</f>
        <v/>
      </c>
      <c r="M314" s="20">
        <f>IF(L314="","",IF(L314&lt;&gt;"OK","Bloqueada: "&amp;L314,IF(J314&lt;&gt;"Sim","Inativa",IF(IFERROR(INDEX(Produtos!$D$6:$D$205,MATCH(A314,Produtos!$A$6:$A$205,0)),"")&lt;&gt;"Ativo","Bloqueada: base inativa",IF(IFERROR(INDEX(Produtos!$D$6:$D$205,MATCH(C314,Produtos!$A$6:$A$205,0)),"")&lt;&gt;"Ativo","Bloqueada: recomendado inativo",IF(F314="Incompatível","Bloqueada: incompatível",IF(F314="Não avaliada","Revisar: compatibilidade",IF(AND(F314="Condicional",'Instruções'!$B$15="Não"),"Revisar: condição não liberada",IF(IFERROR(INDEX(Produtos!$E$6:$E$205,MATCH(C314,Produtos!$A$6:$A$205,0)),"")&lt;&gt;"Sim","Aguardar: recomendado indisponível",IF(AND(I314="Se SKU-base indisponível",IFERROR(INDEX(Produtos!$E$6:$E$205,MATCH(A314,Produtos!$A$6:$A$205,0)),"")="Sim"),"Aguardar: base disponível",IF(AND(I314="Se SKU-base disponível",IFERROR(INDEX(Produtos!$E$6:$E$205,MATCH(A314,Produtos!$A$6:$A$205,0)),"")&lt;&gt;"Sim"),"Aguardar: base indisponível",IF(G314&lt;'Instruções'!$B$14,"Revisar: margem abaixo do mínimo","Apta"))))))))))))</f>
        <v/>
      </c>
      <c r="N314" s="17">
        <f>IF(M314&lt;&gt;"Apta","",1+COUNTIFS($A$6:$A$505,A314,$E$6:$E$505,E314,$M$6:$M$505,"Apta",$H$6:$H$505,"&gt;"&amp;H314)+COUNTIFS($A$6:$A$505,A314,$E$6:$E$505,E314,$M$6:$M$505,"Apta",$H$6:$H$505,H314,$G$6:$G$505,"&gt;"&amp;G314)+COUNTIFS($A$6:A314,A314,$E$6:E314,E314,$M$6:M314,"Apta",$H$6:H314,H314,$G$6:G314,G314)-1)</f>
        <v/>
      </c>
      <c r="O314" s="24">
        <f>IF(N314="","",A314&amp;"|"&amp;E314&amp;"|"&amp;TEXT(N314,"000"))</f>
        <v/>
      </c>
    </row>
    <row r="315">
      <c r="A315" s="16" t="n"/>
      <c r="B315" s="20">
        <f>IF(A315="","",IFERROR(INDEX(Produtos!$B$6:$B$205,MATCH(A315,Produtos!$A$6:$A$205,0)),"SKU não cadastrado"))</f>
        <v/>
      </c>
      <c r="C315" s="16" t="n"/>
      <c r="D315" s="20">
        <f>IF(C315="","",IFERROR(INDEX(Produtos!$B$6:$B$205,MATCH(C315,Produtos!$A$6:$A$205,0)),"SKU não cadastrado"))</f>
        <v/>
      </c>
      <c r="E315" s="16" t="n"/>
      <c r="F315" s="16" t="n"/>
      <c r="G315" s="38" t="n"/>
      <c r="H315" s="22" t="n"/>
      <c r="I315" s="23" t="n"/>
      <c r="J315" s="16" t="n"/>
      <c r="K315" s="23" t="n"/>
      <c r="L315" s="20">
        <f>IF(COUNTA(A315,C315,E315,F315,G315,H315,I315,J315)=0,"",IF(A315="","Falta SKU-base",IF(C315="","Falta SKU recomendado",IF(E315="","Falta tipo",IF(F315="","Falta compatibilidade",IF(G315="","Falta margem",IF(H315="","Falta prioridade",IF(I315="","Falta regra",IF(J315="","Falta situação ativa",IF(A315=C315,"Conflito: SKU igual",IF(COUNTIF(Produtos!$A$6:$A$205,A315)=0,"Conflito: base não cadastrada",IF(COUNTIF(Produtos!$A$6:$A$205,C315)=0,"Conflito: recomendado não cadastrado",IF(COUNTIFS($A$6:A315,A315,$C$6:C315,C315,$E$6:E315,E315)&gt;1,"Conflito: relação duplicada","OK")))))))))))))</f>
        <v/>
      </c>
      <c r="M315" s="20">
        <f>IF(L315="","",IF(L315&lt;&gt;"OK","Bloqueada: "&amp;L315,IF(J315&lt;&gt;"Sim","Inativa",IF(IFERROR(INDEX(Produtos!$D$6:$D$205,MATCH(A315,Produtos!$A$6:$A$205,0)),"")&lt;&gt;"Ativo","Bloqueada: base inativa",IF(IFERROR(INDEX(Produtos!$D$6:$D$205,MATCH(C315,Produtos!$A$6:$A$205,0)),"")&lt;&gt;"Ativo","Bloqueada: recomendado inativo",IF(F315="Incompatível","Bloqueada: incompatível",IF(F315="Não avaliada","Revisar: compatibilidade",IF(AND(F315="Condicional",'Instruções'!$B$15="Não"),"Revisar: condição não liberada",IF(IFERROR(INDEX(Produtos!$E$6:$E$205,MATCH(C315,Produtos!$A$6:$A$205,0)),"")&lt;&gt;"Sim","Aguardar: recomendado indisponível",IF(AND(I315="Se SKU-base indisponível",IFERROR(INDEX(Produtos!$E$6:$E$205,MATCH(A315,Produtos!$A$6:$A$205,0)),"")="Sim"),"Aguardar: base disponível",IF(AND(I315="Se SKU-base disponível",IFERROR(INDEX(Produtos!$E$6:$E$205,MATCH(A315,Produtos!$A$6:$A$205,0)),"")&lt;&gt;"Sim"),"Aguardar: base indisponível",IF(G315&lt;'Instruções'!$B$14,"Revisar: margem abaixo do mínimo","Apta"))))))))))))</f>
        <v/>
      </c>
      <c r="N315" s="17">
        <f>IF(M315&lt;&gt;"Apta","",1+COUNTIFS($A$6:$A$505,A315,$E$6:$E$505,E315,$M$6:$M$505,"Apta",$H$6:$H$505,"&gt;"&amp;H315)+COUNTIFS($A$6:$A$505,A315,$E$6:$E$505,E315,$M$6:$M$505,"Apta",$H$6:$H$505,H315,$G$6:$G$505,"&gt;"&amp;G315)+COUNTIFS($A$6:A315,A315,$E$6:E315,E315,$M$6:M315,"Apta",$H$6:H315,H315,$G$6:G315,G315)-1)</f>
        <v/>
      </c>
      <c r="O315" s="24">
        <f>IF(N315="","",A315&amp;"|"&amp;E315&amp;"|"&amp;TEXT(N315,"000"))</f>
        <v/>
      </c>
    </row>
    <row r="316">
      <c r="A316" s="16" t="n"/>
      <c r="B316" s="20">
        <f>IF(A316="","",IFERROR(INDEX(Produtos!$B$6:$B$205,MATCH(A316,Produtos!$A$6:$A$205,0)),"SKU não cadastrado"))</f>
        <v/>
      </c>
      <c r="C316" s="16" t="n"/>
      <c r="D316" s="20">
        <f>IF(C316="","",IFERROR(INDEX(Produtos!$B$6:$B$205,MATCH(C316,Produtos!$A$6:$A$205,0)),"SKU não cadastrado"))</f>
        <v/>
      </c>
      <c r="E316" s="16" t="n"/>
      <c r="F316" s="16" t="n"/>
      <c r="G316" s="38" t="n"/>
      <c r="H316" s="22" t="n"/>
      <c r="I316" s="23" t="n"/>
      <c r="J316" s="16" t="n"/>
      <c r="K316" s="23" t="n"/>
      <c r="L316" s="20">
        <f>IF(COUNTA(A316,C316,E316,F316,G316,H316,I316,J316)=0,"",IF(A316="","Falta SKU-base",IF(C316="","Falta SKU recomendado",IF(E316="","Falta tipo",IF(F316="","Falta compatibilidade",IF(G316="","Falta margem",IF(H316="","Falta prioridade",IF(I316="","Falta regra",IF(J316="","Falta situação ativa",IF(A316=C316,"Conflito: SKU igual",IF(COUNTIF(Produtos!$A$6:$A$205,A316)=0,"Conflito: base não cadastrada",IF(COUNTIF(Produtos!$A$6:$A$205,C316)=0,"Conflito: recomendado não cadastrado",IF(COUNTIFS($A$6:A316,A316,$C$6:C316,C316,$E$6:E316,E316)&gt;1,"Conflito: relação duplicada","OK")))))))))))))</f>
        <v/>
      </c>
      <c r="M316" s="20">
        <f>IF(L316="","",IF(L316&lt;&gt;"OK","Bloqueada: "&amp;L316,IF(J316&lt;&gt;"Sim","Inativa",IF(IFERROR(INDEX(Produtos!$D$6:$D$205,MATCH(A316,Produtos!$A$6:$A$205,0)),"")&lt;&gt;"Ativo","Bloqueada: base inativa",IF(IFERROR(INDEX(Produtos!$D$6:$D$205,MATCH(C316,Produtos!$A$6:$A$205,0)),"")&lt;&gt;"Ativo","Bloqueada: recomendado inativo",IF(F316="Incompatível","Bloqueada: incompatível",IF(F316="Não avaliada","Revisar: compatibilidade",IF(AND(F316="Condicional",'Instruções'!$B$15="Não"),"Revisar: condição não liberada",IF(IFERROR(INDEX(Produtos!$E$6:$E$205,MATCH(C316,Produtos!$A$6:$A$205,0)),"")&lt;&gt;"Sim","Aguardar: recomendado indisponível",IF(AND(I316="Se SKU-base indisponível",IFERROR(INDEX(Produtos!$E$6:$E$205,MATCH(A316,Produtos!$A$6:$A$205,0)),"")="Sim"),"Aguardar: base disponível",IF(AND(I316="Se SKU-base disponível",IFERROR(INDEX(Produtos!$E$6:$E$205,MATCH(A316,Produtos!$A$6:$A$205,0)),"")&lt;&gt;"Sim"),"Aguardar: base indisponível",IF(G316&lt;'Instruções'!$B$14,"Revisar: margem abaixo do mínimo","Apta"))))))))))))</f>
        <v/>
      </c>
      <c r="N316" s="17">
        <f>IF(M316&lt;&gt;"Apta","",1+COUNTIFS($A$6:$A$505,A316,$E$6:$E$505,E316,$M$6:$M$505,"Apta",$H$6:$H$505,"&gt;"&amp;H316)+COUNTIFS($A$6:$A$505,A316,$E$6:$E$505,E316,$M$6:$M$505,"Apta",$H$6:$H$505,H316,$G$6:$G$505,"&gt;"&amp;G316)+COUNTIFS($A$6:A316,A316,$E$6:E316,E316,$M$6:M316,"Apta",$H$6:H316,H316,$G$6:G316,G316)-1)</f>
        <v/>
      </c>
      <c r="O316" s="24">
        <f>IF(N316="","",A316&amp;"|"&amp;E316&amp;"|"&amp;TEXT(N316,"000"))</f>
        <v/>
      </c>
    </row>
    <row r="317">
      <c r="A317" s="16" t="n"/>
      <c r="B317" s="20">
        <f>IF(A317="","",IFERROR(INDEX(Produtos!$B$6:$B$205,MATCH(A317,Produtos!$A$6:$A$205,0)),"SKU não cadastrado"))</f>
        <v/>
      </c>
      <c r="C317" s="16" t="n"/>
      <c r="D317" s="20">
        <f>IF(C317="","",IFERROR(INDEX(Produtos!$B$6:$B$205,MATCH(C317,Produtos!$A$6:$A$205,0)),"SKU não cadastrado"))</f>
        <v/>
      </c>
      <c r="E317" s="16" t="n"/>
      <c r="F317" s="16" t="n"/>
      <c r="G317" s="38" t="n"/>
      <c r="H317" s="22" t="n"/>
      <c r="I317" s="23" t="n"/>
      <c r="J317" s="16" t="n"/>
      <c r="K317" s="23" t="n"/>
      <c r="L317" s="20">
        <f>IF(COUNTA(A317,C317,E317,F317,G317,H317,I317,J317)=0,"",IF(A317="","Falta SKU-base",IF(C317="","Falta SKU recomendado",IF(E317="","Falta tipo",IF(F317="","Falta compatibilidade",IF(G317="","Falta margem",IF(H317="","Falta prioridade",IF(I317="","Falta regra",IF(J317="","Falta situação ativa",IF(A317=C317,"Conflito: SKU igual",IF(COUNTIF(Produtos!$A$6:$A$205,A317)=0,"Conflito: base não cadastrada",IF(COUNTIF(Produtos!$A$6:$A$205,C317)=0,"Conflito: recomendado não cadastrado",IF(COUNTIFS($A$6:A317,A317,$C$6:C317,C317,$E$6:E317,E317)&gt;1,"Conflito: relação duplicada","OK")))))))))))))</f>
        <v/>
      </c>
      <c r="M317" s="20">
        <f>IF(L317="","",IF(L317&lt;&gt;"OK","Bloqueada: "&amp;L317,IF(J317&lt;&gt;"Sim","Inativa",IF(IFERROR(INDEX(Produtos!$D$6:$D$205,MATCH(A317,Produtos!$A$6:$A$205,0)),"")&lt;&gt;"Ativo","Bloqueada: base inativa",IF(IFERROR(INDEX(Produtos!$D$6:$D$205,MATCH(C317,Produtos!$A$6:$A$205,0)),"")&lt;&gt;"Ativo","Bloqueada: recomendado inativo",IF(F317="Incompatível","Bloqueada: incompatível",IF(F317="Não avaliada","Revisar: compatibilidade",IF(AND(F317="Condicional",'Instruções'!$B$15="Não"),"Revisar: condição não liberada",IF(IFERROR(INDEX(Produtos!$E$6:$E$205,MATCH(C317,Produtos!$A$6:$A$205,0)),"")&lt;&gt;"Sim","Aguardar: recomendado indisponível",IF(AND(I317="Se SKU-base indisponível",IFERROR(INDEX(Produtos!$E$6:$E$205,MATCH(A317,Produtos!$A$6:$A$205,0)),"")="Sim"),"Aguardar: base disponível",IF(AND(I317="Se SKU-base disponível",IFERROR(INDEX(Produtos!$E$6:$E$205,MATCH(A317,Produtos!$A$6:$A$205,0)),"")&lt;&gt;"Sim"),"Aguardar: base indisponível",IF(G317&lt;'Instruções'!$B$14,"Revisar: margem abaixo do mínimo","Apta"))))))))))))</f>
        <v/>
      </c>
      <c r="N317" s="17">
        <f>IF(M317&lt;&gt;"Apta","",1+COUNTIFS($A$6:$A$505,A317,$E$6:$E$505,E317,$M$6:$M$505,"Apta",$H$6:$H$505,"&gt;"&amp;H317)+COUNTIFS($A$6:$A$505,A317,$E$6:$E$505,E317,$M$6:$M$505,"Apta",$H$6:$H$505,H317,$G$6:$G$505,"&gt;"&amp;G317)+COUNTIFS($A$6:A317,A317,$E$6:E317,E317,$M$6:M317,"Apta",$H$6:H317,H317,$G$6:G317,G317)-1)</f>
        <v/>
      </c>
      <c r="O317" s="24">
        <f>IF(N317="","",A317&amp;"|"&amp;E317&amp;"|"&amp;TEXT(N317,"000"))</f>
        <v/>
      </c>
    </row>
    <row r="318">
      <c r="A318" s="16" t="n"/>
      <c r="B318" s="20">
        <f>IF(A318="","",IFERROR(INDEX(Produtos!$B$6:$B$205,MATCH(A318,Produtos!$A$6:$A$205,0)),"SKU não cadastrado"))</f>
        <v/>
      </c>
      <c r="C318" s="16" t="n"/>
      <c r="D318" s="20">
        <f>IF(C318="","",IFERROR(INDEX(Produtos!$B$6:$B$205,MATCH(C318,Produtos!$A$6:$A$205,0)),"SKU não cadastrado"))</f>
        <v/>
      </c>
      <c r="E318" s="16" t="n"/>
      <c r="F318" s="16" t="n"/>
      <c r="G318" s="38" t="n"/>
      <c r="H318" s="22" t="n"/>
      <c r="I318" s="23" t="n"/>
      <c r="J318" s="16" t="n"/>
      <c r="K318" s="23" t="n"/>
      <c r="L318" s="20">
        <f>IF(COUNTA(A318,C318,E318,F318,G318,H318,I318,J318)=0,"",IF(A318="","Falta SKU-base",IF(C318="","Falta SKU recomendado",IF(E318="","Falta tipo",IF(F318="","Falta compatibilidade",IF(G318="","Falta margem",IF(H318="","Falta prioridade",IF(I318="","Falta regra",IF(J318="","Falta situação ativa",IF(A318=C318,"Conflito: SKU igual",IF(COUNTIF(Produtos!$A$6:$A$205,A318)=0,"Conflito: base não cadastrada",IF(COUNTIF(Produtos!$A$6:$A$205,C318)=0,"Conflito: recomendado não cadastrado",IF(COUNTIFS($A$6:A318,A318,$C$6:C318,C318,$E$6:E318,E318)&gt;1,"Conflito: relação duplicada","OK")))))))))))))</f>
        <v/>
      </c>
      <c r="M318" s="20">
        <f>IF(L318="","",IF(L318&lt;&gt;"OK","Bloqueada: "&amp;L318,IF(J318&lt;&gt;"Sim","Inativa",IF(IFERROR(INDEX(Produtos!$D$6:$D$205,MATCH(A318,Produtos!$A$6:$A$205,0)),"")&lt;&gt;"Ativo","Bloqueada: base inativa",IF(IFERROR(INDEX(Produtos!$D$6:$D$205,MATCH(C318,Produtos!$A$6:$A$205,0)),"")&lt;&gt;"Ativo","Bloqueada: recomendado inativo",IF(F318="Incompatível","Bloqueada: incompatível",IF(F318="Não avaliada","Revisar: compatibilidade",IF(AND(F318="Condicional",'Instruções'!$B$15="Não"),"Revisar: condição não liberada",IF(IFERROR(INDEX(Produtos!$E$6:$E$205,MATCH(C318,Produtos!$A$6:$A$205,0)),"")&lt;&gt;"Sim","Aguardar: recomendado indisponível",IF(AND(I318="Se SKU-base indisponível",IFERROR(INDEX(Produtos!$E$6:$E$205,MATCH(A318,Produtos!$A$6:$A$205,0)),"")="Sim"),"Aguardar: base disponível",IF(AND(I318="Se SKU-base disponível",IFERROR(INDEX(Produtos!$E$6:$E$205,MATCH(A318,Produtos!$A$6:$A$205,0)),"")&lt;&gt;"Sim"),"Aguardar: base indisponível",IF(G318&lt;'Instruções'!$B$14,"Revisar: margem abaixo do mínimo","Apta"))))))))))))</f>
        <v/>
      </c>
      <c r="N318" s="17">
        <f>IF(M318&lt;&gt;"Apta","",1+COUNTIFS($A$6:$A$505,A318,$E$6:$E$505,E318,$M$6:$M$505,"Apta",$H$6:$H$505,"&gt;"&amp;H318)+COUNTIFS($A$6:$A$505,A318,$E$6:$E$505,E318,$M$6:$M$505,"Apta",$H$6:$H$505,H318,$G$6:$G$505,"&gt;"&amp;G318)+COUNTIFS($A$6:A318,A318,$E$6:E318,E318,$M$6:M318,"Apta",$H$6:H318,H318,$G$6:G318,G318)-1)</f>
        <v/>
      </c>
      <c r="O318" s="24">
        <f>IF(N318="","",A318&amp;"|"&amp;E318&amp;"|"&amp;TEXT(N318,"000"))</f>
        <v/>
      </c>
    </row>
    <row r="319">
      <c r="A319" s="16" t="n"/>
      <c r="B319" s="20">
        <f>IF(A319="","",IFERROR(INDEX(Produtos!$B$6:$B$205,MATCH(A319,Produtos!$A$6:$A$205,0)),"SKU não cadastrado"))</f>
        <v/>
      </c>
      <c r="C319" s="16" t="n"/>
      <c r="D319" s="20">
        <f>IF(C319="","",IFERROR(INDEX(Produtos!$B$6:$B$205,MATCH(C319,Produtos!$A$6:$A$205,0)),"SKU não cadastrado"))</f>
        <v/>
      </c>
      <c r="E319" s="16" t="n"/>
      <c r="F319" s="16" t="n"/>
      <c r="G319" s="38" t="n"/>
      <c r="H319" s="22" t="n"/>
      <c r="I319" s="23" t="n"/>
      <c r="J319" s="16" t="n"/>
      <c r="K319" s="23" t="n"/>
      <c r="L319" s="20">
        <f>IF(COUNTA(A319,C319,E319,F319,G319,H319,I319,J319)=0,"",IF(A319="","Falta SKU-base",IF(C319="","Falta SKU recomendado",IF(E319="","Falta tipo",IF(F319="","Falta compatibilidade",IF(G319="","Falta margem",IF(H319="","Falta prioridade",IF(I319="","Falta regra",IF(J319="","Falta situação ativa",IF(A319=C319,"Conflito: SKU igual",IF(COUNTIF(Produtos!$A$6:$A$205,A319)=0,"Conflito: base não cadastrada",IF(COUNTIF(Produtos!$A$6:$A$205,C319)=0,"Conflito: recomendado não cadastrado",IF(COUNTIFS($A$6:A319,A319,$C$6:C319,C319,$E$6:E319,E319)&gt;1,"Conflito: relação duplicada","OK")))))))))))))</f>
        <v/>
      </c>
      <c r="M319" s="20">
        <f>IF(L319="","",IF(L319&lt;&gt;"OK","Bloqueada: "&amp;L319,IF(J319&lt;&gt;"Sim","Inativa",IF(IFERROR(INDEX(Produtos!$D$6:$D$205,MATCH(A319,Produtos!$A$6:$A$205,0)),"")&lt;&gt;"Ativo","Bloqueada: base inativa",IF(IFERROR(INDEX(Produtos!$D$6:$D$205,MATCH(C319,Produtos!$A$6:$A$205,0)),"")&lt;&gt;"Ativo","Bloqueada: recomendado inativo",IF(F319="Incompatível","Bloqueada: incompatível",IF(F319="Não avaliada","Revisar: compatibilidade",IF(AND(F319="Condicional",'Instruções'!$B$15="Não"),"Revisar: condição não liberada",IF(IFERROR(INDEX(Produtos!$E$6:$E$205,MATCH(C319,Produtos!$A$6:$A$205,0)),"")&lt;&gt;"Sim","Aguardar: recomendado indisponível",IF(AND(I319="Se SKU-base indisponível",IFERROR(INDEX(Produtos!$E$6:$E$205,MATCH(A319,Produtos!$A$6:$A$205,0)),"")="Sim"),"Aguardar: base disponível",IF(AND(I319="Se SKU-base disponível",IFERROR(INDEX(Produtos!$E$6:$E$205,MATCH(A319,Produtos!$A$6:$A$205,0)),"")&lt;&gt;"Sim"),"Aguardar: base indisponível",IF(G319&lt;'Instruções'!$B$14,"Revisar: margem abaixo do mínimo","Apta"))))))))))))</f>
        <v/>
      </c>
      <c r="N319" s="17">
        <f>IF(M319&lt;&gt;"Apta","",1+COUNTIFS($A$6:$A$505,A319,$E$6:$E$505,E319,$M$6:$M$505,"Apta",$H$6:$H$505,"&gt;"&amp;H319)+COUNTIFS($A$6:$A$505,A319,$E$6:$E$505,E319,$M$6:$M$505,"Apta",$H$6:$H$505,H319,$G$6:$G$505,"&gt;"&amp;G319)+COUNTIFS($A$6:A319,A319,$E$6:E319,E319,$M$6:M319,"Apta",$H$6:H319,H319,$G$6:G319,G319)-1)</f>
        <v/>
      </c>
      <c r="O319" s="24">
        <f>IF(N319="","",A319&amp;"|"&amp;E319&amp;"|"&amp;TEXT(N319,"000"))</f>
        <v/>
      </c>
    </row>
    <row r="320">
      <c r="A320" s="16" t="n"/>
      <c r="B320" s="20">
        <f>IF(A320="","",IFERROR(INDEX(Produtos!$B$6:$B$205,MATCH(A320,Produtos!$A$6:$A$205,0)),"SKU não cadastrado"))</f>
        <v/>
      </c>
      <c r="C320" s="16" t="n"/>
      <c r="D320" s="20">
        <f>IF(C320="","",IFERROR(INDEX(Produtos!$B$6:$B$205,MATCH(C320,Produtos!$A$6:$A$205,0)),"SKU não cadastrado"))</f>
        <v/>
      </c>
      <c r="E320" s="16" t="n"/>
      <c r="F320" s="16" t="n"/>
      <c r="G320" s="38" t="n"/>
      <c r="H320" s="22" t="n"/>
      <c r="I320" s="23" t="n"/>
      <c r="J320" s="16" t="n"/>
      <c r="K320" s="23" t="n"/>
      <c r="L320" s="20">
        <f>IF(COUNTA(A320,C320,E320,F320,G320,H320,I320,J320)=0,"",IF(A320="","Falta SKU-base",IF(C320="","Falta SKU recomendado",IF(E320="","Falta tipo",IF(F320="","Falta compatibilidade",IF(G320="","Falta margem",IF(H320="","Falta prioridade",IF(I320="","Falta regra",IF(J320="","Falta situação ativa",IF(A320=C320,"Conflito: SKU igual",IF(COUNTIF(Produtos!$A$6:$A$205,A320)=0,"Conflito: base não cadastrada",IF(COUNTIF(Produtos!$A$6:$A$205,C320)=0,"Conflito: recomendado não cadastrado",IF(COUNTIFS($A$6:A320,A320,$C$6:C320,C320,$E$6:E320,E320)&gt;1,"Conflito: relação duplicada","OK")))))))))))))</f>
        <v/>
      </c>
      <c r="M320" s="20">
        <f>IF(L320="","",IF(L320&lt;&gt;"OK","Bloqueada: "&amp;L320,IF(J320&lt;&gt;"Sim","Inativa",IF(IFERROR(INDEX(Produtos!$D$6:$D$205,MATCH(A320,Produtos!$A$6:$A$205,0)),"")&lt;&gt;"Ativo","Bloqueada: base inativa",IF(IFERROR(INDEX(Produtos!$D$6:$D$205,MATCH(C320,Produtos!$A$6:$A$205,0)),"")&lt;&gt;"Ativo","Bloqueada: recomendado inativo",IF(F320="Incompatível","Bloqueada: incompatível",IF(F320="Não avaliada","Revisar: compatibilidade",IF(AND(F320="Condicional",'Instruções'!$B$15="Não"),"Revisar: condição não liberada",IF(IFERROR(INDEX(Produtos!$E$6:$E$205,MATCH(C320,Produtos!$A$6:$A$205,0)),"")&lt;&gt;"Sim","Aguardar: recomendado indisponível",IF(AND(I320="Se SKU-base indisponível",IFERROR(INDEX(Produtos!$E$6:$E$205,MATCH(A320,Produtos!$A$6:$A$205,0)),"")="Sim"),"Aguardar: base disponível",IF(AND(I320="Se SKU-base disponível",IFERROR(INDEX(Produtos!$E$6:$E$205,MATCH(A320,Produtos!$A$6:$A$205,0)),"")&lt;&gt;"Sim"),"Aguardar: base indisponível",IF(G320&lt;'Instruções'!$B$14,"Revisar: margem abaixo do mínimo","Apta"))))))))))))</f>
        <v/>
      </c>
      <c r="N320" s="17">
        <f>IF(M320&lt;&gt;"Apta","",1+COUNTIFS($A$6:$A$505,A320,$E$6:$E$505,E320,$M$6:$M$505,"Apta",$H$6:$H$505,"&gt;"&amp;H320)+COUNTIFS($A$6:$A$505,A320,$E$6:$E$505,E320,$M$6:$M$505,"Apta",$H$6:$H$505,H320,$G$6:$G$505,"&gt;"&amp;G320)+COUNTIFS($A$6:A320,A320,$E$6:E320,E320,$M$6:M320,"Apta",$H$6:H320,H320,$G$6:G320,G320)-1)</f>
        <v/>
      </c>
      <c r="O320" s="24">
        <f>IF(N320="","",A320&amp;"|"&amp;E320&amp;"|"&amp;TEXT(N320,"000"))</f>
        <v/>
      </c>
    </row>
    <row r="321">
      <c r="A321" s="16" t="n"/>
      <c r="B321" s="20">
        <f>IF(A321="","",IFERROR(INDEX(Produtos!$B$6:$B$205,MATCH(A321,Produtos!$A$6:$A$205,0)),"SKU não cadastrado"))</f>
        <v/>
      </c>
      <c r="C321" s="16" t="n"/>
      <c r="D321" s="20">
        <f>IF(C321="","",IFERROR(INDEX(Produtos!$B$6:$B$205,MATCH(C321,Produtos!$A$6:$A$205,0)),"SKU não cadastrado"))</f>
        <v/>
      </c>
      <c r="E321" s="16" t="n"/>
      <c r="F321" s="16" t="n"/>
      <c r="G321" s="38" t="n"/>
      <c r="H321" s="22" t="n"/>
      <c r="I321" s="23" t="n"/>
      <c r="J321" s="16" t="n"/>
      <c r="K321" s="23" t="n"/>
      <c r="L321" s="20">
        <f>IF(COUNTA(A321,C321,E321,F321,G321,H321,I321,J321)=0,"",IF(A321="","Falta SKU-base",IF(C321="","Falta SKU recomendado",IF(E321="","Falta tipo",IF(F321="","Falta compatibilidade",IF(G321="","Falta margem",IF(H321="","Falta prioridade",IF(I321="","Falta regra",IF(J321="","Falta situação ativa",IF(A321=C321,"Conflito: SKU igual",IF(COUNTIF(Produtos!$A$6:$A$205,A321)=0,"Conflito: base não cadastrada",IF(COUNTIF(Produtos!$A$6:$A$205,C321)=0,"Conflito: recomendado não cadastrado",IF(COUNTIFS($A$6:A321,A321,$C$6:C321,C321,$E$6:E321,E321)&gt;1,"Conflito: relação duplicada","OK")))))))))))))</f>
        <v/>
      </c>
      <c r="M321" s="20">
        <f>IF(L321="","",IF(L321&lt;&gt;"OK","Bloqueada: "&amp;L321,IF(J321&lt;&gt;"Sim","Inativa",IF(IFERROR(INDEX(Produtos!$D$6:$D$205,MATCH(A321,Produtos!$A$6:$A$205,0)),"")&lt;&gt;"Ativo","Bloqueada: base inativa",IF(IFERROR(INDEX(Produtos!$D$6:$D$205,MATCH(C321,Produtos!$A$6:$A$205,0)),"")&lt;&gt;"Ativo","Bloqueada: recomendado inativo",IF(F321="Incompatível","Bloqueada: incompatível",IF(F321="Não avaliada","Revisar: compatibilidade",IF(AND(F321="Condicional",'Instruções'!$B$15="Não"),"Revisar: condição não liberada",IF(IFERROR(INDEX(Produtos!$E$6:$E$205,MATCH(C321,Produtos!$A$6:$A$205,0)),"")&lt;&gt;"Sim","Aguardar: recomendado indisponível",IF(AND(I321="Se SKU-base indisponível",IFERROR(INDEX(Produtos!$E$6:$E$205,MATCH(A321,Produtos!$A$6:$A$205,0)),"")="Sim"),"Aguardar: base disponível",IF(AND(I321="Se SKU-base disponível",IFERROR(INDEX(Produtos!$E$6:$E$205,MATCH(A321,Produtos!$A$6:$A$205,0)),"")&lt;&gt;"Sim"),"Aguardar: base indisponível",IF(G321&lt;'Instruções'!$B$14,"Revisar: margem abaixo do mínimo","Apta"))))))))))))</f>
        <v/>
      </c>
      <c r="N321" s="17">
        <f>IF(M321&lt;&gt;"Apta","",1+COUNTIFS($A$6:$A$505,A321,$E$6:$E$505,E321,$M$6:$M$505,"Apta",$H$6:$H$505,"&gt;"&amp;H321)+COUNTIFS($A$6:$A$505,A321,$E$6:$E$505,E321,$M$6:$M$505,"Apta",$H$6:$H$505,H321,$G$6:$G$505,"&gt;"&amp;G321)+COUNTIFS($A$6:A321,A321,$E$6:E321,E321,$M$6:M321,"Apta",$H$6:H321,H321,$G$6:G321,G321)-1)</f>
        <v/>
      </c>
      <c r="O321" s="24">
        <f>IF(N321="","",A321&amp;"|"&amp;E321&amp;"|"&amp;TEXT(N321,"000"))</f>
        <v/>
      </c>
    </row>
    <row r="322">
      <c r="A322" s="16" t="n"/>
      <c r="B322" s="20">
        <f>IF(A322="","",IFERROR(INDEX(Produtos!$B$6:$B$205,MATCH(A322,Produtos!$A$6:$A$205,0)),"SKU não cadastrado"))</f>
        <v/>
      </c>
      <c r="C322" s="16" t="n"/>
      <c r="D322" s="20">
        <f>IF(C322="","",IFERROR(INDEX(Produtos!$B$6:$B$205,MATCH(C322,Produtos!$A$6:$A$205,0)),"SKU não cadastrado"))</f>
        <v/>
      </c>
      <c r="E322" s="16" t="n"/>
      <c r="F322" s="16" t="n"/>
      <c r="G322" s="38" t="n"/>
      <c r="H322" s="22" t="n"/>
      <c r="I322" s="23" t="n"/>
      <c r="J322" s="16" t="n"/>
      <c r="K322" s="23" t="n"/>
      <c r="L322" s="20">
        <f>IF(COUNTA(A322,C322,E322,F322,G322,H322,I322,J322)=0,"",IF(A322="","Falta SKU-base",IF(C322="","Falta SKU recomendado",IF(E322="","Falta tipo",IF(F322="","Falta compatibilidade",IF(G322="","Falta margem",IF(H322="","Falta prioridade",IF(I322="","Falta regra",IF(J322="","Falta situação ativa",IF(A322=C322,"Conflito: SKU igual",IF(COUNTIF(Produtos!$A$6:$A$205,A322)=0,"Conflito: base não cadastrada",IF(COUNTIF(Produtos!$A$6:$A$205,C322)=0,"Conflito: recomendado não cadastrado",IF(COUNTIFS($A$6:A322,A322,$C$6:C322,C322,$E$6:E322,E322)&gt;1,"Conflito: relação duplicada","OK")))))))))))))</f>
        <v/>
      </c>
      <c r="M322" s="20">
        <f>IF(L322="","",IF(L322&lt;&gt;"OK","Bloqueada: "&amp;L322,IF(J322&lt;&gt;"Sim","Inativa",IF(IFERROR(INDEX(Produtos!$D$6:$D$205,MATCH(A322,Produtos!$A$6:$A$205,0)),"")&lt;&gt;"Ativo","Bloqueada: base inativa",IF(IFERROR(INDEX(Produtos!$D$6:$D$205,MATCH(C322,Produtos!$A$6:$A$205,0)),"")&lt;&gt;"Ativo","Bloqueada: recomendado inativo",IF(F322="Incompatível","Bloqueada: incompatível",IF(F322="Não avaliada","Revisar: compatibilidade",IF(AND(F322="Condicional",'Instruções'!$B$15="Não"),"Revisar: condição não liberada",IF(IFERROR(INDEX(Produtos!$E$6:$E$205,MATCH(C322,Produtos!$A$6:$A$205,0)),"")&lt;&gt;"Sim","Aguardar: recomendado indisponível",IF(AND(I322="Se SKU-base indisponível",IFERROR(INDEX(Produtos!$E$6:$E$205,MATCH(A322,Produtos!$A$6:$A$205,0)),"")="Sim"),"Aguardar: base disponível",IF(AND(I322="Se SKU-base disponível",IFERROR(INDEX(Produtos!$E$6:$E$205,MATCH(A322,Produtos!$A$6:$A$205,0)),"")&lt;&gt;"Sim"),"Aguardar: base indisponível",IF(G322&lt;'Instruções'!$B$14,"Revisar: margem abaixo do mínimo","Apta"))))))))))))</f>
        <v/>
      </c>
      <c r="N322" s="17">
        <f>IF(M322&lt;&gt;"Apta","",1+COUNTIFS($A$6:$A$505,A322,$E$6:$E$505,E322,$M$6:$M$505,"Apta",$H$6:$H$505,"&gt;"&amp;H322)+COUNTIFS($A$6:$A$505,A322,$E$6:$E$505,E322,$M$6:$M$505,"Apta",$H$6:$H$505,H322,$G$6:$G$505,"&gt;"&amp;G322)+COUNTIFS($A$6:A322,A322,$E$6:E322,E322,$M$6:M322,"Apta",$H$6:H322,H322,$G$6:G322,G322)-1)</f>
        <v/>
      </c>
      <c r="O322" s="24">
        <f>IF(N322="","",A322&amp;"|"&amp;E322&amp;"|"&amp;TEXT(N322,"000"))</f>
        <v/>
      </c>
    </row>
    <row r="323">
      <c r="A323" s="16" t="n"/>
      <c r="B323" s="20">
        <f>IF(A323="","",IFERROR(INDEX(Produtos!$B$6:$B$205,MATCH(A323,Produtos!$A$6:$A$205,0)),"SKU não cadastrado"))</f>
        <v/>
      </c>
      <c r="C323" s="16" t="n"/>
      <c r="D323" s="20">
        <f>IF(C323="","",IFERROR(INDEX(Produtos!$B$6:$B$205,MATCH(C323,Produtos!$A$6:$A$205,0)),"SKU não cadastrado"))</f>
        <v/>
      </c>
      <c r="E323" s="16" t="n"/>
      <c r="F323" s="16" t="n"/>
      <c r="G323" s="38" t="n"/>
      <c r="H323" s="22" t="n"/>
      <c r="I323" s="23" t="n"/>
      <c r="J323" s="16" t="n"/>
      <c r="K323" s="23" t="n"/>
      <c r="L323" s="20">
        <f>IF(COUNTA(A323,C323,E323,F323,G323,H323,I323,J323)=0,"",IF(A323="","Falta SKU-base",IF(C323="","Falta SKU recomendado",IF(E323="","Falta tipo",IF(F323="","Falta compatibilidade",IF(G323="","Falta margem",IF(H323="","Falta prioridade",IF(I323="","Falta regra",IF(J323="","Falta situação ativa",IF(A323=C323,"Conflito: SKU igual",IF(COUNTIF(Produtos!$A$6:$A$205,A323)=0,"Conflito: base não cadastrada",IF(COUNTIF(Produtos!$A$6:$A$205,C323)=0,"Conflito: recomendado não cadastrado",IF(COUNTIFS($A$6:A323,A323,$C$6:C323,C323,$E$6:E323,E323)&gt;1,"Conflito: relação duplicada","OK")))))))))))))</f>
        <v/>
      </c>
      <c r="M323" s="20">
        <f>IF(L323="","",IF(L323&lt;&gt;"OK","Bloqueada: "&amp;L323,IF(J323&lt;&gt;"Sim","Inativa",IF(IFERROR(INDEX(Produtos!$D$6:$D$205,MATCH(A323,Produtos!$A$6:$A$205,0)),"")&lt;&gt;"Ativo","Bloqueada: base inativa",IF(IFERROR(INDEX(Produtos!$D$6:$D$205,MATCH(C323,Produtos!$A$6:$A$205,0)),"")&lt;&gt;"Ativo","Bloqueada: recomendado inativo",IF(F323="Incompatível","Bloqueada: incompatível",IF(F323="Não avaliada","Revisar: compatibilidade",IF(AND(F323="Condicional",'Instruções'!$B$15="Não"),"Revisar: condição não liberada",IF(IFERROR(INDEX(Produtos!$E$6:$E$205,MATCH(C323,Produtos!$A$6:$A$205,0)),"")&lt;&gt;"Sim","Aguardar: recomendado indisponível",IF(AND(I323="Se SKU-base indisponível",IFERROR(INDEX(Produtos!$E$6:$E$205,MATCH(A323,Produtos!$A$6:$A$205,0)),"")="Sim"),"Aguardar: base disponível",IF(AND(I323="Se SKU-base disponível",IFERROR(INDEX(Produtos!$E$6:$E$205,MATCH(A323,Produtos!$A$6:$A$205,0)),"")&lt;&gt;"Sim"),"Aguardar: base indisponível",IF(G323&lt;'Instruções'!$B$14,"Revisar: margem abaixo do mínimo","Apta"))))))))))))</f>
        <v/>
      </c>
      <c r="N323" s="17">
        <f>IF(M323&lt;&gt;"Apta","",1+COUNTIFS($A$6:$A$505,A323,$E$6:$E$505,E323,$M$6:$M$505,"Apta",$H$6:$H$505,"&gt;"&amp;H323)+COUNTIFS($A$6:$A$505,A323,$E$6:$E$505,E323,$M$6:$M$505,"Apta",$H$6:$H$505,H323,$G$6:$G$505,"&gt;"&amp;G323)+COUNTIFS($A$6:A323,A323,$E$6:E323,E323,$M$6:M323,"Apta",$H$6:H323,H323,$G$6:G323,G323)-1)</f>
        <v/>
      </c>
      <c r="O323" s="24">
        <f>IF(N323="","",A323&amp;"|"&amp;E323&amp;"|"&amp;TEXT(N323,"000"))</f>
        <v/>
      </c>
    </row>
    <row r="324">
      <c r="A324" s="16" t="n"/>
      <c r="B324" s="20">
        <f>IF(A324="","",IFERROR(INDEX(Produtos!$B$6:$B$205,MATCH(A324,Produtos!$A$6:$A$205,0)),"SKU não cadastrado"))</f>
        <v/>
      </c>
      <c r="C324" s="16" t="n"/>
      <c r="D324" s="20">
        <f>IF(C324="","",IFERROR(INDEX(Produtos!$B$6:$B$205,MATCH(C324,Produtos!$A$6:$A$205,0)),"SKU não cadastrado"))</f>
        <v/>
      </c>
      <c r="E324" s="16" t="n"/>
      <c r="F324" s="16" t="n"/>
      <c r="G324" s="38" t="n"/>
      <c r="H324" s="22" t="n"/>
      <c r="I324" s="23" t="n"/>
      <c r="J324" s="16" t="n"/>
      <c r="K324" s="23" t="n"/>
      <c r="L324" s="20">
        <f>IF(COUNTA(A324,C324,E324,F324,G324,H324,I324,J324)=0,"",IF(A324="","Falta SKU-base",IF(C324="","Falta SKU recomendado",IF(E324="","Falta tipo",IF(F324="","Falta compatibilidade",IF(G324="","Falta margem",IF(H324="","Falta prioridade",IF(I324="","Falta regra",IF(J324="","Falta situação ativa",IF(A324=C324,"Conflito: SKU igual",IF(COUNTIF(Produtos!$A$6:$A$205,A324)=0,"Conflito: base não cadastrada",IF(COUNTIF(Produtos!$A$6:$A$205,C324)=0,"Conflito: recomendado não cadastrado",IF(COUNTIFS($A$6:A324,A324,$C$6:C324,C324,$E$6:E324,E324)&gt;1,"Conflito: relação duplicada","OK")))))))))))))</f>
        <v/>
      </c>
      <c r="M324" s="20">
        <f>IF(L324="","",IF(L324&lt;&gt;"OK","Bloqueada: "&amp;L324,IF(J324&lt;&gt;"Sim","Inativa",IF(IFERROR(INDEX(Produtos!$D$6:$D$205,MATCH(A324,Produtos!$A$6:$A$205,0)),"")&lt;&gt;"Ativo","Bloqueada: base inativa",IF(IFERROR(INDEX(Produtos!$D$6:$D$205,MATCH(C324,Produtos!$A$6:$A$205,0)),"")&lt;&gt;"Ativo","Bloqueada: recomendado inativo",IF(F324="Incompatível","Bloqueada: incompatível",IF(F324="Não avaliada","Revisar: compatibilidade",IF(AND(F324="Condicional",'Instruções'!$B$15="Não"),"Revisar: condição não liberada",IF(IFERROR(INDEX(Produtos!$E$6:$E$205,MATCH(C324,Produtos!$A$6:$A$205,0)),"")&lt;&gt;"Sim","Aguardar: recomendado indisponível",IF(AND(I324="Se SKU-base indisponível",IFERROR(INDEX(Produtos!$E$6:$E$205,MATCH(A324,Produtos!$A$6:$A$205,0)),"")="Sim"),"Aguardar: base disponível",IF(AND(I324="Se SKU-base disponível",IFERROR(INDEX(Produtos!$E$6:$E$205,MATCH(A324,Produtos!$A$6:$A$205,0)),"")&lt;&gt;"Sim"),"Aguardar: base indisponível",IF(G324&lt;'Instruções'!$B$14,"Revisar: margem abaixo do mínimo","Apta"))))))))))))</f>
        <v/>
      </c>
      <c r="N324" s="17">
        <f>IF(M324&lt;&gt;"Apta","",1+COUNTIFS($A$6:$A$505,A324,$E$6:$E$505,E324,$M$6:$M$505,"Apta",$H$6:$H$505,"&gt;"&amp;H324)+COUNTIFS($A$6:$A$505,A324,$E$6:$E$505,E324,$M$6:$M$505,"Apta",$H$6:$H$505,H324,$G$6:$G$505,"&gt;"&amp;G324)+COUNTIFS($A$6:A324,A324,$E$6:E324,E324,$M$6:M324,"Apta",$H$6:H324,H324,$G$6:G324,G324)-1)</f>
        <v/>
      </c>
      <c r="O324" s="24">
        <f>IF(N324="","",A324&amp;"|"&amp;E324&amp;"|"&amp;TEXT(N324,"000"))</f>
        <v/>
      </c>
    </row>
    <row r="325">
      <c r="A325" s="16" t="n"/>
      <c r="B325" s="20">
        <f>IF(A325="","",IFERROR(INDEX(Produtos!$B$6:$B$205,MATCH(A325,Produtos!$A$6:$A$205,0)),"SKU não cadastrado"))</f>
        <v/>
      </c>
      <c r="C325" s="16" t="n"/>
      <c r="D325" s="20">
        <f>IF(C325="","",IFERROR(INDEX(Produtos!$B$6:$B$205,MATCH(C325,Produtos!$A$6:$A$205,0)),"SKU não cadastrado"))</f>
        <v/>
      </c>
      <c r="E325" s="16" t="n"/>
      <c r="F325" s="16" t="n"/>
      <c r="G325" s="38" t="n"/>
      <c r="H325" s="22" t="n"/>
      <c r="I325" s="23" t="n"/>
      <c r="J325" s="16" t="n"/>
      <c r="K325" s="23" t="n"/>
      <c r="L325" s="20">
        <f>IF(COUNTA(A325,C325,E325,F325,G325,H325,I325,J325)=0,"",IF(A325="","Falta SKU-base",IF(C325="","Falta SKU recomendado",IF(E325="","Falta tipo",IF(F325="","Falta compatibilidade",IF(G325="","Falta margem",IF(H325="","Falta prioridade",IF(I325="","Falta regra",IF(J325="","Falta situação ativa",IF(A325=C325,"Conflito: SKU igual",IF(COUNTIF(Produtos!$A$6:$A$205,A325)=0,"Conflito: base não cadastrada",IF(COUNTIF(Produtos!$A$6:$A$205,C325)=0,"Conflito: recomendado não cadastrado",IF(COUNTIFS($A$6:A325,A325,$C$6:C325,C325,$E$6:E325,E325)&gt;1,"Conflito: relação duplicada","OK")))))))))))))</f>
        <v/>
      </c>
      <c r="M325" s="20">
        <f>IF(L325="","",IF(L325&lt;&gt;"OK","Bloqueada: "&amp;L325,IF(J325&lt;&gt;"Sim","Inativa",IF(IFERROR(INDEX(Produtos!$D$6:$D$205,MATCH(A325,Produtos!$A$6:$A$205,0)),"")&lt;&gt;"Ativo","Bloqueada: base inativa",IF(IFERROR(INDEX(Produtos!$D$6:$D$205,MATCH(C325,Produtos!$A$6:$A$205,0)),"")&lt;&gt;"Ativo","Bloqueada: recomendado inativo",IF(F325="Incompatível","Bloqueada: incompatível",IF(F325="Não avaliada","Revisar: compatibilidade",IF(AND(F325="Condicional",'Instruções'!$B$15="Não"),"Revisar: condição não liberada",IF(IFERROR(INDEX(Produtos!$E$6:$E$205,MATCH(C325,Produtos!$A$6:$A$205,0)),"")&lt;&gt;"Sim","Aguardar: recomendado indisponível",IF(AND(I325="Se SKU-base indisponível",IFERROR(INDEX(Produtos!$E$6:$E$205,MATCH(A325,Produtos!$A$6:$A$205,0)),"")="Sim"),"Aguardar: base disponível",IF(AND(I325="Se SKU-base disponível",IFERROR(INDEX(Produtos!$E$6:$E$205,MATCH(A325,Produtos!$A$6:$A$205,0)),"")&lt;&gt;"Sim"),"Aguardar: base indisponível",IF(G325&lt;'Instruções'!$B$14,"Revisar: margem abaixo do mínimo","Apta"))))))))))))</f>
        <v/>
      </c>
      <c r="N325" s="17">
        <f>IF(M325&lt;&gt;"Apta","",1+COUNTIFS($A$6:$A$505,A325,$E$6:$E$505,E325,$M$6:$M$505,"Apta",$H$6:$H$505,"&gt;"&amp;H325)+COUNTIFS($A$6:$A$505,A325,$E$6:$E$505,E325,$M$6:$M$505,"Apta",$H$6:$H$505,H325,$G$6:$G$505,"&gt;"&amp;G325)+COUNTIFS($A$6:A325,A325,$E$6:E325,E325,$M$6:M325,"Apta",$H$6:H325,H325,$G$6:G325,G325)-1)</f>
        <v/>
      </c>
      <c r="O325" s="24">
        <f>IF(N325="","",A325&amp;"|"&amp;E325&amp;"|"&amp;TEXT(N325,"000"))</f>
        <v/>
      </c>
    </row>
    <row r="326">
      <c r="A326" s="16" t="n"/>
      <c r="B326" s="20">
        <f>IF(A326="","",IFERROR(INDEX(Produtos!$B$6:$B$205,MATCH(A326,Produtos!$A$6:$A$205,0)),"SKU não cadastrado"))</f>
        <v/>
      </c>
      <c r="C326" s="16" t="n"/>
      <c r="D326" s="20">
        <f>IF(C326="","",IFERROR(INDEX(Produtos!$B$6:$B$205,MATCH(C326,Produtos!$A$6:$A$205,0)),"SKU não cadastrado"))</f>
        <v/>
      </c>
      <c r="E326" s="16" t="n"/>
      <c r="F326" s="16" t="n"/>
      <c r="G326" s="38" t="n"/>
      <c r="H326" s="22" t="n"/>
      <c r="I326" s="23" t="n"/>
      <c r="J326" s="16" t="n"/>
      <c r="K326" s="23" t="n"/>
      <c r="L326" s="20">
        <f>IF(COUNTA(A326,C326,E326,F326,G326,H326,I326,J326)=0,"",IF(A326="","Falta SKU-base",IF(C326="","Falta SKU recomendado",IF(E326="","Falta tipo",IF(F326="","Falta compatibilidade",IF(G326="","Falta margem",IF(H326="","Falta prioridade",IF(I326="","Falta regra",IF(J326="","Falta situação ativa",IF(A326=C326,"Conflito: SKU igual",IF(COUNTIF(Produtos!$A$6:$A$205,A326)=0,"Conflito: base não cadastrada",IF(COUNTIF(Produtos!$A$6:$A$205,C326)=0,"Conflito: recomendado não cadastrado",IF(COUNTIFS($A$6:A326,A326,$C$6:C326,C326,$E$6:E326,E326)&gt;1,"Conflito: relação duplicada","OK")))))))))))))</f>
        <v/>
      </c>
      <c r="M326" s="20">
        <f>IF(L326="","",IF(L326&lt;&gt;"OK","Bloqueada: "&amp;L326,IF(J326&lt;&gt;"Sim","Inativa",IF(IFERROR(INDEX(Produtos!$D$6:$D$205,MATCH(A326,Produtos!$A$6:$A$205,0)),"")&lt;&gt;"Ativo","Bloqueada: base inativa",IF(IFERROR(INDEX(Produtos!$D$6:$D$205,MATCH(C326,Produtos!$A$6:$A$205,0)),"")&lt;&gt;"Ativo","Bloqueada: recomendado inativo",IF(F326="Incompatível","Bloqueada: incompatível",IF(F326="Não avaliada","Revisar: compatibilidade",IF(AND(F326="Condicional",'Instruções'!$B$15="Não"),"Revisar: condição não liberada",IF(IFERROR(INDEX(Produtos!$E$6:$E$205,MATCH(C326,Produtos!$A$6:$A$205,0)),"")&lt;&gt;"Sim","Aguardar: recomendado indisponível",IF(AND(I326="Se SKU-base indisponível",IFERROR(INDEX(Produtos!$E$6:$E$205,MATCH(A326,Produtos!$A$6:$A$205,0)),"")="Sim"),"Aguardar: base disponível",IF(AND(I326="Se SKU-base disponível",IFERROR(INDEX(Produtos!$E$6:$E$205,MATCH(A326,Produtos!$A$6:$A$205,0)),"")&lt;&gt;"Sim"),"Aguardar: base indisponível",IF(G326&lt;'Instruções'!$B$14,"Revisar: margem abaixo do mínimo","Apta"))))))))))))</f>
        <v/>
      </c>
      <c r="N326" s="17">
        <f>IF(M326&lt;&gt;"Apta","",1+COUNTIFS($A$6:$A$505,A326,$E$6:$E$505,E326,$M$6:$M$505,"Apta",$H$6:$H$505,"&gt;"&amp;H326)+COUNTIFS($A$6:$A$505,A326,$E$6:$E$505,E326,$M$6:$M$505,"Apta",$H$6:$H$505,H326,$G$6:$G$505,"&gt;"&amp;G326)+COUNTIFS($A$6:A326,A326,$E$6:E326,E326,$M$6:M326,"Apta",$H$6:H326,H326,$G$6:G326,G326)-1)</f>
        <v/>
      </c>
      <c r="O326" s="24">
        <f>IF(N326="","",A326&amp;"|"&amp;E326&amp;"|"&amp;TEXT(N326,"000"))</f>
        <v/>
      </c>
    </row>
    <row r="327">
      <c r="A327" s="16" t="n"/>
      <c r="B327" s="20">
        <f>IF(A327="","",IFERROR(INDEX(Produtos!$B$6:$B$205,MATCH(A327,Produtos!$A$6:$A$205,0)),"SKU não cadastrado"))</f>
        <v/>
      </c>
      <c r="C327" s="16" t="n"/>
      <c r="D327" s="20">
        <f>IF(C327="","",IFERROR(INDEX(Produtos!$B$6:$B$205,MATCH(C327,Produtos!$A$6:$A$205,0)),"SKU não cadastrado"))</f>
        <v/>
      </c>
      <c r="E327" s="16" t="n"/>
      <c r="F327" s="16" t="n"/>
      <c r="G327" s="38" t="n"/>
      <c r="H327" s="22" t="n"/>
      <c r="I327" s="23" t="n"/>
      <c r="J327" s="16" t="n"/>
      <c r="K327" s="23" t="n"/>
      <c r="L327" s="20">
        <f>IF(COUNTA(A327,C327,E327,F327,G327,H327,I327,J327)=0,"",IF(A327="","Falta SKU-base",IF(C327="","Falta SKU recomendado",IF(E327="","Falta tipo",IF(F327="","Falta compatibilidade",IF(G327="","Falta margem",IF(H327="","Falta prioridade",IF(I327="","Falta regra",IF(J327="","Falta situação ativa",IF(A327=C327,"Conflito: SKU igual",IF(COUNTIF(Produtos!$A$6:$A$205,A327)=0,"Conflito: base não cadastrada",IF(COUNTIF(Produtos!$A$6:$A$205,C327)=0,"Conflito: recomendado não cadastrado",IF(COUNTIFS($A$6:A327,A327,$C$6:C327,C327,$E$6:E327,E327)&gt;1,"Conflito: relação duplicada","OK")))))))))))))</f>
        <v/>
      </c>
      <c r="M327" s="20">
        <f>IF(L327="","",IF(L327&lt;&gt;"OK","Bloqueada: "&amp;L327,IF(J327&lt;&gt;"Sim","Inativa",IF(IFERROR(INDEX(Produtos!$D$6:$D$205,MATCH(A327,Produtos!$A$6:$A$205,0)),"")&lt;&gt;"Ativo","Bloqueada: base inativa",IF(IFERROR(INDEX(Produtos!$D$6:$D$205,MATCH(C327,Produtos!$A$6:$A$205,0)),"")&lt;&gt;"Ativo","Bloqueada: recomendado inativo",IF(F327="Incompatível","Bloqueada: incompatível",IF(F327="Não avaliada","Revisar: compatibilidade",IF(AND(F327="Condicional",'Instruções'!$B$15="Não"),"Revisar: condição não liberada",IF(IFERROR(INDEX(Produtos!$E$6:$E$205,MATCH(C327,Produtos!$A$6:$A$205,0)),"")&lt;&gt;"Sim","Aguardar: recomendado indisponível",IF(AND(I327="Se SKU-base indisponível",IFERROR(INDEX(Produtos!$E$6:$E$205,MATCH(A327,Produtos!$A$6:$A$205,0)),"")="Sim"),"Aguardar: base disponível",IF(AND(I327="Se SKU-base disponível",IFERROR(INDEX(Produtos!$E$6:$E$205,MATCH(A327,Produtos!$A$6:$A$205,0)),"")&lt;&gt;"Sim"),"Aguardar: base indisponível",IF(G327&lt;'Instruções'!$B$14,"Revisar: margem abaixo do mínimo","Apta"))))))))))))</f>
        <v/>
      </c>
      <c r="N327" s="17">
        <f>IF(M327&lt;&gt;"Apta","",1+COUNTIFS($A$6:$A$505,A327,$E$6:$E$505,E327,$M$6:$M$505,"Apta",$H$6:$H$505,"&gt;"&amp;H327)+COUNTIFS($A$6:$A$505,A327,$E$6:$E$505,E327,$M$6:$M$505,"Apta",$H$6:$H$505,H327,$G$6:$G$505,"&gt;"&amp;G327)+COUNTIFS($A$6:A327,A327,$E$6:E327,E327,$M$6:M327,"Apta",$H$6:H327,H327,$G$6:G327,G327)-1)</f>
        <v/>
      </c>
      <c r="O327" s="24">
        <f>IF(N327="","",A327&amp;"|"&amp;E327&amp;"|"&amp;TEXT(N327,"000"))</f>
        <v/>
      </c>
    </row>
    <row r="328">
      <c r="A328" s="16" t="n"/>
      <c r="B328" s="20">
        <f>IF(A328="","",IFERROR(INDEX(Produtos!$B$6:$B$205,MATCH(A328,Produtos!$A$6:$A$205,0)),"SKU não cadastrado"))</f>
        <v/>
      </c>
      <c r="C328" s="16" t="n"/>
      <c r="D328" s="20">
        <f>IF(C328="","",IFERROR(INDEX(Produtos!$B$6:$B$205,MATCH(C328,Produtos!$A$6:$A$205,0)),"SKU não cadastrado"))</f>
        <v/>
      </c>
      <c r="E328" s="16" t="n"/>
      <c r="F328" s="16" t="n"/>
      <c r="G328" s="38" t="n"/>
      <c r="H328" s="22" t="n"/>
      <c r="I328" s="23" t="n"/>
      <c r="J328" s="16" t="n"/>
      <c r="K328" s="23" t="n"/>
      <c r="L328" s="20">
        <f>IF(COUNTA(A328,C328,E328,F328,G328,H328,I328,J328)=0,"",IF(A328="","Falta SKU-base",IF(C328="","Falta SKU recomendado",IF(E328="","Falta tipo",IF(F328="","Falta compatibilidade",IF(G328="","Falta margem",IF(H328="","Falta prioridade",IF(I328="","Falta regra",IF(J328="","Falta situação ativa",IF(A328=C328,"Conflito: SKU igual",IF(COUNTIF(Produtos!$A$6:$A$205,A328)=0,"Conflito: base não cadastrada",IF(COUNTIF(Produtos!$A$6:$A$205,C328)=0,"Conflito: recomendado não cadastrado",IF(COUNTIFS($A$6:A328,A328,$C$6:C328,C328,$E$6:E328,E328)&gt;1,"Conflito: relação duplicada","OK")))))))))))))</f>
        <v/>
      </c>
      <c r="M328" s="20">
        <f>IF(L328="","",IF(L328&lt;&gt;"OK","Bloqueada: "&amp;L328,IF(J328&lt;&gt;"Sim","Inativa",IF(IFERROR(INDEX(Produtos!$D$6:$D$205,MATCH(A328,Produtos!$A$6:$A$205,0)),"")&lt;&gt;"Ativo","Bloqueada: base inativa",IF(IFERROR(INDEX(Produtos!$D$6:$D$205,MATCH(C328,Produtos!$A$6:$A$205,0)),"")&lt;&gt;"Ativo","Bloqueada: recomendado inativo",IF(F328="Incompatível","Bloqueada: incompatível",IF(F328="Não avaliada","Revisar: compatibilidade",IF(AND(F328="Condicional",'Instruções'!$B$15="Não"),"Revisar: condição não liberada",IF(IFERROR(INDEX(Produtos!$E$6:$E$205,MATCH(C328,Produtos!$A$6:$A$205,0)),"")&lt;&gt;"Sim","Aguardar: recomendado indisponível",IF(AND(I328="Se SKU-base indisponível",IFERROR(INDEX(Produtos!$E$6:$E$205,MATCH(A328,Produtos!$A$6:$A$205,0)),"")="Sim"),"Aguardar: base disponível",IF(AND(I328="Se SKU-base disponível",IFERROR(INDEX(Produtos!$E$6:$E$205,MATCH(A328,Produtos!$A$6:$A$205,0)),"")&lt;&gt;"Sim"),"Aguardar: base indisponível",IF(G328&lt;'Instruções'!$B$14,"Revisar: margem abaixo do mínimo","Apta"))))))))))))</f>
        <v/>
      </c>
      <c r="N328" s="17">
        <f>IF(M328&lt;&gt;"Apta","",1+COUNTIFS($A$6:$A$505,A328,$E$6:$E$505,E328,$M$6:$M$505,"Apta",$H$6:$H$505,"&gt;"&amp;H328)+COUNTIFS($A$6:$A$505,A328,$E$6:$E$505,E328,$M$6:$M$505,"Apta",$H$6:$H$505,H328,$G$6:$G$505,"&gt;"&amp;G328)+COUNTIFS($A$6:A328,A328,$E$6:E328,E328,$M$6:M328,"Apta",$H$6:H328,H328,$G$6:G328,G328)-1)</f>
        <v/>
      </c>
      <c r="O328" s="24">
        <f>IF(N328="","",A328&amp;"|"&amp;E328&amp;"|"&amp;TEXT(N328,"000"))</f>
        <v/>
      </c>
    </row>
    <row r="329">
      <c r="A329" s="16" t="n"/>
      <c r="B329" s="20">
        <f>IF(A329="","",IFERROR(INDEX(Produtos!$B$6:$B$205,MATCH(A329,Produtos!$A$6:$A$205,0)),"SKU não cadastrado"))</f>
        <v/>
      </c>
      <c r="C329" s="16" t="n"/>
      <c r="D329" s="20">
        <f>IF(C329="","",IFERROR(INDEX(Produtos!$B$6:$B$205,MATCH(C329,Produtos!$A$6:$A$205,0)),"SKU não cadastrado"))</f>
        <v/>
      </c>
      <c r="E329" s="16" t="n"/>
      <c r="F329" s="16" t="n"/>
      <c r="G329" s="38" t="n"/>
      <c r="H329" s="22" t="n"/>
      <c r="I329" s="23" t="n"/>
      <c r="J329" s="16" t="n"/>
      <c r="K329" s="23" t="n"/>
      <c r="L329" s="20">
        <f>IF(COUNTA(A329,C329,E329,F329,G329,H329,I329,J329)=0,"",IF(A329="","Falta SKU-base",IF(C329="","Falta SKU recomendado",IF(E329="","Falta tipo",IF(F329="","Falta compatibilidade",IF(G329="","Falta margem",IF(H329="","Falta prioridade",IF(I329="","Falta regra",IF(J329="","Falta situação ativa",IF(A329=C329,"Conflito: SKU igual",IF(COUNTIF(Produtos!$A$6:$A$205,A329)=0,"Conflito: base não cadastrada",IF(COUNTIF(Produtos!$A$6:$A$205,C329)=0,"Conflito: recomendado não cadastrado",IF(COUNTIFS($A$6:A329,A329,$C$6:C329,C329,$E$6:E329,E329)&gt;1,"Conflito: relação duplicada","OK")))))))))))))</f>
        <v/>
      </c>
      <c r="M329" s="20">
        <f>IF(L329="","",IF(L329&lt;&gt;"OK","Bloqueada: "&amp;L329,IF(J329&lt;&gt;"Sim","Inativa",IF(IFERROR(INDEX(Produtos!$D$6:$D$205,MATCH(A329,Produtos!$A$6:$A$205,0)),"")&lt;&gt;"Ativo","Bloqueada: base inativa",IF(IFERROR(INDEX(Produtos!$D$6:$D$205,MATCH(C329,Produtos!$A$6:$A$205,0)),"")&lt;&gt;"Ativo","Bloqueada: recomendado inativo",IF(F329="Incompatível","Bloqueada: incompatível",IF(F329="Não avaliada","Revisar: compatibilidade",IF(AND(F329="Condicional",'Instruções'!$B$15="Não"),"Revisar: condição não liberada",IF(IFERROR(INDEX(Produtos!$E$6:$E$205,MATCH(C329,Produtos!$A$6:$A$205,0)),"")&lt;&gt;"Sim","Aguardar: recomendado indisponível",IF(AND(I329="Se SKU-base indisponível",IFERROR(INDEX(Produtos!$E$6:$E$205,MATCH(A329,Produtos!$A$6:$A$205,0)),"")="Sim"),"Aguardar: base disponível",IF(AND(I329="Se SKU-base disponível",IFERROR(INDEX(Produtos!$E$6:$E$205,MATCH(A329,Produtos!$A$6:$A$205,0)),"")&lt;&gt;"Sim"),"Aguardar: base indisponível",IF(G329&lt;'Instruções'!$B$14,"Revisar: margem abaixo do mínimo","Apta"))))))))))))</f>
        <v/>
      </c>
      <c r="N329" s="17">
        <f>IF(M329&lt;&gt;"Apta","",1+COUNTIFS($A$6:$A$505,A329,$E$6:$E$505,E329,$M$6:$M$505,"Apta",$H$6:$H$505,"&gt;"&amp;H329)+COUNTIFS($A$6:$A$505,A329,$E$6:$E$505,E329,$M$6:$M$505,"Apta",$H$6:$H$505,H329,$G$6:$G$505,"&gt;"&amp;G329)+COUNTIFS($A$6:A329,A329,$E$6:E329,E329,$M$6:M329,"Apta",$H$6:H329,H329,$G$6:G329,G329)-1)</f>
        <v/>
      </c>
      <c r="O329" s="24">
        <f>IF(N329="","",A329&amp;"|"&amp;E329&amp;"|"&amp;TEXT(N329,"000"))</f>
        <v/>
      </c>
    </row>
    <row r="330">
      <c r="A330" s="16" t="n"/>
      <c r="B330" s="20">
        <f>IF(A330="","",IFERROR(INDEX(Produtos!$B$6:$B$205,MATCH(A330,Produtos!$A$6:$A$205,0)),"SKU não cadastrado"))</f>
        <v/>
      </c>
      <c r="C330" s="16" t="n"/>
      <c r="D330" s="20">
        <f>IF(C330="","",IFERROR(INDEX(Produtos!$B$6:$B$205,MATCH(C330,Produtos!$A$6:$A$205,0)),"SKU não cadastrado"))</f>
        <v/>
      </c>
      <c r="E330" s="16" t="n"/>
      <c r="F330" s="16" t="n"/>
      <c r="G330" s="38" t="n"/>
      <c r="H330" s="22" t="n"/>
      <c r="I330" s="23" t="n"/>
      <c r="J330" s="16" t="n"/>
      <c r="K330" s="23" t="n"/>
      <c r="L330" s="20">
        <f>IF(COUNTA(A330,C330,E330,F330,G330,H330,I330,J330)=0,"",IF(A330="","Falta SKU-base",IF(C330="","Falta SKU recomendado",IF(E330="","Falta tipo",IF(F330="","Falta compatibilidade",IF(G330="","Falta margem",IF(H330="","Falta prioridade",IF(I330="","Falta regra",IF(J330="","Falta situação ativa",IF(A330=C330,"Conflito: SKU igual",IF(COUNTIF(Produtos!$A$6:$A$205,A330)=0,"Conflito: base não cadastrada",IF(COUNTIF(Produtos!$A$6:$A$205,C330)=0,"Conflito: recomendado não cadastrado",IF(COUNTIFS($A$6:A330,A330,$C$6:C330,C330,$E$6:E330,E330)&gt;1,"Conflito: relação duplicada","OK")))))))))))))</f>
        <v/>
      </c>
      <c r="M330" s="20">
        <f>IF(L330="","",IF(L330&lt;&gt;"OK","Bloqueada: "&amp;L330,IF(J330&lt;&gt;"Sim","Inativa",IF(IFERROR(INDEX(Produtos!$D$6:$D$205,MATCH(A330,Produtos!$A$6:$A$205,0)),"")&lt;&gt;"Ativo","Bloqueada: base inativa",IF(IFERROR(INDEX(Produtos!$D$6:$D$205,MATCH(C330,Produtos!$A$6:$A$205,0)),"")&lt;&gt;"Ativo","Bloqueada: recomendado inativo",IF(F330="Incompatível","Bloqueada: incompatível",IF(F330="Não avaliada","Revisar: compatibilidade",IF(AND(F330="Condicional",'Instruções'!$B$15="Não"),"Revisar: condição não liberada",IF(IFERROR(INDEX(Produtos!$E$6:$E$205,MATCH(C330,Produtos!$A$6:$A$205,0)),"")&lt;&gt;"Sim","Aguardar: recomendado indisponível",IF(AND(I330="Se SKU-base indisponível",IFERROR(INDEX(Produtos!$E$6:$E$205,MATCH(A330,Produtos!$A$6:$A$205,0)),"")="Sim"),"Aguardar: base disponível",IF(AND(I330="Se SKU-base disponível",IFERROR(INDEX(Produtos!$E$6:$E$205,MATCH(A330,Produtos!$A$6:$A$205,0)),"")&lt;&gt;"Sim"),"Aguardar: base indisponível",IF(G330&lt;'Instruções'!$B$14,"Revisar: margem abaixo do mínimo","Apta"))))))))))))</f>
        <v/>
      </c>
      <c r="N330" s="17">
        <f>IF(M330&lt;&gt;"Apta","",1+COUNTIFS($A$6:$A$505,A330,$E$6:$E$505,E330,$M$6:$M$505,"Apta",$H$6:$H$505,"&gt;"&amp;H330)+COUNTIFS($A$6:$A$505,A330,$E$6:$E$505,E330,$M$6:$M$505,"Apta",$H$6:$H$505,H330,$G$6:$G$505,"&gt;"&amp;G330)+COUNTIFS($A$6:A330,A330,$E$6:E330,E330,$M$6:M330,"Apta",$H$6:H330,H330,$G$6:G330,G330)-1)</f>
        <v/>
      </c>
      <c r="O330" s="24">
        <f>IF(N330="","",A330&amp;"|"&amp;E330&amp;"|"&amp;TEXT(N330,"000"))</f>
        <v/>
      </c>
    </row>
    <row r="331">
      <c r="A331" s="16" t="n"/>
      <c r="B331" s="20">
        <f>IF(A331="","",IFERROR(INDEX(Produtos!$B$6:$B$205,MATCH(A331,Produtos!$A$6:$A$205,0)),"SKU não cadastrado"))</f>
        <v/>
      </c>
      <c r="C331" s="16" t="n"/>
      <c r="D331" s="20">
        <f>IF(C331="","",IFERROR(INDEX(Produtos!$B$6:$B$205,MATCH(C331,Produtos!$A$6:$A$205,0)),"SKU não cadastrado"))</f>
        <v/>
      </c>
      <c r="E331" s="16" t="n"/>
      <c r="F331" s="16" t="n"/>
      <c r="G331" s="38" t="n"/>
      <c r="H331" s="22" t="n"/>
      <c r="I331" s="23" t="n"/>
      <c r="J331" s="16" t="n"/>
      <c r="K331" s="23" t="n"/>
      <c r="L331" s="20">
        <f>IF(COUNTA(A331,C331,E331,F331,G331,H331,I331,J331)=0,"",IF(A331="","Falta SKU-base",IF(C331="","Falta SKU recomendado",IF(E331="","Falta tipo",IF(F331="","Falta compatibilidade",IF(G331="","Falta margem",IF(H331="","Falta prioridade",IF(I331="","Falta regra",IF(J331="","Falta situação ativa",IF(A331=C331,"Conflito: SKU igual",IF(COUNTIF(Produtos!$A$6:$A$205,A331)=0,"Conflito: base não cadastrada",IF(COUNTIF(Produtos!$A$6:$A$205,C331)=0,"Conflito: recomendado não cadastrado",IF(COUNTIFS($A$6:A331,A331,$C$6:C331,C331,$E$6:E331,E331)&gt;1,"Conflito: relação duplicada","OK")))))))))))))</f>
        <v/>
      </c>
      <c r="M331" s="20">
        <f>IF(L331="","",IF(L331&lt;&gt;"OK","Bloqueada: "&amp;L331,IF(J331&lt;&gt;"Sim","Inativa",IF(IFERROR(INDEX(Produtos!$D$6:$D$205,MATCH(A331,Produtos!$A$6:$A$205,0)),"")&lt;&gt;"Ativo","Bloqueada: base inativa",IF(IFERROR(INDEX(Produtos!$D$6:$D$205,MATCH(C331,Produtos!$A$6:$A$205,0)),"")&lt;&gt;"Ativo","Bloqueada: recomendado inativo",IF(F331="Incompatível","Bloqueada: incompatível",IF(F331="Não avaliada","Revisar: compatibilidade",IF(AND(F331="Condicional",'Instruções'!$B$15="Não"),"Revisar: condição não liberada",IF(IFERROR(INDEX(Produtos!$E$6:$E$205,MATCH(C331,Produtos!$A$6:$A$205,0)),"")&lt;&gt;"Sim","Aguardar: recomendado indisponível",IF(AND(I331="Se SKU-base indisponível",IFERROR(INDEX(Produtos!$E$6:$E$205,MATCH(A331,Produtos!$A$6:$A$205,0)),"")="Sim"),"Aguardar: base disponível",IF(AND(I331="Se SKU-base disponível",IFERROR(INDEX(Produtos!$E$6:$E$205,MATCH(A331,Produtos!$A$6:$A$205,0)),"")&lt;&gt;"Sim"),"Aguardar: base indisponível",IF(G331&lt;'Instruções'!$B$14,"Revisar: margem abaixo do mínimo","Apta"))))))))))))</f>
        <v/>
      </c>
      <c r="N331" s="17">
        <f>IF(M331&lt;&gt;"Apta","",1+COUNTIFS($A$6:$A$505,A331,$E$6:$E$505,E331,$M$6:$M$505,"Apta",$H$6:$H$505,"&gt;"&amp;H331)+COUNTIFS($A$6:$A$505,A331,$E$6:$E$505,E331,$M$6:$M$505,"Apta",$H$6:$H$505,H331,$G$6:$G$505,"&gt;"&amp;G331)+COUNTIFS($A$6:A331,A331,$E$6:E331,E331,$M$6:M331,"Apta",$H$6:H331,H331,$G$6:G331,G331)-1)</f>
        <v/>
      </c>
      <c r="O331" s="24">
        <f>IF(N331="","",A331&amp;"|"&amp;E331&amp;"|"&amp;TEXT(N331,"000"))</f>
        <v/>
      </c>
    </row>
    <row r="332">
      <c r="A332" s="16" t="n"/>
      <c r="B332" s="20">
        <f>IF(A332="","",IFERROR(INDEX(Produtos!$B$6:$B$205,MATCH(A332,Produtos!$A$6:$A$205,0)),"SKU não cadastrado"))</f>
        <v/>
      </c>
      <c r="C332" s="16" t="n"/>
      <c r="D332" s="20">
        <f>IF(C332="","",IFERROR(INDEX(Produtos!$B$6:$B$205,MATCH(C332,Produtos!$A$6:$A$205,0)),"SKU não cadastrado"))</f>
        <v/>
      </c>
      <c r="E332" s="16" t="n"/>
      <c r="F332" s="16" t="n"/>
      <c r="G332" s="38" t="n"/>
      <c r="H332" s="22" t="n"/>
      <c r="I332" s="23" t="n"/>
      <c r="J332" s="16" t="n"/>
      <c r="K332" s="23" t="n"/>
      <c r="L332" s="20">
        <f>IF(COUNTA(A332,C332,E332,F332,G332,H332,I332,J332)=0,"",IF(A332="","Falta SKU-base",IF(C332="","Falta SKU recomendado",IF(E332="","Falta tipo",IF(F332="","Falta compatibilidade",IF(G332="","Falta margem",IF(H332="","Falta prioridade",IF(I332="","Falta regra",IF(J332="","Falta situação ativa",IF(A332=C332,"Conflito: SKU igual",IF(COUNTIF(Produtos!$A$6:$A$205,A332)=0,"Conflito: base não cadastrada",IF(COUNTIF(Produtos!$A$6:$A$205,C332)=0,"Conflito: recomendado não cadastrado",IF(COUNTIFS($A$6:A332,A332,$C$6:C332,C332,$E$6:E332,E332)&gt;1,"Conflito: relação duplicada","OK")))))))))))))</f>
        <v/>
      </c>
      <c r="M332" s="20">
        <f>IF(L332="","",IF(L332&lt;&gt;"OK","Bloqueada: "&amp;L332,IF(J332&lt;&gt;"Sim","Inativa",IF(IFERROR(INDEX(Produtos!$D$6:$D$205,MATCH(A332,Produtos!$A$6:$A$205,0)),"")&lt;&gt;"Ativo","Bloqueada: base inativa",IF(IFERROR(INDEX(Produtos!$D$6:$D$205,MATCH(C332,Produtos!$A$6:$A$205,0)),"")&lt;&gt;"Ativo","Bloqueada: recomendado inativo",IF(F332="Incompatível","Bloqueada: incompatível",IF(F332="Não avaliada","Revisar: compatibilidade",IF(AND(F332="Condicional",'Instruções'!$B$15="Não"),"Revisar: condição não liberada",IF(IFERROR(INDEX(Produtos!$E$6:$E$205,MATCH(C332,Produtos!$A$6:$A$205,0)),"")&lt;&gt;"Sim","Aguardar: recomendado indisponível",IF(AND(I332="Se SKU-base indisponível",IFERROR(INDEX(Produtos!$E$6:$E$205,MATCH(A332,Produtos!$A$6:$A$205,0)),"")="Sim"),"Aguardar: base disponível",IF(AND(I332="Se SKU-base disponível",IFERROR(INDEX(Produtos!$E$6:$E$205,MATCH(A332,Produtos!$A$6:$A$205,0)),"")&lt;&gt;"Sim"),"Aguardar: base indisponível",IF(G332&lt;'Instruções'!$B$14,"Revisar: margem abaixo do mínimo","Apta"))))))))))))</f>
        <v/>
      </c>
      <c r="N332" s="17">
        <f>IF(M332&lt;&gt;"Apta","",1+COUNTIFS($A$6:$A$505,A332,$E$6:$E$505,E332,$M$6:$M$505,"Apta",$H$6:$H$505,"&gt;"&amp;H332)+COUNTIFS($A$6:$A$505,A332,$E$6:$E$505,E332,$M$6:$M$505,"Apta",$H$6:$H$505,H332,$G$6:$G$505,"&gt;"&amp;G332)+COUNTIFS($A$6:A332,A332,$E$6:E332,E332,$M$6:M332,"Apta",$H$6:H332,H332,$G$6:G332,G332)-1)</f>
        <v/>
      </c>
      <c r="O332" s="24">
        <f>IF(N332="","",A332&amp;"|"&amp;E332&amp;"|"&amp;TEXT(N332,"000"))</f>
        <v/>
      </c>
    </row>
    <row r="333">
      <c r="A333" s="16" t="n"/>
      <c r="B333" s="20">
        <f>IF(A333="","",IFERROR(INDEX(Produtos!$B$6:$B$205,MATCH(A333,Produtos!$A$6:$A$205,0)),"SKU não cadastrado"))</f>
        <v/>
      </c>
      <c r="C333" s="16" t="n"/>
      <c r="D333" s="20">
        <f>IF(C333="","",IFERROR(INDEX(Produtos!$B$6:$B$205,MATCH(C333,Produtos!$A$6:$A$205,0)),"SKU não cadastrado"))</f>
        <v/>
      </c>
      <c r="E333" s="16" t="n"/>
      <c r="F333" s="16" t="n"/>
      <c r="G333" s="38" t="n"/>
      <c r="H333" s="22" t="n"/>
      <c r="I333" s="23" t="n"/>
      <c r="J333" s="16" t="n"/>
      <c r="K333" s="23" t="n"/>
      <c r="L333" s="20">
        <f>IF(COUNTA(A333,C333,E333,F333,G333,H333,I333,J333)=0,"",IF(A333="","Falta SKU-base",IF(C333="","Falta SKU recomendado",IF(E333="","Falta tipo",IF(F333="","Falta compatibilidade",IF(G333="","Falta margem",IF(H333="","Falta prioridade",IF(I333="","Falta regra",IF(J333="","Falta situação ativa",IF(A333=C333,"Conflito: SKU igual",IF(COUNTIF(Produtos!$A$6:$A$205,A333)=0,"Conflito: base não cadastrada",IF(COUNTIF(Produtos!$A$6:$A$205,C333)=0,"Conflito: recomendado não cadastrado",IF(COUNTIFS($A$6:A333,A333,$C$6:C333,C333,$E$6:E333,E333)&gt;1,"Conflito: relação duplicada","OK")))))))))))))</f>
        <v/>
      </c>
      <c r="M333" s="20">
        <f>IF(L333="","",IF(L333&lt;&gt;"OK","Bloqueada: "&amp;L333,IF(J333&lt;&gt;"Sim","Inativa",IF(IFERROR(INDEX(Produtos!$D$6:$D$205,MATCH(A333,Produtos!$A$6:$A$205,0)),"")&lt;&gt;"Ativo","Bloqueada: base inativa",IF(IFERROR(INDEX(Produtos!$D$6:$D$205,MATCH(C333,Produtos!$A$6:$A$205,0)),"")&lt;&gt;"Ativo","Bloqueada: recomendado inativo",IF(F333="Incompatível","Bloqueada: incompatível",IF(F333="Não avaliada","Revisar: compatibilidade",IF(AND(F333="Condicional",'Instruções'!$B$15="Não"),"Revisar: condição não liberada",IF(IFERROR(INDEX(Produtos!$E$6:$E$205,MATCH(C333,Produtos!$A$6:$A$205,0)),"")&lt;&gt;"Sim","Aguardar: recomendado indisponível",IF(AND(I333="Se SKU-base indisponível",IFERROR(INDEX(Produtos!$E$6:$E$205,MATCH(A333,Produtos!$A$6:$A$205,0)),"")="Sim"),"Aguardar: base disponível",IF(AND(I333="Se SKU-base disponível",IFERROR(INDEX(Produtos!$E$6:$E$205,MATCH(A333,Produtos!$A$6:$A$205,0)),"")&lt;&gt;"Sim"),"Aguardar: base indisponível",IF(G333&lt;'Instruções'!$B$14,"Revisar: margem abaixo do mínimo","Apta"))))))))))))</f>
        <v/>
      </c>
      <c r="N333" s="17">
        <f>IF(M333&lt;&gt;"Apta","",1+COUNTIFS($A$6:$A$505,A333,$E$6:$E$505,E333,$M$6:$M$505,"Apta",$H$6:$H$505,"&gt;"&amp;H333)+COUNTIFS($A$6:$A$505,A333,$E$6:$E$505,E333,$M$6:$M$505,"Apta",$H$6:$H$505,H333,$G$6:$G$505,"&gt;"&amp;G333)+COUNTIFS($A$6:A333,A333,$E$6:E333,E333,$M$6:M333,"Apta",$H$6:H333,H333,$G$6:G333,G333)-1)</f>
        <v/>
      </c>
      <c r="O333" s="24">
        <f>IF(N333="","",A333&amp;"|"&amp;E333&amp;"|"&amp;TEXT(N333,"000"))</f>
        <v/>
      </c>
    </row>
    <row r="334">
      <c r="A334" s="16" t="n"/>
      <c r="B334" s="20">
        <f>IF(A334="","",IFERROR(INDEX(Produtos!$B$6:$B$205,MATCH(A334,Produtos!$A$6:$A$205,0)),"SKU não cadastrado"))</f>
        <v/>
      </c>
      <c r="C334" s="16" t="n"/>
      <c r="D334" s="20">
        <f>IF(C334="","",IFERROR(INDEX(Produtos!$B$6:$B$205,MATCH(C334,Produtos!$A$6:$A$205,0)),"SKU não cadastrado"))</f>
        <v/>
      </c>
      <c r="E334" s="16" t="n"/>
      <c r="F334" s="16" t="n"/>
      <c r="G334" s="38" t="n"/>
      <c r="H334" s="22" t="n"/>
      <c r="I334" s="23" t="n"/>
      <c r="J334" s="16" t="n"/>
      <c r="K334" s="23" t="n"/>
      <c r="L334" s="20">
        <f>IF(COUNTA(A334,C334,E334,F334,G334,H334,I334,J334)=0,"",IF(A334="","Falta SKU-base",IF(C334="","Falta SKU recomendado",IF(E334="","Falta tipo",IF(F334="","Falta compatibilidade",IF(G334="","Falta margem",IF(H334="","Falta prioridade",IF(I334="","Falta regra",IF(J334="","Falta situação ativa",IF(A334=C334,"Conflito: SKU igual",IF(COUNTIF(Produtos!$A$6:$A$205,A334)=0,"Conflito: base não cadastrada",IF(COUNTIF(Produtos!$A$6:$A$205,C334)=0,"Conflito: recomendado não cadastrado",IF(COUNTIFS($A$6:A334,A334,$C$6:C334,C334,$E$6:E334,E334)&gt;1,"Conflito: relação duplicada","OK")))))))))))))</f>
        <v/>
      </c>
      <c r="M334" s="20">
        <f>IF(L334="","",IF(L334&lt;&gt;"OK","Bloqueada: "&amp;L334,IF(J334&lt;&gt;"Sim","Inativa",IF(IFERROR(INDEX(Produtos!$D$6:$D$205,MATCH(A334,Produtos!$A$6:$A$205,0)),"")&lt;&gt;"Ativo","Bloqueada: base inativa",IF(IFERROR(INDEX(Produtos!$D$6:$D$205,MATCH(C334,Produtos!$A$6:$A$205,0)),"")&lt;&gt;"Ativo","Bloqueada: recomendado inativo",IF(F334="Incompatível","Bloqueada: incompatível",IF(F334="Não avaliada","Revisar: compatibilidade",IF(AND(F334="Condicional",'Instruções'!$B$15="Não"),"Revisar: condição não liberada",IF(IFERROR(INDEX(Produtos!$E$6:$E$205,MATCH(C334,Produtos!$A$6:$A$205,0)),"")&lt;&gt;"Sim","Aguardar: recomendado indisponível",IF(AND(I334="Se SKU-base indisponível",IFERROR(INDEX(Produtos!$E$6:$E$205,MATCH(A334,Produtos!$A$6:$A$205,0)),"")="Sim"),"Aguardar: base disponível",IF(AND(I334="Se SKU-base disponível",IFERROR(INDEX(Produtos!$E$6:$E$205,MATCH(A334,Produtos!$A$6:$A$205,0)),"")&lt;&gt;"Sim"),"Aguardar: base indisponível",IF(G334&lt;'Instruções'!$B$14,"Revisar: margem abaixo do mínimo","Apta"))))))))))))</f>
        <v/>
      </c>
      <c r="N334" s="17">
        <f>IF(M334&lt;&gt;"Apta","",1+COUNTIFS($A$6:$A$505,A334,$E$6:$E$505,E334,$M$6:$M$505,"Apta",$H$6:$H$505,"&gt;"&amp;H334)+COUNTIFS($A$6:$A$505,A334,$E$6:$E$505,E334,$M$6:$M$505,"Apta",$H$6:$H$505,H334,$G$6:$G$505,"&gt;"&amp;G334)+COUNTIFS($A$6:A334,A334,$E$6:E334,E334,$M$6:M334,"Apta",$H$6:H334,H334,$G$6:G334,G334)-1)</f>
        <v/>
      </c>
      <c r="O334" s="24">
        <f>IF(N334="","",A334&amp;"|"&amp;E334&amp;"|"&amp;TEXT(N334,"000"))</f>
        <v/>
      </c>
    </row>
    <row r="335">
      <c r="A335" s="16" t="n"/>
      <c r="B335" s="20">
        <f>IF(A335="","",IFERROR(INDEX(Produtos!$B$6:$B$205,MATCH(A335,Produtos!$A$6:$A$205,0)),"SKU não cadastrado"))</f>
        <v/>
      </c>
      <c r="C335" s="16" t="n"/>
      <c r="D335" s="20">
        <f>IF(C335="","",IFERROR(INDEX(Produtos!$B$6:$B$205,MATCH(C335,Produtos!$A$6:$A$205,0)),"SKU não cadastrado"))</f>
        <v/>
      </c>
      <c r="E335" s="16" t="n"/>
      <c r="F335" s="16" t="n"/>
      <c r="G335" s="38" t="n"/>
      <c r="H335" s="22" t="n"/>
      <c r="I335" s="23" t="n"/>
      <c r="J335" s="16" t="n"/>
      <c r="K335" s="23" t="n"/>
      <c r="L335" s="20">
        <f>IF(COUNTA(A335,C335,E335,F335,G335,H335,I335,J335)=0,"",IF(A335="","Falta SKU-base",IF(C335="","Falta SKU recomendado",IF(E335="","Falta tipo",IF(F335="","Falta compatibilidade",IF(G335="","Falta margem",IF(H335="","Falta prioridade",IF(I335="","Falta regra",IF(J335="","Falta situação ativa",IF(A335=C335,"Conflito: SKU igual",IF(COUNTIF(Produtos!$A$6:$A$205,A335)=0,"Conflito: base não cadastrada",IF(COUNTIF(Produtos!$A$6:$A$205,C335)=0,"Conflito: recomendado não cadastrado",IF(COUNTIFS($A$6:A335,A335,$C$6:C335,C335,$E$6:E335,E335)&gt;1,"Conflito: relação duplicada","OK")))))))))))))</f>
        <v/>
      </c>
      <c r="M335" s="20">
        <f>IF(L335="","",IF(L335&lt;&gt;"OK","Bloqueada: "&amp;L335,IF(J335&lt;&gt;"Sim","Inativa",IF(IFERROR(INDEX(Produtos!$D$6:$D$205,MATCH(A335,Produtos!$A$6:$A$205,0)),"")&lt;&gt;"Ativo","Bloqueada: base inativa",IF(IFERROR(INDEX(Produtos!$D$6:$D$205,MATCH(C335,Produtos!$A$6:$A$205,0)),"")&lt;&gt;"Ativo","Bloqueada: recomendado inativo",IF(F335="Incompatível","Bloqueada: incompatível",IF(F335="Não avaliada","Revisar: compatibilidade",IF(AND(F335="Condicional",'Instruções'!$B$15="Não"),"Revisar: condição não liberada",IF(IFERROR(INDEX(Produtos!$E$6:$E$205,MATCH(C335,Produtos!$A$6:$A$205,0)),"")&lt;&gt;"Sim","Aguardar: recomendado indisponível",IF(AND(I335="Se SKU-base indisponível",IFERROR(INDEX(Produtos!$E$6:$E$205,MATCH(A335,Produtos!$A$6:$A$205,0)),"")="Sim"),"Aguardar: base disponível",IF(AND(I335="Se SKU-base disponível",IFERROR(INDEX(Produtos!$E$6:$E$205,MATCH(A335,Produtos!$A$6:$A$205,0)),"")&lt;&gt;"Sim"),"Aguardar: base indisponível",IF(G335&lt;'Instruções'!$B$14,"Revisar: margem abaixo do mínimo","Apta"))))))))))))</f>
        <v/>
      </c>
      <c r="N335" s="17">
        <f>IF(M335&lt;&gt;"Apta","",1+COUNTIFS($A$6:$A$505,A335,$E$6:$E$505,E335,$M$6:$M$505,"Apta",$H$6:$H$505,"&gt;"&amp;H335)+COUNTIFS($A$6:$A$505,A335,$E$6:$E$505,E335,$M$6:$M$505,"Apta",$H$6:$H$505,H335,$G$6:$G$505,"&gt;"&amp;G335)+COUNTIFS($A$6:A335,A335,$E$6:E335,E335,$M$6:M335,"Apta",$H$6:H335,H335,$G$6:G335,G335)-1)</f>
        <v/>
      </c>
      <c r="O335" s="24">
        <f>IF(N335="","",A335&amp;"|"&amp;E335&amp;"|"&amp;TEXT(N335,"000"))</f>
        <v/>
      </c>
    </row>
    <row r="336">
      <c r="A336" s="16" t="n"/>
      <c r="B336" s="20">
        <f>IF(A336="","",IFERROR(INDEX(Produtos!$B$6:$B$205,MATCH(A336,Produtos!$A$6:$A$205,0)),"SKU não cadastrado"))</f>
        <v/>
      </c>
      <c r="C336" s="16" t="n"/>
      <c r="D336" s="20">
        <f>IF(C336="","",IFERROR(INDEX(Produtos!$B$6:$B$205,MATCH(C336,Produtos!$A$6:$A$205,0)),"SKU não cadastrado"))</f>
        <v/>
      </c>
      <c r="E336" s="16" t="n"/>
      <c r="F336" s="16" t="n"/>
      <c r="G336" s="38" t="n"/>
      <c r="H336" s="22" t="n"/>
      <c r="I336" s="23" t="n"/>
      <c r="J336" s="16" t="n"/>
      <c r="K336" s="23" t="n"/>
      <c r="L336" s="20">
        <f>IF(COUNTA(A336,C336,E336,F336,G336,H336,I336,J336)=0,"",IF(A336="","Falta SKU-base",IF(C336="","Falta SKU recomendado",IF(E336="","Falta tipo",IF(F336="","Falta compatibilidade",IF(G336="","Falta margem",IF(H336="","Falta prioridade",IF(I336="","Falta regra",IF(J336="","Falta situação ativa",IF(A336=C336,"Conflito: SKU igual",IF(COUNTIF(Produtos!$A$6:$A$205,A336)=0,"Conflito: base não cadastrada",IF(COUNTIF(Produtos!$A$6:$A$205,C336)=0,"Conflito: recomendado não cadastrado",IF(COUNTIFS($A$6:A336,A336,$C$6:C336,C336,$E$6:E336,E336)&gt;1,"Conflito: relação duplicada","OK")))))))))))))</f>
        <v/>
      </c>
      <c r="M336" s="20">
        <f>IF(L336="","",IF(L336&lt;&gt;"OK","Bloqueada: "&amp;L336,IF(J336&lt;&gt;"Sim","Inativa",IF(IFERROR(INDEX(Produtos!$D$6:$D$205,MATCH(A336,Produtos!$A$6:$A$205,0)),"")&lt;&gt;"Ativo","Bloqueada: base inativa",IF(IFERROR(INDEX(Produtos!$D$6:$D$205,MATCH(C336,Produtos!$A$6:$A$205,0)),"")&lt;&gt;"Ativo","Bloqueada: recomendado inativo",IF(F336="Incompatível","Bloqueada: incompatível",IF(F336="Não avaliada","Revisar: compatibilidade",IF(AND(F336="Condicional",'Instruções'!$B$15="Não"),"Revisar: condição não liberada",IF(IFERROR(INDEX(Produtos!$E$6:$E$205,MATCH(C336,Produtos!$A$6:$A$205,0)),"")&lt;&gt;"Sim","Aguardar: recomendado indisponível",IF(AND(I336="Se SKU-base indisponível",IFERROR(INDEX(Produtos!$E$6:$E$205,MATCH(A336,Produtos!$A$6:$A$205,0)),"")="Sim"),"Aguardar: base disponível",IF(AND(I336="Se SKU-base disponível",IFERROR(INDEX(Produtos!$E$6:$E$205,MATCH(A336,Produtos!$A$6:$A$205,0)),"")&lt;&gt;"Sim"),"Aguardar: base indisponível",IF(G336&lt;'Instruções'!$B$14,"Revisar: margem abaixo do mínimo","Apta"))))))))))))</f>
        <v/>
      </c>
      <c r="N336" s="17">
        <f>IF(M336&lt;&gt;"Apta","",1+COUNTIFS($A$6:$A$505,A336,$E$6:$E$505,E336,$M$6:$M$505,"Apta",$H$6:$H$505,"&gt;"&amp;H336)+COUNTIFS($A$6:$A$505,A336,$E$6:$E$505,E336,$M$6:$M$505,"Apta",$H$6:$H$505,H336,$G$6:$G$505,"&gt;"&amp;G336)+COUNTIFS($A$6:A336,A336,$E$6:E336,E336,$M$6:M336,"Apta",$H$6:H336,H336,$G$6:G336,G336)-1)</f>
        <v/>
      </c>
      <c r="O336" s="24">
        <f>IF(N336="","",A336&amp;"|"&amp;E336&amp;"|"&amp;TEXT(N336,"000"))</f>
        <v/>
      </c>
    </row>
    <row r="337">
      <c r="A337" s="16" t="n"/>
      <c r="B337" s="20">
        <f>IF(A337="","",IFERROR(INDEX(Produtos!$B$6:$B$205,MATCH(A337,Produtos!$A$6:$A$205,0)),"SKU não cadastrado"))</f>
        <v/>
      </c>
      <c r="C337" s="16" t="n"/>
      <c r="D337" s="20">
        <f>IF(C337="","",IFERROR(INDEX(Produtos!$B$6:$B$205,MATCH(C337,Produtos!$A$6:$A$205,0)),"SKU não cadastrado"))</f>
        <v/>
      </c>
      <c r="E337" s="16" t="n"/>
      <c r="F337" s="16" t="n"/>
      <c r="G337" s="38" t="n"/>
      <c r="H337" s="22" t="n"/>
      <c r="I337" s="23" t="n"/>
      <c r="J337" s="16" t="n"/>
      <c r="K337" s="23" t="n"/>
      <c r="L337" s="20">
        <f>IF(COUNTA(A337,C337,E337,F337,G337,H337,I337,J337)=0,"",IF(A337="","Falta SKU-base",IF(C337="","Falta SKU recomendado",IF(E337="","Falta tipo",IF(F337="","Falta compatibilidade",IF(G337="","Falta margem",IF(H337="","Falta prioridade",IF(I337="","Falta regra",IF(J337="","Falta situação ativa",IF(A337=C337,"Conflito: SKU igual",IF(COUNTIF(Produtos!$A$6:$A$205,A337)=0,"Conflito: base não cadastrada",IF(COUNTIF(Produtos!$A$6:$A$205,C337)=0,"Conflito: recomendado não cadastrado",IF(COUNTIFS($A$6:A337,A337,$C$6:C337,C337,$E$6:E337,E337)&gt;1,"Conflito: relação duplicada","OK")))))))))))))</f>
        <v/>
      </c>
      <c r="M337" s="20">
        <f>IF(L337="","",IF(L337&lt;&gt;"OK","Bloqueada: "&amp;L337,IF(J337&lt;&gt;"Sim","Inativa",IF(IFERROR(INDEX(Produtos!$D$6:$D$205,MATCH(A337,Produtos!$A$6:$A$205,0)),"")&lt;&gt;"Ativo","Bloqueada: base inativa",IF(IFERROR(INDEX(Produtos!$D$6:$D$205,MATCH(C337,Produtos!$A$6:$A$205,0)),"")&lt;&gt;"Ativo","Bloqueada: recomendado inativo",IF(F337="Incompatível","Bloqueada: incompatível",IF(F337="Não avaliada","Revisar: compatibilidade",IF(AND(F337="Condicional",'Instruções'!$B$15="Não"),"Revisar: condição não liberada",IF(IFERROR(INDEX(Produtos!$E$6:$E$205,MATCH(C337,Produtos!$A$6:$A$205,0)),"")&lt;&gt;"Sim","Aguardar: recomendado indisponível",IF(AND(I337="Se SKU-base indisponível",IFERROR(INDEX(Produtos!$E$6:$E$205,MATCH(A337,Produtos!$A$6:$A$205,0)),"")="Sim"),"Aguardar: base disponível",IF(AND(I337="Se SKU-base disponível",IFERROR(INDEX(Produtos!$E$6:$E$205,MATCH(A337,Produtos!$A$6:$A$205,0)),"")&lt;&gt;"Sim"),"Aguardar: base indisponível",IF(G337&lt;'Instruções'!$B$14,"Revisar: margem abaixo do mínimo","Apta"))))))))))))</f>
        <v/>
      </c>
      <c r="N337" s="17">
        <f>IF(M337&lt;&gt;"Apta","",1+COUNTIFS($A$6:$A$505,A337,$E$6:$E$505,E337,$M$6:$M$505,"Apta",$H$6:$H$505,"&gt;"&amp;H337)+COUNTIFS($A$6:$A$505,A337,$E$6:$E$505,E337,$M$6:$M$505,"Apta",$H$6:$H$505,H337,$G$6:$G$505,"&gt;"&amp;G337)+COUNTIFS($A$6:A337,A337,$E$6:E337,E337,$M$6:M337,"Apta",$H$6:H337,H337,$G$6:G337,G337)-1)</f>
        <v/>
      </c>
      <c r="O337" s="24">
        <f>IF(N337="","",A337&amp;"|"&amp;E337&amp;"|"&amp;TEXT(N337,"000"))</f>
        <v/>
      </c>
    </row>
    <row r="338">
      <c r="A338" s="16" t="n"/>
      <c r="B338" s="20">
        <f>IF(A338="","",IFERROR(INDEX(Produtos!$B$6:$B$205,MATCH(A338,Produtos!$A$6:$A$205,0)),"SKU não cadastrado"))</f>
        <v/>
      </c>
      <c r="C338" s="16" t="n"/>
      <c r="D338" s="20">
        <f>IF(C338="","",IFERROR(INDEX(Produtos!$B$6:$B$205,MATCH(C338,Produtos!$A$6:$A$205,0)),"SKU não cadastrado"))</f>
        <v/>
      </c>
      <c r="E338" s="16" t="n"/>
      <c r="F338" s="16" t="n"/>
      <c r="G338" s="38" t="n"/>
      <c r="H338" s="22" t="n"/>
      <c r="I338" s="23" t="n"/>
      <c r="J338" s="16" t="n"/>
      <c r="K338" s="23" t="n"/>
      <c r="L338" s="20">
        <f>IF(COUNTA(A338,C338,E338,F338,G338,H338,I338,J338)=0,"",IF(A338="","Falta SKU-base",IF(C338="","Falta SKU recomendado",IF(E338="","Falta tipo",IF(F338="","Falta compatibilidade",IF(G338="","Falta margem",IF(H338="","Falta prioridade",IF(I338="","Falta regra",IF(J338="","Falta situação ativa",IF(A338=C338,"Conflito: SKU igual",IF(COUNTIF(Produtos!$A$6:$A$205,A338)=0,"Conflito: base não cadastrada",IF(COUNTIF(Produtos!$A$6:$A$205,C338)=0,"Conflito: recomendado não cadastrado",IF(COUNTIFS($A$6:A338,A338,$C$6:C338,C338,$E$6:E338,E338)&gt;1,"Conflito: relação duplicada","OK")))))))))))))</f>
        <v/>
      </c>
      <c r="M338" s="20">
        <f>IF(L338="","",IF(L338&lt;&gt;"OK","Bloqueada: "&amp;L338,IF(J338&lt;&gt;"Sim","Inativa",IF(IFERROR(INDEX(Produtos!$D$6:$D$205,MATCH(A338,Produtos!$A$6:$A$205,0)),"")&lt;&gt;"Ativo","Bloqueada: base inativa",IF(IFERROR(INDEX(Produtos!$D$6:$D$205,MATCH(C338,Produtos!$A$6:$A$205,0)),"")&lt;&gt;"Ativo","Bloqueada: recomendado inativo",IF(F338="Incompatível","Bloqueada: incompatível",IF(F338="Não avaliada","Revisar: compatibilidade",IF(AND(F338="Condicional",'Instruções'!$B$15="Não"),"Revisar: condição não liberada",IF(IFERROR(INDEX(Produtos!$E$6:$E$205,MATCH(C338,Produtos!$A$6:$A$205,0)),"")&lt;&gt;"Sim","Aguardar: recomendado indisponível",IF(AND(I338="Se SKU-base indisponível",IFERROR(INDEX(Produtos!$E$6:$E$205,MATCH(A338,Produtos!$A$6:$A$205,0)),"")="Sim"),"Aguardar: base disponível",IF(AND(I338="Se SKU-base disponível",IFERROR(INDEX(Produtos!$E$6:$E$205,MATCH(A338,Produtos!$A$6:$A$205,0)),"")&lt;&gt;"Sim"),"Aguardar: base indisponível",IF(G338&lt;'Instruções'!$B$14,"Revisar: margem abaixo do mínimo","Apta"))))))))))))</f>
        <v/>
      </c>
      <c r="N338" s="17">
        <f>IF(M338&lt;&gt;"Apta","",1+COUNTIFS($A$6:$A$505,A338,$E$6:$E$505,E338,$M$6:$M$505,"Apta",$H$6:$H$505,"&gt;"&amp;H338)+COUNTIFS($A$6:$A$505,A338,$E$6:$E$505,E338,$M$6:$M$505,"Apta",$H$6:$H$505,H338,$G$6:$G$505,"&gt;"&amp;G338)+COUNTIFS($A$6:A338,A338,$E$6:E338,E338,$M$6:M338,"Apta",$H$6:H338,H338,$G$6:G338,G338)-1)</f>
        <v/>
      </c>
      <c r="O338" s="24">
        <f>IF(N338="","",A338&amp;"|"&amp;E338&amp;"|"&amp;TEXT(N338,"000"))</f>
        <v/>
      </c>
    </row>
    <row r="339">
      <c r="A339" s="16" t="n"/>
      <c r="B339" s="20">
        <f>IF(A339="","",IFERROR(INDEX(Produtos!$B$6:$B$205,MATCH(A339,Produtos!$A$6:$A$205,0)),"SKU não cadastrado"))</f>
        <v/>
      </c>
      <c r="C339" s="16" t="n"/>
      <c r="D339" s="20">
        <f>IF(C339="","",IFERROR(INDEX(Produtos!$B$6:$B$205,MATCH(C339,Produtos!$A$6:$A$205,0)),"SKU não cadastrado"))</f>
        <v/>
      </c>
      <c r="E339" s="16" t="n"/>
      <c r="F339" s="16" t="n"/>
      <c r="G339" s="38" t="n"/>
      <c r="H339" s="22" t="n"/>
      <c r="I339" s="23" t="n"/>
      <c r="J339" s="16" t="n"/>
      <c r="K339" s="23" t="n"/>
      <c r="L339" s="20">
        <f>IF(COUNTA(A339,C339,E339,F339,G339,H339,I339,J339)=0,"",IF(A339="","Falta SKU-base",IF(C339="","Falta SKU recomendado",IF(E339="","Falta tipo",IF(F339="","Falta compatibilidade",IF(G339="","Falta margem",IF(H339="","Falta prioridade",IF(I339="","Falta regra",IF(J339="","Falta situação ativa",IF(A339=C339,"Conflito: SKU igual",IF(COUNTIF(Produtos!$A$6:$A$205,A339)=0,"Conflito: base não cadastrada",IF(COUNTIF(Produtos!$A$6:$A$205,C339)=0,"Conflito: recomendado não cadastrado",IF(COUNTIFS($A$6:A339,A339,$C$6:C339,C339,$E$6:E339,E339)&gt;1,"Conflito: relação duplicada","OK")))))))))))))</f>
        <v/>
      </c>
      <c r="M339" s="20">
        <f>IF(L339="","",IF(L339&lt;&gt;"OK","Bloqueada: "&amp;L339,IF(J339&lt;&gt;"Sim","Inativa",IF(IFERROR(INDEX(Produtos!$D$6:$D$205,MATCH(A339,Produtos!$A$6:$A$205,0)),"")&lt;&gt;"Ativo","Bloqueada: base inativa",IF(IFERROR(INDEX(Produtos!$D$6:$D$205,MATCH(C339,Produtos!$A$6:$A$205,0)),"")&lt;&gt;"Ativo","Bloqueada: recomendado inativo",IF(F339="Incompatível","Bloqueada: incompatível",IF(F339="Não avaliada","Revisar: compatibilidade",IF(AND(F339="Condicional",'Instruções'!$B$15="Não"),"Revisar: condição não liberada",IF(IFERROR(INDEX(Produtos!$E$6:$E$205,MATCH(C339,Produtos!$A$6:$A$205,0)),"")&lt;&gt;"Sim","Aguardar: recomendado indisponível",IF(AND(I339="Se SKU-base indisponível",IFERROR(INDEX(Produtos!$E$6:$E$205,MATCH(A339,Produtos!$A$6:$A$205,0)),"")="Sim"),"Aguardar: base disponível",IF(AND(I339="Se SKU-base disponível",IFERROR(INDEX(Produtos!$E$6:$E$205,MATCH(A339,Produtos!$A$6:$A$205,0)),"")&lt;&gt;"Sim"),"Aguardar: base indisponível",IF(G339&lt;'Instruções'!$B$14,"Revisar: margem abaixo do mínimo","Apta"))))))))))))</f>
        <v/>
      </c>
      <c r="N339" s="17">
        <f>IF(M339&lt;&gt;"Apta","",1+COUNTIFS($A$6:$A$505,A339,$E$6:$E$505,E339,$M$6:$M$505,"Apta",$H$6:$H$505,"&gt;"&amp;H339)+COUNTIFS($A$6:$A$505,A339,$E$6:$E$505,E339,$M$6:$M$505,"Apta",$H$6:$H$505,H339,$G$6:$G$505,"&gt;"&amp;G339)+COUNTIFS($A$6:A339,A339,$E$6:E339,E339,$M$6:M339,"Apta",$H$6:H339,H339,$G$6:G339,G339)-1)</f>
        <v/>
      </c>
      <c r="O339" s="24">
        <f>IF(N339="","",A339&amp;"|"&amp;E339&amp;"|"&amp;TEXT(N339,"000"))</f>
        <v/>
      </c>
    </row>
    <row r="340">
      <c r="A340" s="16" t="n"/>
      <c r="B340" s="20">
        <f>IF(A340="","",IFERROR(INDEX(Produtos!$B$6:$B$205,MATCH(A340,Produtos!$A$6:$A$205,0)),"SKU não cadastrado"))</f>
        <v/>
      </c>
      <c r="C340" s="16" t="n"/>
      <c r="D340" s="20">
        <f>IF(C340="","",IFERROR(INDEX(Produtos!$B$6:$B$205,MATCH(C340,Produtos!$A$6:$A$205,0)),"SKU não cadastrado"))</f>
        <v/>
      </c>
      <c r="E340" s="16" t="n"/>
      <c r="F340" s="16" t="n"/>
      <c r="G340" s="38" t="n"/>
      <c r="H340" s="22" t="n"/>
      <c r="I340" s="23" t="n"/>
      <c r="J340" s="16" t="n"/>
      <c r="K340" s="23" t="n"/>
      <c r="L340" s="20">
        <f>IF(COUNTA(A340,C340,E340,F340,G340,H340,I340,J340)=0,"",IF(A340="","Falta SKU-base",IF(C340="","Falta SKU recomendado",IF(E340="","Falta tipo",IF(F340="","Falta compatibilidade",IF(G340="","Falta margem",IF(H340="","Falta prioridade",IF(I340="","Falta regra",IF(J340="","Falta situação ativa",IF(A340=C340,"Conflito: SKU igual",IF(COUNTIF(Produtos!$A$6:$A$205,A340)=0,"Conflito: base não cadastrada",IF(COUNTIF(Produtos!$A$6:$A$205,C340)=0,"Conflito: recomendado não cadastrado",IF(COUNTIFS($A$6:A340,A340,$C$6:C340,C340,$E$6:E340,E340)&gt;1,"Conflito: relação duplicada","OK")))))))))))))</f>
        <v/>
      </c>
      <c r="M340" s="20">
        <f>IF(L340="","",IF(L340&lt;&gt;"OK","Bloqueada: "&amp;L340,IF(J340&lt;&gt;"Sim","Inativa",IF(IFERROR(INDEX(Produtos!$D$6:$D$205,MATCH(A340,Produtos!$A$6:$A$205,0)),"")&lt;&gt;"Ativo","Bloqueada: base inativa",IF(IFERROR(INDEX(Produtos!$D$6:$D$205,MATCH(C340,Produtos!$A$6:$A$205,0)),"")&lt;&gt;"Ativo","Bloqueada: recomendado inativo",IF(F340="Incompatível","Bloqueada: incompatível",IF(F340="Não avaliada","Revisar: compatibilidade",IF(AND(F340="Condicional",'Instruções'!$B$15="Não"),"Revisar: condição não liberada",IF(IFERROR(INDEX(Produtos!$E$6:$E$205,MATCH(C340,Produtos!$A$6:$A$205,0)),"")&lt;&gt;"Sim","Aguardar: recomendado indisponível",IF(AND(I340="Se SKU-base indisponível",IFERROR(INDEX(Produtos!$E$6:$E$205,MATCH(A340,Produtos!$A$6:$A$205,0)),"")="Sim"),"Aguardar: base disponível",IF(AND(I340="Se SKU-base disponível",IFERROR(INDEX(Produtos!$E$6:$E$205,MATCH(A340,Produtos!$A$6:$A$205,0)),"")&lt;&gt;"Sim"),"Aguardar: base indisponível",IF(G340&lt;'Instruções'!$B$14,"Revisar: margem abaixo do mínimo","Apta"))))))))))))</f>
        <v/>
      </c>
      <c r="N340" s="17">
        <f>IF(M340&lt;&gt;"Apta","",1+COUNTIFS($A$6:$A$505,A340,$E$6:$E$505,E340,$M$6:$M$505,"Apta",$H$6:$H$505,"&gt;"&amp;H340)+COUNTIFS($A$6:$A$505,A340,$E$6:$E$505,E340,$M$6:$M$505,"Apta",$H$6:$H$505,H340,$G$6:$G$505,"&gt;"&amp;G340)+COUNTIFS($A$6:A340,A340,$E$6:E340,E340,$M$6:M340,"Apta",$H$6:H340,H340,$G$6:G340,G340)-1)</f>
        <v/>
      </c>
      <c r="O340" s="24">
        <f>IF(N340="","",A340&amp;"|"&amp;E340&amp;"|"&amp;TEXT(N340,"000"))</f>
        <v/>
      </c>
    </row>
    <row r="341">
      <c r="A341" s="16" t="n"/>
      <c r="B341" s="20">
        <f>IF(A341="","",IFERROR(INDEX(Produtos!$B$6:$B$205,MATCH(A341,Produtos!$A$6:$A$205,0)),"SKU não cadastrado"))</f>
        <v/>
      </c>
      <c r="C341" s="16" t="n"/>
      <c r="D341" s="20">
        <f>IF(C341="","",IFERROR(INDEX(Produtos!$B$6:$B$205,MATCH(C341,Produtos!$A$6:$A$205,0)),"SKU não cadastrado"))</f>
        <v/>
      </c>
      <c r="E341" s="16" t="n"/>
      <c r="F341" s="16" t="n"/>
      <c r="G341" s="38" t="n"/>
      <c r="H341" s="22" t="n"/>
      <c r="I341" s="23" t="n"/>
      <c r="J341" s="16" t="n"/>
      <c r="K341" s="23" t="n"/>
      <c r="L341" s="20">
        <f>IF(COUNTA(A341,C341,E341,F341,G341,H341,I341,J341)=0,"",IF(A341="","Falta SKU-base",IF(C341="","Falta SKU recomendado",IF(E341="","Falta tipo",IF(F341="","Falta compatibilidade",IF(G341="","Falta margem",IF(H341="","Falta prioridade",IF(I341="","Falta regra",IF(J341="","Falta situação ativa",IF(A341=C341,"Conflito: SKU igual",IF(COUNTIF(Produtos!$A$6:$A$205,A341)=0,"Conflito: base não cadastrada",IF(COUNTIF(Produtos!$A$6:$A$205,C341)=0,"Conflito: recomendado não cadastrado",IF(COUNTIFS($A$6:A341,A341,$C$6:C341,C341,$E$6:E341,E341)&gt;1,"Conflito: relação duplicada","OK")))))))))))))</f>
        <v/>
      </c>
      <c r="M341" s="20">
        <f>IF(L341="","",IF(L341&lt;&gt;"OK","Bloqueada: "&amp;L341,IF(J341&lt;&gt;"Sim","Inativa",IF(IFERROR(INDEX(Produtos!$D$6:$D$205,MATCH(A341,Produtos!$A$6:$A$205,0)),"")&lt;&gt;"Ativo","Bloqueada: base inativa",IF(IFERROR(INDEX(Produtos!$D$6:$D$205,MATCH(C341,Produtos!$A$6:$A$205,0)),"")&lt;&gt;"Ativo","Bloqueada: recomendado inativo",IF(F341="Incompatível","Bloqueada: incompatível",IF(F341="Não avaliada","Revisar: compatibilidade",IF(AND(F341="Condicional",'Instruções'!$B$15="Não"),"Revisar: condição não liberada",IF(IFERROR(INDEX(Produtos!$E$6:$E$205,MATCH(C341,Produtos!$A$6:$A$205,0)),"")&lt;&gt;"Sim","Aguardar: recomendado indisponível",IF(AND(I341="Se SKU-base indisponível",IFERROR(INDEX(Produtos!$E$6:$E$205,MATCH(A341,Produtos!$A$6:$A$205,0)),"")="Sim"),"Aguardar: base disponível",IF(AND(I341="Se SKU-base disponível",IFERROR(INDEX(Produtos!$E$6:$E$205,MATCH(A341,Produtos!$A$6:$A$205,0)),"")&lt;&gt;"Sim"),"Aguardar: base indisponível",IF(G341&lt;'Instruções'!$B$14,"Revisar: margem abaixo do mínimo","Apta"))))))))))))</f>
        <v/>
      </c>
      <c r="N341" s="17">
        <f>IF(M341&lt;&gt;"Apta","",1+COUNTIFS($A$6:$A$505,A341,$E$6:$E$505,E341,$M$6:$M$505,"Apta",$H$6:$H$505,"&gt;"&amp;H341)+COUNTIFS($A$6:$A$505,A341,$E$6:$E$505,E341,$M$6:$M$505,"Apta",$H$6:$H$505,H341,$G$6:$G$505,"&gt;"&amp;G341)+COUNTIFS($A$6:A341,A341,$E$6:E341,E341,$M$6:M341,"Apta",$H$6:H341,H341,$G$6:G341,G341)-1)</f>
        <v/>
      </c>
      <c r="O341" s="24">
        <f>IF(N341="","",A341&amp;"|"&amp;E341&amp;"|"&amp;TEXT(N341,"000"))</f>
        <v/>
      </c>
    </row>
    <row r="342">
      <c r="A342" s="16" t="n"/>
      <c r="B342" s="20">
        <f>IF(A342="","",IFERROR(INDEX(Produtos!$B$6:$B$205,MATCH(A342,Produtos!$A$6:$A$205,0)),"SKU não cadastrado"))</f>
        <v/>
      </c>
      <c r="C342" s="16" t="n"/>
      <c r="D342" s="20">
        <f>IF(C342="","",IFERROR(INDEX(Produtos!$B$6:$B$205,MATCH(C342,Produtos!$A$6:$A$205,0)),"SKU não cadastrado"))</f>
        <v/>
      </c>
      <c r="E342" s="16" t="n"/>
      <c r="F342" s="16" t="n"/>
      <c r="G342" s="38" t="n"/>
      <c r="H342" s="22" t="n"/>
      <c r="I342" s="23" t="n"/>
      <c r="J342" s="16" t="n"/>
      <c r="K342" s="23" t="n"/>
      <c r="L342" s="20">
        <f>IF(COUNTA(A342,C342,E342,F342,G342,H342,I342,J342)=0,"",IF(A342="","Falta SKU-base",IF(C342="","Falta SKU recomendado",IF(E342="","Falta tipo",IF(F342="","Falta compatibilidade",IF(G342="","Falta margem",IF(H342="","Falta prioridade",IF(I342="","Falta regra",IF(J342="","Falta situação ativa",IF(A342=C342,"Conflito: SKU igual",IF(COUNTIF(Produtos!$A$6:$A$205,A342)=0,"Conflito: base não cadastrada",IF(COUNTIF(Produtos!$A$6:$A$205,C342)=0,"Conflito: recomendado não cadastrado",IF(COUNTIFS($A$6:A342,A342,$C$6:C342,C342,$E$6:E342,E342)&gt;1,"Conflito: relação duplicada","OK")))))))))))))</f>
        <v/>
      </c>
      <c r="M342" s="20">
        <f>IF(L342="","",IF(L342&lt;&gt;"OK","Bloqueada: "&amp;L342,IF(J342&lt;&gt;"Sim","Inativa",IF(IFERROR(INDEX(Produtos!$D$6:$D$205,MATCH(A342,Produtos!$A$6:$A$205,0)),"")&lt;&gt;"Ativo","Bloqueada: base inativa",IF(IFERROR(INDEX(Produtos!$D$6:$D$205,MATCH(C342,Produtos!$A$6:$A$205,0)),"")&lt;&gt;"Ativo","Bloqueada: recomendado inativo",IF(F342="Incompatível","Bloqueada: incompatível",IF(F342="Não avaliada","Revisar: compatibilidade",IF(AND(F342="Condicional",'Instruções'!$B$15="Não"),"Revisar: condição não liberada",IF(IFERROR(INDEX(Produtos!$E$6:$E$205,MATCH(C342,Produtos!$A$6:$A$205,0)),"")&lt;&gt;"Sim","Aguardar: recomendado indisponível",IF(AND(I342="Se SKU-base indisponível",IFERROR(INDEX(Produtos!$E$6:$E$205,MATCH(A342,Produtos!$A$6:$A$205,0)),"")="Sim"),"Aguardar: base disponível",IF(AND(I342="Se SKU-base disponível",IFERROR(INDEX(Produtos!$E$6:$E$205,MATCH(A342,Produtos!$A$6:$A$205,0)),"")&lt;&gt;"Sim"),"Aguardar: base indisponível",IF(G342&lt;'Instruções'!$B$14,"Revisar: margem abaixo do mínimo","Apta"))))))))))))</f>
        <v/>
      </c>
      <c r="N342" s="17">
        <f>IF(M342&lt;&gt;"Apta","",1+COUNTIFS($A$6:$A$505,A342,$E$6:$E$505,E342,$M$6:$M$505,"Apta",$H$6:$H$505,"&gt;"&amp;H342)+COUNTIFS($A$6:$A$505,A342,$E$6:$E$505,E342,$M$6:$M$505,"Apta",$H$6:$H$505,H342,$G$6:$G$505,"&gt;"&amp;G342)+COUNTIFS($A$6:A342,A342,$E$6:E342,E342,$M$6:M342,"Apta",$H$6:H342,H342,$G$6:G342,G342)-1)</f>
        <v/>
      </c>
      <c r="O342" s="24">
        <f>IF(N342="","",A342&amp;"|"&amp;E342&amp;"|"&amp;TEXT(N342,"000"))</f>
        <v/>
      </c>
    </row>
    <row r="343">
      <c r="A343" s="16" t="n"/>
      <c r="B343" s="20">
        <f>IF(A343="","",IFERROR(INDEX(Produtos!$B$6:$B$205,MATCH(A343,Produtos!$A$6:$A$205,0)),"SKU não cadastrado"))</f>
        <v/>
      </c>
      <c r="C343" s="16" t="n"/>
      <c r="D343" s="20">
        <f>IF(C343="","",IFERROR(INDEX(Produtos!$B$6:$B$205,MATCH(C343,Produtos!$A$6:$A$205,0)),"SKU não cadastrado"))</f>
        <v/>
      </c>
      <c r="E343" s="16" t="n"/>
      <c r="F343" s="16" t="n"/>
      <c r="G343" s="38" t="n"/>
      <c r="H343" s="22" t="n"/>
      <c r="I343" s="23" t="n"/>
      <c r="J343" s="16" t="n"/>
      <c r="K343" s="23" t="n"/>
      <c r="L343" s="20">
        <f>IF(COUNTA(A343,C343,E343,F343,G343,H343,I343,J343)=0,"",IF(A343="","Falta SKU-base",IF(C343="","Falta SKU recomendado",IF(E343="","Falta tipo",IF(F343="","Falta compatibilidade",IF(G343="","Falta margem",IF(H343="","Falta prioridade",IF(I343="","Falta regra",IF(J343="","Falta situação ativa",IF(A343=C343,"Conflito: SKU igual",IF(COUNTIF(Produtos!$A$6:$A$205,A343)=0,"Conflito: base não cadastrada",IF(COUNTIF(Produtos!$A$6:$A$205,C343)=0,"Conflito: recomendado não cadastrado",IF(COUNTIFS($A$6:A343,A343,$C$6:C343,C343,$E$6:E343,E343)&gt;1,"Conflito: relação duplicada","OK")))))))))))))</f>
        <v/>
      </c>
      <c r="M343" s="20">
        <f>IF(L343="","",IF(L343&lt;&gt;"OK","Bloqueada: "&amp;L343,IF(J343&lt;&gt;"Sim","Inativa",IF(IFERROR(INDEX(Produtos!$D$6:$D$205,MATCH(A343,Produtos!$A$6:$A$205,0)),"")&lt;&gt;"Ativo","Bloqueada: base inativa",IF(IFERROR(INDEX(Produtos!$D$6:$D$205,MATCH(C343,Produtos!$A$6:$A$205,0)),"")&lt;&gt;"Ativo","Bloqueada: recomendado inativo",IF(F343="Incompatível","Bloqueada: incompatível",IF(F343="Não avaliada","Revisar: compatibilidade",IF(AND(F343="Condicional",'Instruções'!$B$15="Não"),"Revisar: condição não liberada",IF(IFERROR(INDEX(Produtos!$E$6:$E$205,MATCH(C343,Produtos!$A$6:$A$205,0)),"")&lt;&gt;"Sim","Aguardar: recomendado indisponível",IF(AND(I343="Se SKU-base indisponível",IFERROR(INDEX(Produtos!$E$6:$E$205,MATCH(A343,Produtos!$A$6:$A$205,0)),"")="Sim"),"Aguardar: base disponível",IF(AND(I343="Se SKU-base disponível",IFERROR(INDEX(Produtos!$E$6:$E$205,MATCH(A343,Produtos!$A$6:$A$205,0)),"")&lt;&gt;"Sim"),"Aguardar: base indisponível",IF(G343&lt;'Instruções'!$B$14,"Revisar: margem abaixo do mínimo","Apta"))))))))))))</f>
        <v/>
      </c>
      <c r="N343" s="17">
        <f>IF(M343&lt;&gt;"Apta","",1+COUNTIFS($A$6:$A$505,A343,$E$6:$E$505,E343,$M$6:$M$505,"Apta",$H$6:$H$505,"&gt;"&amp;H343)+COUNTIFS($A$6:$A$505,A343,$E$6:$E$505,E343,$M$6:$M$505,"Apta",$H$6:$H$505,H343,$G$6:$G$505,"&gt;"&amp;G343)+COUNTIFS($A$6:A343,A343,$E$6:E343,E343,$M$6:M343,"Apta",$H$6:H343,H343,$G$6:G343,G343)-1)</f>
        <v/>
      </c>
      <c r="O343" s="24">
        <f>IF(N343="","",A343&amp;"|"&amp;E343&amp;"|"&amp;TEXT(N343,"000"))</f>
        <v/>
      </c>
    </row>
    <row r="344">
      <c r="A344" s="16" t="n"/>
      <c r="B344" s="20">
        <f>IF(A344="","",IFERROR(INDEX(Produtos!$B$6:$B$205,MATCH(A344,Produtos!$A$6:$A$205,0)),"SKU não cadastrado"))</f>
        <v/>
      </c>
      <c r="C344" s="16" t="n"/>
      <c r="D344" s="20">
        <f>IF(C344="","",IFERROR(INDEX(Produtos!$B$6:$B$205,MATCH(C344,Produtos!$A$6:$A$205,0)),"SKU não cadastrado"))</f>
        <v/>
      </c>
      <c r="E344" s="16" t="n"/>
      <c r="F344" s="16" t="n"/>
      <c r="G344" s="38" t="n"/>
      <c r="H344" s="22" t="n"/>
      <c r="I344" s="23" t="n"/>
      <c r="J344" s="16" t="n"/>
      <c r="K344" s="23" t="n"/>
      <c r="L344" s="20">
        <f>IF(COUNTA(A344,C344,E344,F344,G344,H344,I344,J344)=0,"",IF(A344="","Falta SKU-base",IF(C344="","Falta SKU recomendado",IF(E344="","Falta tipo",IF(F344="","Falta compatibilidade",IF(G344="","Falta margem",IF(H344="","Falta prioridade",IF(I344="","Falta regra",IF(J344="","Falta situação ativa",IF(A344=C344,"Conflito: SKU igual",IF(COUNTIF(Produtos!$A$6:$A$205,A344)=0,"Conflito: base não cadastrada",IF(COUNTIF(Produtos!$A$6:$A$205,C344)=0,"Conflito: recomendado não cadastrado",IF(COUNTIFS($A$6:A344,A344,$C$6:C344,C344,$E$6:E344,E344)&gt;1,"Conflito: relação duplicada","OK")))))))))))))</f>
        <v/>
      </c>
      <c r="M344" s="20">
        <f>IF(L344="","",IF(L344&lt;&gt;"OK","Bloqueada: "&amp;L344,IF(J344&lt;&gt;"Sim","Inativa",IF(IFERROR(INDEX(Produtos!$D$6:$D$205,MATCH(A344,Produtos!$A$6:$A$205,0)),"")&lt;&gt;"Ativo","Bloqueada: base inativa",IF(IFERROR(INDEX(Produtos!$D$6:$D$205,MATCH(C344,Produtos!$A$6:$A$205,0)),"")&lt;&gt;"Ativo","Bloqueada: recomendado inativo",IF(F344="Incompatível","Bloqueada: incompatível",IF(F344="Não avaliada","Revisar: compatibilidade",IF(AND(F344="Condicional",'Instruções'!$B$15="Não"),"Revisar: condição não liberada",IF(IFERROR(INDEX(Produtos!$E$6:$E$205,MATCH(C344,Produtos!$A$6:$A$205,0)),"")&lt;&gt;"Sim","Aguardar: recomendado indisponível",IF(AND(I344="Se SKU-base indisponível",IFERROR(INDEX(Produtos!$E$6:$E$205,MATCH(A344,Produtos!$A$6:$A$205,0)),"")="Sim"),"Aguardar: base disponível",IF(AND(I344="Se SKU-base disponível",IFERROR(INDEX(Produtos!$E$6:$E$205,MATCH(A344,Produtos!$A$6:$A$205,0)),"")&lt;&gt;"Sim"),"Aguardar: base indisponível",IF(G344&lt;'Instruções'!$B$14,"Revisar: margem abaixo do mínimo","Apta"))))))))))))</f>
        <v/>
      </c>
      <c r="N344" s="17">
        <f>IF(M344&lt;&gt;"Apta","",1+COUNTIFS($A$6:$A$505,A344,$E$6:$E$505,E344,$M$6:$M$505,"Apta",$H$6:$H$505,"&gt;"&amp;H344)+COUNTIFS($A$6:$A$505,A344,$E$6:$E$505,E344,$M$6:$M$505,"Apta",$H$6:$H$505,H344,$G$6:$G$505,"&gt;"&amp;G344)+COUNTIFS($A$6:A344,A344,$E$6:E344,E344,$M$6:M344,"Apta",$H$6:H344,H344,$G$6:G344,G344)-1)</f>
        <v/>
      </c>
      <c r="O344" s="24">
        <f>IF(N344="","",A344&amp;"|"&amp;E344&amp;"|"&amp;TEXT(N344,"000"))</f>
        <v/>
      </c>
    </row>
    <row r="345">
      <c r="A345" s="16" t="n"/>
      <c r="B345" s="20">
        <f>IF(A345="","",IFERROR(INDEX(Produtos!$B$6:$B$205,MATCH(A345,Produtos!$A$6:$A$205,0)),"SKU não cadastrado"))</f>
        <v/>
      </c>
      <c r="C345" s="16" t="n"/>
      <c r="D345" s="20">
        <f>IF(C345="","",IFERROR(INDEX(Produtos!$B$6:$B$205,MATCH(C345,Produtos!$A$6:$A$205,0)),"SKU não cadastrado"))</f>
        <v/>
      </c>
      <c r="E345" s="16" t="n"/>
      <c r="F345" s="16" t="n"/>
      <c r="G345" s="38" t="n"/>
      <c r="H345" s="22" t="n"/>
      <c r="I345" s="23" t="n"/>
      <c r="J345" s="16" t="n"/>
      <c r="K345" s="23" t="n"/>
      <c r="L345" s="20">
        <f>IF(COUNTA(A345,C345,E345,F345,G345,H345,I345,J345)=0,"",IF(A345="","Falta SKU-base",IF(C345="","Falta SKU recomendado",IF(E345="","Falta tipo",IF(F345="","Falta compatibilidade",IF(G345="","Falta margem",IF(H345="","Falta prioridade",IF(I345="","Falta regra",IF(J345="","Falta situação ativa",IF(A345=C345,"Conflito: SKU igual",IF(COUNTIF(Produtos!$A$6:$A$205,A345)=0,"Conflito: base não cadastrada",IF(COUNTIF(Produtos!$A$6:$A$205,C345)=0,"Conflito: recomendado não cadastrado",IF(COUNTIFS($A$6:A345,A345,$C$6:C345,C345,$E$6:E345,E345)&gt;1,"Conflito: relação duplicada","OK")))))))))))))</f>
        <v/>
      </c>
      <c r="M345" s="20">
        <f>IF(L345="","",IF(L345&lt;&gt;"OK","Bloqueada: "&amp;L345,IF(J345&lt;&gt;"Sim","Inativa",IF(IFERROR(INDEX(Produtos!$D$6:$D$205,MATCH(A345,Produtos!$A$6:$A$205,0)),"")&lt;&gt;"Ativo","Bloqueada: base inativa",IF(IFERROR(INDEX(Produtos!$D$6:$D$205,MATCH(C345,Produtos!$A$6:$A$205,0)),"")&lt;&gt;"Ativo","Bloqueada: recomendado inativo",IF(F345="Incompatível","Bloqueada: incompatível",IF(F345="Não avaliada","Revisar: compatibilidade",IF(AND(F345="Condicional",'Instruções'!$B$15="Não"),"Revisar: condição não liberada",IF(IFERROR(INDEX(Produtos!$E$6:$E$205,MATCH(C345,Produtos!$A$6:$A$205,0)),"")&lt;&gt;"Sim","Aguardar: recomendado indisponível",IF(AND(I345="Se SKU-base indisponível",IFERROR(INDEX(Produtos!$E$6:$E$205,MATCH(A345,Produtos!$A$6:$A$205,0)),"")="Sim"),"Aguardar: base disponível",IF(AND(I345="Se SKU-base disponível",IFERROR(INDEX(Produtos!$E$6:$E$205,MATCH(A345,Produtos!$A$6:$A$205,0)),"")&lt;&gt;"Sim"),"Aguardar: base indisponível",IF(G345&lt;'Instruções'!$B$14,"Revisar: margem abaixo do mínimo","Apta"))))))))))))</f>
        <v/>
      </c>
      <c r="N345" s="17">
        <f>IF(M345&lt;&gt;"Apta","",1+COUNTIFS($A$6:$A$505,A345,$E$6:$E$505,E345,$M$6:$M$505,"Apta",$H$6:$H$505,"&gt;"&amp;H345)+COUNTIFS($A$6:$A$505,A345,$E$6:$E$505,E345,$M$6:$M$505,"Apta",$H$6:$H$505,H345,$G$6:$G$505,"&gt;"&amp;G345)+COUNTIFS($A$6:A345,A345,$E$6:E345,E345,$M$6:M345,"Apta",$H$6:H345,H345,$G$6:G345,G345)-1)</f>
        <v/>
      </c>
      <c r="O345" s="24">
        <f>IF(N345="","",A345&amp;"|"&amp;E345&amp;"|"&amp;TEXT(N345,"000"))</f>
        <v/>
      </c>
    </row>
    <row r="346">
      <c r="A346" s="16" t="n"/>
      <c r="B346" s="20">
        <f>IF(A346="","",IFERROR(INDEX(Produtos!$B$6:$B$205,MATCH(A346,Produtos!$A$6:$A$205,0)),"SKU não cadastrado"))</f>
        <v/>
      </c>
      <c r="C346" s="16" t="n"/>
      <c r="D346" s="20">
        <f>IF(C346="","",IFERROR(INDEX(Produtos!$B$6:$B$205,MATCH(C346,Produtos!$A$6:$A$205,0)),"SKU não cadastrado"))</f>
        <v/>
      </c>
      <c r="E346" s="16" t="n"/>
      <c r="F346" s="16" t="n"/>
      <c r="G346" s="38" t="n"/>
      <c r="H346" s="22" t="n"/>
      <c r="I346" s="23" t="n"/>
      <c r="J346" s="16" t="n"/>
      <c r="K346" s="23" t="n"/>
      <c r="L346" s="20">
        <f>IF(COUNTA(A346,C346,E346,F346,G346,H346,I346,J346)=0,"",IF(A346="","Falta SKU-base",IF(C346="","Falta SKU recomendado",IF(E346="","Falta tipo",IF(F346="","Falta compatibilidade",IF(G346="","Falta margem",IF(H346="","Falta prioridade",IF(I346="","Falta regra",IF(J346="","Falta situação ativa",IF(A346=C346,"Conflito: SKU igual",IF(COUNTIF(Produtos!$A$6:$A$205,A346)=0,"Conflito: base não cadastrada",IF(COUNTIF(Produtos!$A$6:$A$205,C346)=0,"Conflito: recomendado não cadastrado",IF(COUNTIFS($A$6:A346,A346,$C$6:C346,C346,$E$6:E346,E346)&gt;1,"Conflito: relação duplicada","OK")))))))))))))</f>
        <v/>
      </c>
      <c r="M346" s="20">
        <f>IF(L346="","",IF(L346&lt;&gt;"OK","Bloqueada: "&amp;L346,IF(J346&lt;&gt;"Sim","Inativa",IF(IFERROR(INDEX(Produtos!$D$6:$D$205,MATCH(A346,Produtos!$A$6:$A$205,0)),"")&lt;&gt;"Ativo","Bloqueada: base inativa",IF(IFERROR(INDEX(Produtos!$D$6:$D$205,MATCH(C346,Produtos!$A$6:$A$205,0)),"")&lt;&gt;"Ativo","Bloqueada: recomendado inativo",IF(F346="Incompatível","Bloqueada: incompatível",IF(F346="Não avaliada","Revisar: compatibilidade",IF(AND(F346="Condicional",'Instruções'!$B$15="Não"),"Revisar: condição não liberada",IF(IFERROR(INDEX(Produtos!$E$6:$E$205,MATCH(C346,Produtos!$A$6:$A$205,0)),"")&lt;&gt;"Sim","Aguardar: recomendado indisponível",IF(AND(I346="Se SKU-base indisponível",IFERROR(INDEX(Produtos!$E$6:$E$205,MATCH(A346,Produtos!$A$6:$A$205,0)),"")="Sim"),"Aguardar: base disponível",IF(AND(I346="Se SKU-base disponível",IFERROR(INDEX(Produtos!$E$6:$E$205,MATCH(A346,Produtos!$A$6:$A$205,0)),"")&lt;&gt;"Sim"),"Aguardar: base indisponível",IF(G346&lt;'Instruções'!$B$14,"Revisar: margem abaixo do mínimo","Apta"))))))))))))</f>
        <v/>
      </c>
      <c r="N346" s="17">
        <f>IF(M346&lt;&gt;"Apta","",1+COUNTIFS($A$6:$A$505,A346,$E$6:$E$505,E346,$M$6:$M$505,"Apta",$H$6:$H$505,"&gt;"&amp;H346)+COUNTIFS($A$6:$A$505,A346,$E$6:$E$505,E346,$M$6:$M$505,"Apta",$H$6:$H$505,H346,$G$6:$G$505,"&gt;"&amp;G346)+COUNTIFS($A$6:A346,A346,$E$6:E346,E346,$M$6:M346,"Apta",$H$6:H346,H346,$G$6:G346,G346)-1)</f>
        <v/>
      </c>
      <c r="O346" s="24">
        <f>IF(N346="","",A346&amp;"|"&amp;E346&amp;"|"&amp;TEXT(N346,"000"))</f>
        <v/>
      </c>
    </row>
    <row r="347">
      <c r="A347" s="16" t="n"/>
      <c r="B347" s="20">
        <f>IF(A347="","",IFERROR(INDEX(Produtos!$B$6:$B$205,MATCH(A347,Produtos!$A$6:$A$205,0)),"SKU não cadastrado"))</f>
        <v/>
      </c>
      <c r="C347" s="16" t="n"/>
      <c r="D347" s="20">
        <f>IF(C347="","",IFERROR(INDEX(Produtos!$B$6:$B$205,MATCH(C347,Produtos!$A$6:$A$205,0)),"SKU não cadastrado"))</f>
        <v/>
      </c>
      <c r="E347" s="16" t="n"/>
      <c r="F347" s="16" t="n"/>
      <c r="G347" s="38" t="n"/>
      <c r="H347" s="22" t="n"/>
      <c r="I347" s="23" t="n"/>
      <c r="J347" s="16" t="n"/>
      <c r="K347" s="23" t="n"/>
      <c r="L347" s="20">
        <f>IF(COUNTA(A347,C347,E347,F347,G347,H347,I347,J347)=0,"",IF(A347="","Falta SKU-base",IF(C347="","Falta SKU recomendado",IF(E347="","Falta tipo",IF(F347="","Falta compatibilidade",IF(G347="","Falta margem",IF(H347="","Falta prioridade",IF(I347="","Falta regra",IF(J347="","Falta situação ativa",IF(A347=C347,"Conflito: SKU igual",IF(COUNTIF(Produtos!$A$6:$A$205,A347)=0,"Conflito: base não cadastrada",IF(COUNTIF(Produtos!$A$6:$A$205,C347)=0,"Conflito: recomendado não cadastrado",IF(COUNTIFS($A$6:A347,A347,$C$6:C347,C347,$E$6:E347,E347)&gt;1,"Conflito: relação duplicada","OK")))))))))))))</f>
        <v/>
      </c>
      <c r="M347" s="20">
        <f>IF(L347="","",IF(L347&lt;&gt;"OK","Bloqueada: "&amp;L347,IF(J347&lt;&gt;"Sim","Inativa",IF(IFERROR(INDEX(Produtos!$D$6:$D$205,MATCH(A347,Produtos!$A$6:$A$205,0)),"")&lt;&gt;"Ativo","Bloqueada: base inativa",IF(IFERROR(INDEX(Produtos!$D$6:$D$205,MATCH(C347,Produtos!$A$6:$A$205,0)),"")&lt;&gt;"Ativo","Bloqueada: recomendado inativo",IF(F347="Incompatível","Bloqueada: incompatível",IF(F347="Não avaliada","Revisar: compatibilidade",IF(AND(F347="Condicional",'Instruções'!$B$15="Não"),"Revisar: condição não liberada",IF(IFERROR(INDEX(Produtos!$E$6:$E$205,MATCH(C347,Produtos!$A$6:$A$205,0)),"")&lt;&gt;"Sim","Aguardar: recomendado indisponível",IF(AND(I347="Se SKU-base indisponível",IFERROR(INDEX(Produtos!$E$6:$E$205,MATCH(A347,Produtos!$A$6:$A$205,0)),"")="Sim"),"Aguardar: base disponível",IF(AND(I347="Se SKU-base disponível",IFERROR(INDEX(Produtos!$E$6:$E$205,MATCH(A347,Produtos!$A$6:$A$205,0)),"")&lt;&gt;"Sim"),"Aguardar: base indisponível",IF(G347&lt;'Instruções'!$B$14,"Revisar: margem abaixo do mínimo","Apta"))))))))))))</f>
        <v/>
      </c>
      <c r="N347" s="17">
        <f>IF(M347&lt;&gt;"Apta","",1+COUNTIFS($A$6:$A$505,A347,$E$6:$E$505,E347,$M$6:$M$505,"Apta",$H$6:$H$505,"&gt;"&amp;H347)+COUNTIFS($A$6:$A$505,A347,$E$6:$E$505,E347,$M$6:$M$505,"Apta",$H$6:$H$505,H347,$G$6:$G$505,"&gt;"&amp;G347)+COUNTIFS($A$6:A347,A347,$E$6:E347,E347,$M$6:M347,"Apta",$H$6:H347,H347,$G$6:G347,G347)-1)</f>
        <v/>
      </c>
      <c r="O347" s="24">
        <f>IF(N347="","",A347&amp;"|"&amp;E347&amp;"|"&amp;TEXT(N347,"000"))</f>
        <v/>
      </c>
    </row>
    <row r="348">
      <c r="A348" s="16" t="n"/>
      <c r="B348" s="20">
        <f>IF(A348="","",IFERROR(INDEX(Produtos!$B$6:$B$205,MATCH(A348,Produtos!$A$6:$A$205,0)),"SKU não cadastrado"))</f>
        <v/>
      </c>
      <c r="C348" s="16" t="n"/>
      <c r="D348" s="20">
        <f>IF(C348="","",IFERROR(INDEX(Produtos!$B$6:$B$205,MATCH(C348,Produtos!$A$6:$A$205,0)),"SKU não cadastrado"))</f>
        <v/>
      </c>
      <c r="E348" s="16" t="n"/>
      <c r="F348" s="16" t="n"/>
      <c r="G348" s="38" t="n"/>
      <c r="H348" s="22" t="n"/>
      <c r="I348" s="23" t="n"/>
      <c r="J348" s="16" t="n"/>
      <c r="K348" s="23" t="n"/>
      <c r="L348" s="20">
        <f>IF(COUNTA(A348,C348,E348,F348,G348,H348,I348,J348)=0,"",IF(A348="","Falta SKU-base",IF(C348="","Falta SKU recomendado",IF(E348="","Falta tipo",IF(F348="","Falta compatibilidade",IF(G348="","Falta margem",IF(H348="","Falta prioridade",IF(I348="","Falta regra",IF(J348="","Falta situação ativa",IF(A348=C348,"Conflito: SKU igual",IF(COUNTIF(Produtos!$A$6:$A$205,A348)=0,"Conflito: base não cadastrada",IF(COUNTIF(Produtos!$A$6:$A$205,C348)=0,"Conflito: recomendado não cadastrado",IF(COUNTIFS($A$6:A348,A348,$C$6:C348,C348,$E$6:E348,E348)&gt;1,"Conflito: relação duplicada","OK")))))))))))))</f>
        <v/>
      </c>
      <c r="M348" s="20">
        <f>IF(L348="","",IF(L348&lt;&gt;"OK","Bloqueada: "&amp;L348,IF(J348&lt;&gt;"Sim","Inativa",IF(IFERROR(INDEX(Produtos!$D$6:$D$205,MATCH(A348,Produtos!$A$6:$A$205,0)),"")&lt;&gt;"Ativo","Bloqueada: base inativa",IF(IFERROR(INDEX(Produtos!$D$6:$D$205,MATCH(C348,Produtos!$A$6:$A$205,0)),"")&lt;&gt;"Ativo","Bloqueada: recomendado inativo",IF(F348="Incompatível","Bloqueada: incompatível",IF(F348="Não avaliada","Revisar: compatibilidade",IF(AND(F348="Condicional",'Instruções'!$B$15="Não"),"Revisar: condição não liberada",IF(IFERROR(INDEX(Produtos!$E$6:$E$205,MATCH(C348,Produtos!$A$6:$A$205,0)),"")&lt;&gt;"Sim","Aguardar: recomendado indisponível",IF(AND(I348="Se SKU-base indisponível",IFERROR(INDEX(Produtos!$E$6:$E$205,MATCH(A348,Produtos!$A$6:$A$205,0)),"")="Sim"),"Aguardar: base disponível",IF(AND(I348="Se SKU-base disponível",IFERROR(INDEX(Produtos!$E$6:$E$205,MATCH(A348,Produtos!$A$6:$A$205,0)),"")&lt;&gt;"Sim"),"Aguardar: base indisponível",IF(G348&lt;'Instruções'!$B$14,"Revisar: margem abaixo do mínimo","Apta"))))))))))))</f>
        <v/>
      </c>
      <c r="N348" s="17">
        <f>IF(M348&lt;&gt;"Apta","",1+COUNTIFS($A$6:$A$505,A348,$E$6:$E$505,E348,$M$6:$M$505,"Apta",$H$6:$H$505,"&gt;"&amp;H348)+COUNTIFS($A$6:$A$505,A348,$E$6:$E$505,E348,$M$6:$M$505,"Apta",$H$6:$H$505,H348,$G$6:$G$505,"&gt;"&amp;G348)+COUNTIFS($A$6:A348,A348,$E$6:E348,E348,$M$6:M348,"Apta",$H$6:H348,H348,$G$6:G348,G348)-1)</f>
        <v/>
      </c>
      <c r="O348" s="24">
        <f>IF(N348="","",A348&amp;"|"&amp;E348&amp;"|"&amp;TEXT(N348,"000"))</f>
        <v/>
      </c>
    </row>
    <row r="349">
      <c r="A349" s="16" t="n"/>
      <c r="B349" s="20">
        <f>IF(A349="","",IFERROR(INDEX(Produtos!$B$6:$B$205,MATCH(A349,Produtos!$A$6:$A$205,0)),"SKU não cadastrado"))</f>
        <v/>
      </c>
      <c r="C349" s="16" t="n"/>
      <c r="D349" s="20">
        <f>IF(C349="","",IFERROR(INDEX(Produtos!$B$6:$B$205,MATCH(C349,Produtos!$A$6:$A$205,0)),"SKU não cadastrado"))</f>
        <v/>
      </c>
      <c r="E349" s="16" t="n"/>
      <c r="F349" s="16" t="n"/>
      <c r="G349" s="38" t="n"/>
      <c r="H349" s="22" t="n"/>
      <c r="I349" s="23" t="n"/>
      <c r="J349" s="16" t="n"/>
      <c r="K349" s="23" t="n"/>
      <c r="L349" s="20">
        <f>IF(COUNTA(A349,C349,E349,F349,G349,H349,I349,J349)=0,"",IF(A349="","Falta SKU-base",IF(C349="","Falta SKU recomendado",IF(E349="","Falta tipo",IF(F349="","Falta compatibilidade",IF(G349="","Falta margem",IF(H349="","Falta prioridade",IF(I349="","Falta regra",IF(J349="","Falta situação ativa",IF(A349=C349,"Conflito: SKU igual",IF(COUNTIF(Produtos!$A$6:$A$205,A349)=0,"Conflito: base não cadastrada",IF(COUNTIF(Produtos!$A$6:$A$205,C349)=0,"Conflito: recomendado não cadastrado",IF(COUNTIFS($A$6:A349,A349,$C$6:C349,C349,$E$6:E349,E349)&gt;1,"Conflito: relação duplicada","OK")))))))))))))</f>
        <v/>
      </c>
      <c r="M349" s="20">
        <f>IF(L349="","",IF(L349&lt;&gt;"OK","Bloqueada: "&amp;L349,IF(J349&lt;&gt;"Sim","Inativa",IF(IFERROR(INDEX(Produtos!$D$6:$D$205,MATCH(A349,Produtos!$A$6:$A$205,0)),"")&lt;&gt;"Ativo","Bloqueada: base inativa",IF(IFERROR(INDEX(Produtos!$D$6:$D$205,MATCH(C349,Produtos!$A$6:$A$205,0)),"")&lt;&gt;"Ativo","Bloqueada: recomendado inativo",IF(F349="Incompatível","Bloqueada: incompatível",IF(F349="Não avaliada","Revisar: compatibilidade",IF(AND(F349="Condicional",'Instruções'!$B$15="Não"),"Revisar: condição não liberada",IF(IFERROR(INDEX(Produtos!$E$6:$E$205,MATCH(C349,Produtos!$A$6:$A$205,0)),"")&lt;&gt;"Sim","Aguardar: recomendado indisponível",IF(AND(I349="Se SKU-base indisponível",IFERROR(INDEX(Produtos!$E$6:$E$205,MATCH(A349,Produtos!$A$6:$A$205,0)),"")="Sim"),"Aguardar: base disponível",IF(AND(I349="Se SKU-base disponível",IFERROR(INDEX(Produtos!$E$6:$E$205,MATCH(A349,Produtos!$A$6:$A$205,0)),"")&lt;&gt;"Sim"),"Aguardar: base indisponível",IF(G349&lt;'Instruções'!$B$14,"Revisar: margem abaixo do mínimo","Apta"))))))))))))</f>
        <v/>
      </c>
      <c r="N349" s="17">
        <f>IF(M349&lt;&gt;"Apta","",1+COUNTIFS($A$6:$A$505,A349,$E$6:$E$505,E349,$M$6:$M$505,"Apta",$H$6:$H$505,"&gt;"&amp;H349)+COUNTIFS($A$6:$A$505,A349,$E$6:$E$505,E349,$M$6:$M$505,"Apta",$H$6:$H$505,H349,$G$6:$G$505,"&gt;"&amp;G349)+COUNTIFS($A$6:A349,A349,$E$6:E349,E349,$M$6:M349,"Apta",$H$6:H349,H349,$G$6:G349,G349)-1)</f>
        <v/>
      </c>
      <c r="O349" s="24">
        <f>IF(N349="","",A349&amp;"|"&amp;E349&amp;"|"&amp;TEXT(N349,"000"))</f>
        <v/>
      </c>
    </row>
    <row r="350">
      <c r="A350" s="16" t="n"/>
      <c r="B350" s="20">
        <f>IF(A350="","",IFERROR(INDEX(Produtos!$B$6:$B$205,MATCH(A350,Produtos!$A$6:$A$205,0)),"SKU não cadastrado"))</f>
        <v/>
      </c>
      <c r="C350" s="16" t="n"/>
      <c r="D350" s="20">
        <f>IF(C350="","",IFERROR(INDEX(Produtos!$B$6:$B$205,MATCH(C350,Produtos!$A$6:$A$205,0)),"SKU não cadastrado"))</f>
        <v/>
      </c>
      <c r="E350" s="16" t="n"/>
      <c r="F350" s="16" t="n"/>
      <c r="G350" s="38" t="n"/>
      <c r="H350" s="22" t="n"/>
      <c r="I350" s="23" t="n"/>
      <c r="J350" s="16" t="n"/>
      <c r="K350" s="23" t="n"/>
      <c r="L350" s="20">
        <f>IF(COUNTA(A350,C350,E350,F350,G350,H350,I350,J350)=0,"",IF(A350="","Falta SKU-base",IF(C350="","Falta SKU recomendado",IF(E350="","Falta tipo",IF(F350="","Falta compatibilidade",IF(G350="","Falta margem",IF(H350="","Falta prioridade",IF(I350="","Falta regra",IF(J350="","Falta situação ativa",IF(A350=C350,"Conflito: SKU igual",IF(COUNTIF(Produtos!$A$6:$A$205,A350)=0,"Conflito: base não cadastrada",IF(COUNTIF(Produtos!$A$6:$A$205,C350)=0,"Conflito: recomendado não cadastrado",IF(COUNTIFS($A$6:A350,A350,$C$6:C350,C350,$E$6:E350,E350)&gt;1,"Conflito: relação duplicada","OK")))))))))))))</f>
        <v/>
      </c>
      <c r="M350" s="20">
        <f>IF(L350="","",IF(L350&lt;&gt;"OK","Bloqueada: "&amp;L350,IF(J350&lt;&gt;"Sim","Inativa",IF(IFERROR(INDEX(Produtos!$D$6:$D$205,MATCH(A350,Produtos!$A$6:$A$205,0)),"")&lt;&gt;"Ativo","Bloqueada: base inativa",IF(IFERROR(INDEX(Produtos!$D$6:$D$205,MATCH(C350,Produtos!$A$6:$A$205,0)),"")&lt;&gt;"Ativo","Bloqueada: recomendado inativo",IF(F350="Incompatível","Bloqueada: incompatível",IF(F350="Não avaliada","Revisar: compatibilidade",IF(AND(F350="Condicional",'Instruções'!$B$15="Não"),"Revisar: condição não liberada",IF(IFERROR(INDEX(Produtos!$E$6:$E$205,MATCH(C350,Produtos!$A$6:$A$205,0)),"")&lt;&gt;"Sim","Aguardar: recomendado indisponível",IF(AND(I350="Se SKU-base indisponível",IFERROR(INDEX(Produtos!$E$6:$E$205,MATCH(A350,Produtos!$A$6:$A$205,0)),"")="Sim"),"Aguardar: base disponível",IF(AND(I350="Se SKU-base disponível",IFERROR(INDEX(Produtos!$E$6:$E$205,MATCH(A350,Produtos!$A$6:$A$205,0)),"")&lt;&gt;"Sim"),"Aguardar: base indisponível",IF(G350&lt;'Instruções'!$B$14,"Revisar: margem abaixo do mínimo","Apta"))))))))))))</f>
        <v/>
      </c>
      <c r="N350" s="17">
        <f>IF(M350&lt;&gt;"Apta","",1+COUNTIFS($A$6:$A$505,A350,$E$6:$E$505,E350,$M$6:$M$505,"Apta",$H$6:$H$505,"&gt;"&amp;H350)+COUNTIFS($A$6:$A$505,A350,$E$6:$E$505,E350,$M$6:$M$505,"Apta",$H$6:$H$505,H350,$G$6:$G$505,"&gt;"&amp;G350)+COUNTIFS($A$6:A350,A350,$E$6:E350,E350,$M$6:M350,"Apta",$H$6:H350,H350,$G$6:G350,G350)-1)</f>
        <v/>
      </c>
      <c r="O350" s="24">
        <f>IF(N350="","",A350&amp;"|"&amp;E350&amp;"|"&amp;TEXT(N350,"000"))</f>
        <v/>
      </c>
    </row>
    <row r="351">
      <c r="A351" s="16" t="n"/>
      <c r="B351" s="20">
        <f>IF(A351="","",IFERROR(INDEX(Produtos!$B$6:$B$205,MATCH(A351,Produtos!$A$6:$A$205,0)),"SKU não cadastrado"))</f>
        <v/>
      </c>
      <c r="C351" s="16" t="n"/>
      <c r="D351" s="20">
        <f>IF(C351="","",IFERROR(INDEX(Produtos!$B$6:$B$205,MATCH(C351,Produtos!$A$6:$A$205,0)),"SKU não cadastrado"))</f>
        <v/>
      </c>
      <c r="E351" s="16" t="n"/>
      <c r="F351" s="16" t="n"/>
      <c r="G351" s="38" t="n"/>
      <c r="H351" s="22" t="n"/>
      <c r="I351" s="23" t="n"/>
      <c r="J351" s="16" t="n"/>
      <c r="K351" s="23" t="n"/>
      <c r="L351" s="20">
        <f>IF(COUNTA(A351,C351,E351,F351,G351,H351,I351,J351)=0,"",IF(A351="","Falta SKU-base",IF(C351="","Falta SKU recomendado",IF(E351="","Falta tipo",IF(F351="","Falta compatibilidade",IF(G351="","Falta margem",IF(H351="","Falta prioridade",IF(I351="","Falta regra",IF(J351="","Falta situação ativa",IF(A351=C351,"Conflito: SKU igual",IF(COUNTIF(Produtos!$A$6:$A$205,A351)=0,"Conflito: base não cadastrada",IF(COUNTIF(Produtos!$A$6:$A$205,C351)=0,"Conflito: recomendado não cadastrado",IF(COUNTIFS($A$6:A351,A351,$C$6:C351,C351,$E$6:E351,E351)&gt;1,"Conflito: relação duplicada","OK")))))))))))))</f>
        <v/>
      </c>
      <c r="M351" s="20">
        <f>IF(L351="","",IF(L351&lt;&gt;"OK","Bloqueada: "&amp;L351,IF(J351&lt;&gt;"Sim","Inativa",IF(IFERROR(INDEX(Produtos!$D$6:$D$205,MATCH(A351,Produtos!$A$6:$A$205,0)),"")&lt;&gt;"Ativo","Bloqueada: base inativa",IF(IFERROR(INDEX(Produtos!$D$6:$D$205,MATCH(C351,Produtos!$A$6:$A$205,0)),"")&lt;&gt;"Ativo","Bloqueada: recomendado inativo",IF(F351="Incompatível","Bloqueada: incompatível",IF(F351="Não avaliada","Revisar: compatibilidade",IF(AND(F351="Condicional",'Instruções'!$B$15="Não"),"Revisar: condição não liberada",IF(IFERROR(INDEX(Produtos!$E$6:$E$205,MATCH(C351,Produtos!$A$6:$A$205,0)),"")&lt;&gt;"Sim","Aguardar: recomendado indisponível",IF(AND(I351="Se SKU-base indisponível",IFERROR(INDEX(Produtos!$E$6:$E$205,MATCH(A351,Produtos!$A$6:$A$205,0)),"")="Sim"),"Aguardar: base disponível",IF(AND(I351="Se SKU-base disponível",IFERROR(INDEX(Produtos!$E$6:$E$205,MATCH(A351,Produtos!$A$6:$A$205,0)),"")&lt;&gt;"Sim"),"Aguardar: base indisponível",IF(G351&lt;'Instruções'!$B$14,"Revisar: margem abaixo do mínimo","Apta"))))))))))))</f>
        <v/>
      </c>
      <c r="N351" s="17">
        <f>IF(M351&lt;&gt;"Apta","",1+COUNTIFS($A$6:$A$505,A351,$E$6:$E$505,E351,$M$6:$M$505,"Apta",$H$6:$H$505,"&gt;"&amp;H351)+COUNTIFS($A$6:$A$505,A351,$E$6:$E$505,E351,$M$6:$M$505,"Apta",$H$6:$H$505,H351,$G$6:$G$505,"&gt;"&amp;G351)+COUNTIFS($A$6:A351,A351,$E$6:E351,E351,$M$6:M351,"Apta",$H$6:H351,H351,$G$6:G351,G351)-1)</f>
        <v/>
      </c>
      <c r="O351" s="24">
        <f>IF(N351="","",A351&amp;"|"&amp;E351&amp;"|"&amp;TEXT(N351,"000"))</f>
        <v/>
      </c>
    </row>
    <row r="352">
      <c r="A352" s="16" t="n"/>
      <c r="B352" s="20">
        <f>IF(A352="","",IFERROR(INDEX(Produtos!$B$6:$B$205,MATCH(A352,Produtos!$A$6:$A$205,0)),"SKU não cadastrado"))</f>
        <v/>
      </c>
      <c r="C352" s="16" t="n"/>
      <c r="D352" s="20">
        <f>IF(C352="","",IFERROR(INDEX(Produtos!$B$6:$B$205,MATCH(C352,Produtos!$A$6:$A$205,0)),"SKU não cadastrado"))</f>
        <v/>
      </c>
      <c r="E352" s="16" t="n"/>
      <c r="F352" s="16" t="n"/>
      <c r="G352" s="38" t="n"/>
      <c r="H352" s="22" t="n"/>
      <c r="I352" s="23" t="n"/>
      <c r="J352" s="16" t="n"/>
      <c r="K352" s="23" t="n"/>
      <c r="L352" s="20">
        <f>IF(COUNTA(A352,C352,E352,F352,G352,H352,I352,J352)=0,"",IF(A352="","Falta SKU-base",IF(C352="","Falta SKU recomendado",IF(E352="","Falta tipo",IF(F352="","Falta compatibilidade",IF(G352="","Falta margem",IF(H352="","Falta prioridade",IF(I352="","Falta regra",IF(J352="","Falta situação ativa",IF(A352=C352,"Conflito: SKU igual",IF(COUNTIF(Produtos!$A$6:$A$205,A352)=0,"Conflito: base não cadastrada",IF(COUNTIF(Produtos!$A$6:$A$205,C352)=0,"Conflito: recomendado não cadastrado",IF(COUNTIFS($A$6:A352,A352,$C$6:C352,C352,$E$6:E352,E352)&gt;1,"Conflito: relação duplicada","OK")))))))))))))</f>
        <v/>
      </c>
      <c r="M352" s="20">
        <f>IF(L352="","",IF(L352&lt;&gt;"OK","Bloqueada: "&amp;L352,IF(J352&lt;&gt;"Sim","Inativa",IF(IFERROR(INDEX(Produtos!$D$6:$D$205,MATCH(A352,Produtos!$A$6:$A$205,0)),"")&lt;&gt;"Ativo","Bloqueada: base inativa",IF(IFERROR(INDEX(Produtos!$D$6:$D$205,MATCH(C352,Produtos!$A$6:$A$205,0)),"")&lt;&gt;"Ativo","Bloqueada: recomendado inativo",IF(F352="Incompatível","Bloqueada: incompatível",IF(F352="Não avaliada","Revisar: compatibilidade",IF(AND(F352="Condicional",'Instruções'!$B$15="Não"),"Revisar: condição não liberada",IF(IFERROR(INDEX(Produtos!$E$6:$E$205,MATCH(C352,Produtos!$A$6:$A$205,0)),"")&lt;&gt;"Sim","Aguardar: recomendado indisponível",IF(AND(I352="Se SKU-base indisponível",IFERROR(INDEX(Produtos!$E$6:$E$205,MATCH(A352,Produtos!$A$6:$A$205,0)),"")="Sim"),"Aguardar: base disponível",IF(AND(I352="Se SKU-base disponível",IFERROR(INDEX(Produtos!$E$6:$E$205,MATCH(A352,Produtos!$A$6:$A$205,0)),"")&lt;&gt;"Sim"),"Aguardar: base indisponível",IF(G352&lt;'Instruções'!$B$14,"Revisar: margem abaixo do mínimo","Apta"))))))))))))</f>
        <v/>
      </c>
      <c r="N352" s="17">
        <f>IF(M352&lt;&gt;"Apta","",1+COUNTIFS($A$6:$A$505,A352,$E$6:$E$505,E352,$M$6:$M$505,"Apta",$H$6:$H$505,"&gt;"&amp;H352)+COUNTIFS($A$6:$A$505,A352,$E$6:$E$505,E352,$M$6:$M$505,"Apta",$H$6:$H$505,H352,$G$6:$G$505,"&gt;"&amp;G352)+COUNTIFS($A$6:A352,A352,$E$6:E352,E352,$M$6:M352,"Apta",$H$6:H352,H352,$G$6:G352,G352)-1)</f>
        <v/>
      </c>
      <c r="O352" s="24">
        <f>IF(N352="","",A352&amp;"|"&amp;E352&amp;"|"&amp;TEXT(N352,"000"))</f>
        <v/>
      </c>
    </row>
    <row r="353">
      <c r="A353" s="16" t="n"/>
      <c r="B353" s="20">
        <f>IF(A353="","",IFERROR(INDEX(Produtos!$B$6:$B$205,MATCH(A353,Produtos!$A$6:$A$205,0)),"SKU não cadastrado"))</f>
        <v/>
      </c>
      <c r="C353" s="16" t="n"/>
      <c r="D353" s="20">
        <f>IF(C353="","",IFERROR(INDEX(Produtos!$B$6:$B$205,MATCH(C353,Produtos!$A$6:$A$205,0)),"SKU não cadastrado"))</f>
        <v/>
      </c>
      <c r="E353" s="16" t="n"/>
      <c r="F353" s="16" t="n"/>
      <c r="G353" s="38" t="n"/>
      <c r="H353" s="22" t="n"/>
      <c r="I353" s="23" t="n"/>
      <c r="J353" s="16" t="n"/>
      <c r="K353" s="23" t="n"/>
      <c r="L353" s="20">
        <f>IF(COUNTA(A353,C353,E353,F353,G353,H353,I353,J353)=0,"",IF(A353="","Falta SKU-base",IF(C353="","Falta SKU recomendado",IF(E353="","Falta tipo",IF(F353="","Falta compatibilidade",IF(G353="","Falta margem",IF(H353="","Falta prioridade",IF(I353="","Falta regra",IF(J353="","Falta situação ativa",IF(A353=C353,"Conflito: SKU igual",IF(COUNTIF(Produtos!$A$6:$A$205,A353)=0,"Conflito: base não cadastrada",IF(COUNTIF(Produtos!$A$6:$A$205,C353)=0,"Conflito: recomendado não cadastrado",IF(COUNTIFS($A$6:A353,A353,$C$6:C353,C353,$E$6:E353,E353)&gt;1,"Conflito: relação duplicada","OK")))))))))))))</f>
        <v/>
      </c>
      <c r="M353" s="20">
        <f>IF(L353="","",IF(L353&lt;&gt;"OK","Bloqueada: "&amp;L353,IF(J353&lt;&gt;"Sim","Inativa",IF(IFERROR(INDEX(Produtos!$D$6:$D$205,MATCH(A353,Produtos!$A$6:$A$205,0)),"")&lt;&gt;"Ativo","Bloqueada: base inativa",IF(IFERROR(INDEX(Produtos!$D$6:$D$205,MATCH(C353,Produtos!$A$6:$A$205,0)),"")&lt;&gt;"Ativo","Bloqueada: recomendado inativo",IF(F353="Incompatível","Bloqueada: incompatível",IF(F353="Não avaliada","Revisar: compatibilidade",IF(AND(F353="Condicional",'Instruções'!$B$15="Não"),"Revisar: condição não liberada",IF(IFERROR(INDEX(Produtos!$E$6:$E$205,MATCH(C353,Produtos!$A$6:$A$205,0)),"")&lt;&gt;"Sim","Aguardar: recomendado indisponível",IF(AND(I353="Se SKU-base indisponível",IFERROR(INDEX(Produtos!$E$6:$E$205,MATCH(A353,Produtos!$A$6:$A$205,0)),"")="Sim"),"Aguardar: base disponível",IF(AND(I353="Se SKU-base disponível",IFERROR(INDEX(Produtos!$E$6:$E$205,MATCH(A353,Produtos!$A$6:$A$205,0)),"")&lt;&gt;"Sim"),"Aguardar: base indisponível",IF(G353&lt;'Instruções'!$B$14,"Revisar: margem abaixo do mínimo","Apta"))))))))))))</f>
        <v/>
      </c>
      <c r="N353" s="17">
        <f>IF(M353&lt;&gt;"Apta","",1+COUNTIFS($A$6:$A$505,A353,$E$6:$E$505,E353,$M$6:$M$505,"Apta",$H$6:$H$505,"&gt;"&amp;H353)+COUNTIFS($A$6:$A$505,A353,$E$6:$E$505,E353,$M$6:$M$505,"Apta",$H$6:$H$505,H353,$G$6:$G$505,"&gt;"&amp;G353)+COUNTIFS($A$6:A353,A353,$E$6:E353,E353,$M$6:M353,"Apta",$H$6:H353,H353,$G$6:G353,G353)-1)</f>
        <v/>
      </c>
      <c r="O353" s="24">
        <f>IF(N353="","",A353&amp;"|"&amp;E353&amp;"|"&amp;TEXT(N353,"000"))</f>
        <v/>
      </c>
    </row>
    <row r="354">
      <c r="A354" s="16" t="n"/>
      <c r="B354" s="20">
        <f>IF(A354="","",IFERROR(INDEX(Produtos!$B$6:$B$205,MATCH(A354,Produtos!$A$6:$A$205,0)),"SKU não cadastrado"))</f>
        <v/>
      </c>
      <c r="C354" s="16" t="n"/>
      <c r="D354" s="20">
        <f>IF(C354="","",IFERROR(INDEX(Produtos!$B$6:$B$205,MATCH(C354,Produtos!$A$6:$A$205,0)),"SKU não cadastrado"))</f>
        <v/>
      </c>
      <c r="E354" s="16" t="n"/>
      <c r="F354" s="16" t="n"/>
      <c r="G354" s="38" t="n"/>
      <c r="H354" s="22" t="n"/>
      <c r="I354" s="23" t="n"/>
      <c r="J354" s="16" t="n"/>
      <c r="K354" s="23" t="n"/>
      <c r="L354" s="20">
        <f>IF(COUNTA(A354,C354,E354,F354,G354,H354,I354,J354)=0,"",IF(A354="","Falta SKU-base",IF(C354="","Falta SKU recomendado",IF(E354="","Falta tipo",IF(F354="","Falta compatibilidade",IF(G354="","Falta margem",IF(H354="","Falta prioridade",IF(I354="","Falta regra",IF(J354="","Falta situação ativa",IF(A354=C354,"Conflito: SKU igual",IF(COUNTIF(Produtos!$A$6:$A$205,A354)=0,"Conflito: base não cadastrada",IF(COUNTIF(Produtos!$A$6:$A$205,C354)=0,"Conflito: recomendado não cadastrado",IF(COUNTIFS($A$6:A354,A354,$C$6:C354,C354,$E$6:E354,E354)&gt;1,"Conflito: relação duplicada","OK")))))))))))))</f>
        <v/>
      </c>
      <c r="M354" s="20">
        <f>IF(L354="","",IF(L354&lt;&gt;"OK","Bloqueada: "&amp;L354,IF(J354&lt;&gt;"Sim","Inativa",IF(IFERROR(INDEX(Produtos!$D$6:$D$205,MATCH(A354,Produtos!$A$6:$A$205,0)),"")&lt;&gt;"Ativo","Bloqueada: base inativa",IF(IFERROR(INDEX(Produtos!$D$6:$D$205,MATCH(C354,Produtos!$A$6:$A$205,0)),"")&lt;&gt;"Ativo","Bloqueada: recomendado inativo",IF(F354="Incompatível","Bloqueada: incompatível",IF(F354="Não avaliada","Revisar: compatibilidade",IF(AND(F354="Condicional",'Instruções'!$B$15="Não"),"Revisar: condição não liberada",IF(IFERROR(INDEX(Produtos!$E$6:$E$205,MATCH(C354,Produtos!$A$6:$A$205,0)),"")&lt;&gt;"Sim","Aguardar: recomendado indisponível",IF(AND(I354="Se SKU-base indisponível",IFERROR(INDEX(Produtos!$E$6:$E$205,MATCH(A354,Produtos!$A$6:$A$205,0)),"")="Sim"),"Aguardar: base disponível",IF(AND(I354="Se SKU-base disponível",IFERROR(INDEX(Produtos!$E$6:$E$205,MATCH(A354,Produtos!$A$6:$A$205,0)),"")&lt;&gt;"Sim"),"Aguardar: base indisponível",IF(G354&lt;'Instruções'!$B$14,"Revisar: margem abaixo do mínimo","Apta"))))))))))))</f>
        <v/>
      </c>
      <c r="N354" s="17">
        <f>IF(M354&lt;&gt;"Apta","",1+COUNTIFS($A$6:$A$505,A354,$E$6:$E$505,E354,$M$6:$M$505,"Apta",$H$6:$H$505,"&gt;"&amp;H354)+COUNTIFS($A$6:$A$505,A354,$E$6:$E$505,E354,$M$6:$M$505,"Apta",$H$6:$H$505,H354,$G$6:$G$505,"&gt;"&amp;G354)+COUNTIFS($A$6:A354,A354,$E$6:E354,E354,$M$6:M354,"Apta",$H$6:H354,H354,$G$6:G354,G354)-1)</f>
        <v/>
      </c>
      <c r="O354" s="24">
        <f>IF(N354="","",A354&amp;"|"&amp;E354&amp;"|"&amp;TEXT(N354,"000"))</f>
        <v/>
      </c>
    </row>
    <row r="355">
      <c r="A355" s="16" t="n"/>
      <c r="B355" s="20">
        <f>IF(A355="","",IFERROR(INDEX(Produtos!$B$6:$B$205,MATCH(A355,Produtos!$A$6:$A$205,0)),"SKU não cadastrado"))</f>
        <v/>
      </c>
      <c r="C355" s="16" t="n"/>
      <c r="D355" s="20">
        <f>IF(C355="","",IFERROR(INDEX(Produtos!$B$6:$B$205,MATCH(C355,Produtos!$A$6:$A$205,0)),"SKU não cadastrado"))</f>
        <v/>
      </c>
      <c r="E355" s="16" t="n"/>
      <c r="F355" s="16" t="n"/>
      <c r="G355" s="38" t="n"/>
      <c r="H355" s="22" t="n"/>
      <c r="I355" s="23" t="n"/>
      <c r="J355" s="16" t="n"/>
      <c r="K355" s="23" t="n"/>
      <c r="L355" s="20">
        <f>IF(COUNTA(A355,C355,E355,F355,G355,H355,I355,J355)=0,"",IF(A355="","Falta SKU-base",IF(C355="","Falta SKU recomendado",IF(E355="","Falta tipo",IF(F355="","Falta compatibilidade",IF(G355="","Falta margem",IF(H355="","Falta prioridade",IF(I355="","Falta regra",IF(J355="","Falta situação ativa",IF(A355=C355,"Conflito: SKU igual",IF(COUNTIF(Produtos!$A$6:$A$205,A355)=0,"Conflito: base não cadastrada",IF(COUNTIF(Produtos!$A$6:$A$205,C355)=0,"Conflito: recomendado não cadastrado",IF(COUNTIFS($A$6:A355,A355,$C$6:C355,C355,$E$6:E355,E355)&gt;1,"Conflito: relação duplicada","OK")))))))))))))</f>
        <v/>
      </c>
      <c r="M355" s="20">
        <f>IF(L355="","",IF(L355&lt;&gt;"OK","Bloqueada: "&amp;L355,IF(J355&lt;&gt;"Sim","Inativa",IF(IFERROR(INDEX(Produtos!$D$6:$D$205,MATCH(A355,Produtos!$A$6:$A$205,0)),"")&lt;&gt;"Ativo","Bloqueada: base inativa",IF(IFERROR(INDEX(Produtos!$D$6:$D$205,MATCH(C355,Produtos!$A$6:$A$205,0)),"")&lt;&gt;"Ativo","Bloqueada: recomendado inativo",IF(F355="Incompatível","Bloqueada: incompatível",IF(F355="Não avaliada","Revisar: compatibilidade",IF(AND(F355="Condicional",'Instruções'!$B$15="Não"),"Revisar: condição não liberada",IF(IFERROR(INDEX(Produtos!$E$6:$E$205,MATCH(C355,Produtos!$A$6:$A$205,0)),"")&lt;&gt;"Sim","Aguardar: recomendado indisponível",IF(AND(I355="Se SKU-base indisponível",IFERROR(INDEX(Produtos!$E$6:$E$205,MATCH(A355,Produtos!$A$6:$A$205,0)),"")="Sim"),"Aguardar: base disponível",IF(AND(I355="Se SKU-base disponível",IFERROR(INDEX(Produtos!$E$6:$E$205,MATCH(A355,Produtos!$A$6:$A$205,0)),"")&lt;&gt;"Sim"),"Aguardar: base indisponível",IF(G355&lt;'Instruções'!$B$14,"Revisar: margem abaixo do mínimo","Apta"))))))))))))</f>
        <v/>
      </c>
      <c r="N355" s="17">
        <f>IF(M355&lt;&gt;"Apta","",1+COUNTIFS($A$6:$A$505,A355,$E$6:$E$505,E355,$M$6:$M$505,"Apta",$H$6:$H$505,"&gt;"&amp;H355)+COUNTIFS($A$6:$A$505,A355,$E$6:$E$505,E355,$M$6:$M$505,"Apta",$H$6:$H$505,H355,$G$6:$G$505,"&gt;"&amp;G355)+COUNTIFS($A$6:A355,A355,$E$6:E355,E355,$M$6:M355,"Apta",$H$6:H355,H355,$G$6:G355,G355)-1)</f>
        <v/>
      </c>
      <c r="O355" s="24">
        <f>IF(N355="","",A355&amp;"|"&amp;E355&amp;"|"&amp;TEXT(N355,"000"))</f>
        <v/>
      </c>
    </row>
    <row r="356">
      <c r="A356" s="16" t="n"/>
      <c r="B356" s="20">
        <f>IF(A356="","",IFERROR(INDEX(Produtos!$B$6:$B$205,MATCH(A356,Produtos!$A$6:$A$205,0)),"SKU não cadastrado"))</f>
        <v/>
      </c>
      <c r="C356" s="16" t="n"/>
      <c r="D356" s="20">
        <f>IF(C356="","",IFERROR(INDEX(Produtos!$B$6:$B$205,MATCH(C356,Produtos!$A$6:$A$205,0)),"SKU não cadastrado"))</f>
        <v/>
      </c>
      <c r="E356" s="16" t="n"/>
      <c r="F356" s="16" t="n"/>
      <c r="G356" s="38" t="n"/>
      <c r="H356" s="22" t="n"/>
      <c r="I356" s="23" t="n"/>
      <c r="J356" s="16" t="n"/>
      <c r="K356" s="23" t="n"/>
      <c r="L356" s="20">
        <f>IF(COUNTA(A356,C356,E356,F356,G356,H356,I356,J356)=0,"",IF(A356="","Falta SKU-base",IF(C356="","Falta SKU recomendado",IF(E356="","Falta tipo",IF(F356="","Falta compatibilidade",IF(G356="","Falta margem",IF(H356="","Falta prioridade",IF(I356="","Falta regra",IF(J356="","Falta situação ativa",IF(A356=C356,"Conflito: SKU igual",IF(COUNTIF(Produtos!$A$6:$A$205,A356)=0,"Conflito: base não cadastrada",IF(COUNTIF(Produtos!$A$6:$A$205,C356)=0,"Conflito: recomendado não cadastrado",IF(COUNTIFS($A$6:A356,A356,$C$6:C356,C356,$E$6:E356,E356)&gt;1,"Conflito: relação duplicada","OK")))))))))))))</f>
        <v/>
      </c>
      <c r="M356" s="20">
        <f>IF(L356="","",IF(L356&lt;&gt;"OK","Bloqueada: "&amp;L356,IF(J356&lt;&gt;"Sim","Inativa",IF(IFERROR(INDEX(Produtos!$D$6:$D$205,MATCH(A356,Produtos!$A$6:$A$205,0)),"")&lt;&gt;"Ativo","Bloqueada: base inativa",IF(IFERROR(INDEX(Produtos!$D$6:$D$205,MATCH(C356,Produtos!$A$6:$A$205,0)),"")&lt;&gt;"Ativo","Bloqueada: recomendado inativo",IF(F356="Incompatível","Bloqueada: incompatível",IF(F356="Não avaliada","Revisar: compatibilidade",IF(AND(F356="Condicional",'Instruções'!$B$15="Não"),"Revisar: condição não liberada",IF(IFERROR(INDEX(Produtos!$E$6:$E$205,MATCH(C356,Produtos!$A$6:$A$205,0)),"")&lt;&gt;"Sim","Aguardar: recomendado indisponível",IF(AND(I356="Se SKU-base indisponível",IFERROR(INDEX(Produtos!$E$6:$E$205,MATCH(A356,Produtos!$A$6:$A$205,0)),"")="Sim"),"Aguardar: base disponível",IF(AND(I356="Se SKU-base disponível",IFERROR(INDEX(Produtos!$E$6:$E$205,MATCH(A356,Produtos!$A$6:$A$205,0)),"")&lt;&gt;"Sim"),"Aguardar: base indisponível",IF(G356&lt;'Instruções'!$B$14,"Revisar: margem abaixo do mínimo","Apta"))))))))))))</f>
        <v/>
      </c>
      <c r="N356" s="17">
        <f>IF(M356&lt;&gt;"Apta","",1+COUNTIFS($A$6:$A$505,A356,$E$6:$E$505,E356,$M$6:$M$505,"Apta",$H$6:$H$505,"&gt;"&amp;H356)+COUNTIFS($A$6:$A$505,A356,$E$6:$E$505,E356,$M$6:$M$505,"Apta",$H$6:$H$505,H356,$G$6:$G$505,"&gt;"&amp;G356)+COUNTIFS($A$6:A356,A356,$E$6:E356,E356,$M$6:M356,"Apta",$H$6:H356,H356,$G$6:G356,G356)-1)</f>
        <v/>
      </c>
      <c r="O356" s="24">
        <f>IF(N356="","",A356&amp;"|"&amp;E356&amp;"|"&amp;TEXT(N356,"000"))</f>
        <v/>
      </c>
    </row>
    <row r="357">
      <c r="A357" s="16" t="n"/>
      <c r="B357" s="20">
        <f>IF(A357="","",IFERROR(INDEX(Produtos!$B$6:$B$205,MATCH(A357,Produtos!$A$6:$A$205,0)),"SKU não cadastrado"))</f>
        <v/>
      </c>
      <c r="C357" s="16" t="n"/>
      <c r="D357" s="20">
        <f>IF(C357="","",IFERROR(INDEX(Produtos!$B$6:$B$205,MATCH(C357,Produtos!$A$6:$A$205,0)),"SKU não cadastrado"))</f>
        <v/>
      </c>
      <c r="E357" s="16" t="n"/>
      <c r="F357" s="16" t="n"/>
      <c r="G357" s="38" t="n"/>
      <c r="H357" s="22" t="n"/>
      <c r="I357" s="23" t="n"/>
      <c r="J357" s="16" t="n"/>
      <c r="K357" s="23" t="n"/>
      <c r="L357" s="20">
        <f>IF(COUNTA(A357,C357,E357,F357,G357,H357,I357,J357)=0,"",IF(A357="","Falta SKU-base",IF(C357="","Falta SKU recomendado",IF(E357="","Falta tipo",IF(F357="","Falta compatibilidade",IF(G357="","Falta margem",IF(H357="","Falta prioridade",IF(I357="","Falta regra",IF(J357="","Falta situação ativa",IF(A357=C357,"Conflito: SKU igual",IF(COUNTIF(Produtos!$A$6:$A$205,A357)=0,"Conflito: base não cadastrada",IF(COUNTIF(Produtos!$A$6:$A$205,C357)=0,"Conflito: recomendado não cadastrado",IF(COUNTIFS($A$6:A357,A357,$C$6:C357,C357,$E$6:E357,E357)&gt;1,"Conflito: relação duplicada","OK")))))))))))))</f>
        <v/>
      </c>
      <c r="M357" s="20">
        <f>IF(L357="","",IF(L357&lt;&gt;"OK","Bloqueada: "&amp;L357,IF(J357&lt;&gt;"Sim","Inativa",IF(IFERROR(INDEX(Produtos!$D$6:$D$205,MATCH(A357,Produtos!$A$6:$A$205,0)),"")&lt;&gt;"Ativo","Bloqueada: base inativa",IF(IFERROR(INDEX(Produtos!$D$6:$D$205,MATCH(C357,Produtos!$A$6:$A$205,0)),"")&lt;&gt;"Ativo","Bloqueada: recomendado inativo",IF(F357="Incompatível","Bloqueada: incompatível",IF(F357="Não avaliada","Revisar: compatibilidade",IF(AND(F357="Condicional",'Instruções'!$B$15="Não"),"Revisar: condição não liberada",IF(IFERROR(INDEX(Produtos!$E$6:$E$205,MATCH(C357,Produtos!$A$6:$A$205,0)),"")&lt;&gt;"Sim","Aguardar: recomendado indisponível",IF(AND(I357="Se SKU-base indisponível",IFERROR(INDEX(Produtos!$E$6:$E$205,MATCH(A357,Produtos!$A$6:$A$205,0)),"")="Sim"),"Aguardar: base disponível",IF(AND(I357="Se SKU-base disponível",IFERROR(INDEX(Produtos!$E$6:$E$205,MATCH(A357,Produtos!$A$6:$A$205,0)),"")&lt;&gt;"Sim"),"Aguardar: base indisponível",IF(G357&lt;'Instruções'!$B$14,"Revisar: margem abaixo do mínimo","Apta"))))))))))))</f>
        <v/>
      </c>
      <c r="N357" s="17">
        <f>IF(M357&lt;&gt;"Apta","",1+COUNTIFS($A$6:$A$505,A357,$E$6:$E$505,E357,$M$6:$M$505,"Apta",$H$6:$H$505,"&gt;"&amp;H357)+COUNTIFS($A$6:$A$505,A357,$E$6:$E$505,E357,$M$6:$M$505,"Apta",$H$6:$H$505,H357,$G$6:$G$505,"&gt;"&amp;G357)+COUNTIFS($A$6:A357,A357,$E$6:E357,E357,$M$6:M357,"Apta",$H$6:H357,H357,$G$6:G357,G357)-1)</f>
        <v/>
      </c>
      <c r="O357" s="24">
        <f>IF(N357="","",A357&amp;"|"&amp;E357&amp;"|"&amp;TEXT(N357,"000"))</f>
        <v/>
      </c>
    </row>
    <row r="358">
      <c r="A358" s="16" t="n"/>
      <c r="B358" s="20">
        <f>IF(A358="","",IFERROR(INDEX(Produtos!$B$6:$B$205,MATCH(A358,Produtos!$A$6:$A$205,0)),"SKU não cadastrado"))</f>
        <v/>
      </c>
      <c r="C358" s="16" t="n"/>
      <c r="D358" s="20">
        <f>IF(C358="","",IFERROR(INDEX(Produtos!$B$6:$B$205,MATCH(C358,Produtos!$A$6:$A$205,0)),"SKU não cadastrado"))</f>
        <v/>
      </c>
      <c r="E358" s="16" t="n"/>
      <c r="F358" s="16" t="n"/>
      <c r="G358" s="38" t="n"/>
      <c r="H358" s="22" t="n"/>
      <c r="I358" s="23" t="n"/>
      <c r="J358" s="16" t="n"/>
      <c r="K358" s="23" t="n"/>
      <c r="L358" s="20">
        <f>IF(COUNTA(A358,C358,E358,F358,G358,H358,I358,J358)=0,"",IF(A358="","Falta SKU-base",IF(C358="","Falta SKU recomendado",IF(E358="","Falta tipo",IF(F358="","Falta compatibilidade",IF(G358="","Falta margem",IF(H358="","Falta prioridade",IF(I358="","Falta regra",IF(J358="","Falta situação ativa",IF(A358=C358,"Conflito: SKU igual",IF(COUNTIF(Produtos!$A$6:$A$205,A358)=0,"Conflito: base não cadastrada",IF(COUNTIF(Produtos!$A$6:$A$205,C358)=0,"Conflito: recomendado não cadastrado",IF(COUNTIFS($A$6:A358,A358,$C$6:C358,C358,$E$6:E358,E358)&gt;1,"Conflito: relação duplicada","OK")))))))))))))</f>
        <v/>
      </c>
      <c r="M358" s="20">
        <f>IF(L358="","",IF(L358&lt;&gt;"OK","Bloqueada: "&amp;L358,IF(J358&lt;&gt;"Sim","Inativa",IF(IFERROR(INDEX(Produtos!$D$6:$D$205,MATCH(A358,Produtos!$A$6:$A$205,0)),"")&lt;&gt;"Ativo","Bloqueada: base inativa",IF(IFERROR(INDEX(Produtos!$D$6:$D$205,MATCH(C358,Produtos!$A$6:$A$205,0)),"")&lt;&gt;"Ativo","Bloqueada: recomendado inativo",IF(F358="Incompatível","Bloqueada: incompatível",IF(F358="Não avaliada","Revisar: compatibilidade",IF(AND(F358="Condicional",'Instruções'!$B$15="Não"),"Revisar: condição não liberada",IF(IFERROR(INDEX(Produtos!$E$6:$E$205,MATCH(C358,Produtos!$A$6:$A$205,0)),"")&lt;&gt;"Sim","Aguardar: recomendado indisponível",IF(AND(I358="Se SKU-base indisponível",IFERROR(INDEX(Produtos!$E$6:$E$205,MATCH(A358,Produtos!$A$6:$A$205,0)),"")="Sim"),"Aguardar: base disponível",IF(AND(I358="Se SKU-base disponível",IFERROR(INDEX(Produtos!$E$6:$E$205,MATCH(A358,Produtos!$A$6:$A$205,0)),"")&lt;&gt;"Sim"),"Aguardar: base indisponível",IF(G358&lt;'Instruções'!$B$14,"Revisar: margem abaixo do mínimo","Apta"))))))))))))</f>
        <v/>
      </c>
      <c r="N358" s="17">
        <f>IF(M358&lt;&gt;"Apta","",1+COUNTIFS($A$6:$A$505,A358,$E$6:$E$505,E358,$M$6:$M$505,"Apta",$H$6:$H$505,"&gt;"&amp;H358)+COUNTIFS($A$6:$A$505,A358,$E$6:$E$505,E358,$M$6:$M$505,"Apta",$H$6:$H$505,H358,$G$6:$G$505,"&gt;"&amp;G358)+COUNTIFS($A$6:A358,A358,$E$6:E358,E358,$M$6:M358,"Apta",$H$6:H358,H358,$G$6:G358,G358)-1)</f>
        <v/>
      </c>
      <c r="O358" s="24">
        <f>IF(N358="","",A358&amp;"|"&amp;E358&amp;"|"&amp;TEXT(N358,"000"))</f>
        <v/>
      </c>
    </row>
    <row r="359">
      <c r="A359" s="16" t="n"/>
      <c r="B359" s="20">
        <f>IF(A359="","",IFERROR(INDEX(Produtos!$B$6:$B$205,MATCH(A359,Produtos!$A$6:$A$205,0)),"SKU não cadastrado"))</f>
        <v/>
      </c>
      <c r="C359" s="16" t="n"/>
      <c r="D359" s="20">
        <f>IF(C359="","",IFERROR(INDEX(Produtos!$B$6:$B$205,MATCH(C359,Produtos!$A$6:$A$205,0)),"SKU não cadastrado"))</f>
        <v/>
      </c>
      <c r="E359" s="16" t="n"/>
      <c r="F359" s="16" t="n"/>
      <c r="G359" s="38" t="n"/>
      <c r="H359" s="22" t="n"/>
      <c r="I359" s="23" t="n"/>
      <c r="J359" s="16" t="n"/>
      <c r="K359" s="23" t="n"/>
      <c r="L359" s="20">
        <f>IF(COUNTA(A359,C359,E359,F359,G359,H359,I359,J359)=0,"",IF(A359="","Falta SKU-base",IF(C359="","Falta SKU recomendado",IF(E359="","Falta tipo",IF(F359="","Falta compatibilidade",IF(G359="","Falta margem",IF(H359="","Falta prioridade",IF(I359="","Falta regra",IF(J359="","Falta situação ativa",IF(A359=C359,"Conflito: SKU igual",IF(COUNTIF(Produtos!$A$6:$A$205,A359)=0,"Conflito: base não cadastrada",IF(COUNTIF(Produtos!$A$6:$A$205,C359)=0,"Conflito: recomendado não cadastrado",IF(COUNTIFS($A$6:A359,A359,$C$6:C359,C359,$E$6:E359,E359)&gt;1,"Conflito: relação duplicada","OK")))))))))))))</f>
        <v/>
      </c>
      <c r="M359" s="20">
        <f>IF(L359="","",IF(L359&lt;&gt;"OK","Bloqueada: "&amp;L359,IF(J359&lt;&gt;"Sim","Inativa",IF(IFERROR(INDEX(Produtos!$D$6:$D$205,MATCH(A359,Produtos!$A$6:$A$205,0)),"")&lt;&gt;"Ativo","Bloqueada: base inativa",IF(IFERROR(INDEX(Produtos!$D$6:$D$205,MATCH(C359,Produtos!$A$6:$A$205,0)),"")&lt;&gt;"Ativo","Bloqueada: recomendado inativo",IF(F359="Incompatível","Bloqueada: incompatível",IF(F359="Não avaliada","Revisar: compatibilidade",IF(AND(F359="Condicional",'Instruções'!$B$15="Não"),"Revisar: condição não liberada",IF(IFERROR(INDEX(Produtos!$E$6:$E$205,MATCH(C359,Produtos!$A$6:$A$205,0)),"")&lt;&gt;"Sim","Aguardar: recomendado indisponível",IF(AND(I359="Se SKU-base indisponível",IFERROR(INDEX(Produtos!$E$6:$E$205,MATCH(A359,Produtos!$A$6:$A$205,0)),"")="Sim"),"Aguardar: base disponível",IF(AND(I359="Se SKU-base disponível",IFERROR(INDEX(Produtos!$E$6:$E$205,MATCH(A359,Produtos!$A$6:$A$205,0)),"")&lt;&gt;"Sim"),"Aguardar: base indisponível",IF(G359&lt;'Instruções'!$B$14,"Revisar: margem abaixo do mínimo","Apta"))))))))))))</f>
        <v/>
      </c>
      <c r="N359" s="17">
        <f>IF(M359&lt;&gt;"Apta","",1+COUNTIFS($A$6:$A$505,A359,$E$6:$E$505,E359,$M$6:$M$505,"Apta",$H$6:$H$505,"&gt;"&amp;H359)+COUNTIFS($A$6:$A$505,A359,$E$6:$E$505,E359,$M$6:$M$505,"Apta",$H$6:$H$505,H359,$G$6:$G$505,"&gt;"&amp;G359)+COUNTIFS($A$6:A359,A359,$E$6:E359,E359,$M$6:M359,"Apta",$H$6:H359,H359,$G$6:G359,G359)-1)</f>
        <v/>
      </c>
      <c r="O359" s="24">
        <f>IF(N359="","",A359&amp;"|"&amp;E359&amp;"|"&amp;TEXT(N359,"000"))</f>
        <v/>
      </c>
    </row>
    <row r="360">
      <c r="A360" s="16" t="n"/>
      <c r="B360" s="20">
        <f>IF(A360="","",IFERROR(INDEX(Produtos!$B$6:$B$205,MATCH(A360,Produtos!$A$6:$A$205,0)),"SKU não cadastrado"))</f>
        <v/>
      </c>
      <c r="C360" s="16" t="n"/>
      <c r="D360" s="20">
        <f>IF(C360="","",IFERROR(INDEX(Produtos!$B$6:$B$205,MATCH(C360,Produtos!$A$6:$A$205,0)),"SKU não cadastrado"))</f>
        <v/>
      </c>
      <c r="E360" s="16" t="n"/>
      <c r="F360" s="16" t="n"/>
      <c r="G360" s="38" t="n"/>
      <c r="H360" s="22" t="n"/>
      <c r="I360" s="23" t="n"/>
      <c r="J360" s="16" t="n"/>
      <c r="K360" s="23" t="n"/>
      <c r="L360" s="20">
        <f>IF(COUNTA(A360,C360,E360,F360,G360,H360,I360,J360)=0,"",IF(A360="","Falta SKU-base",IF(C360="","Falta SKU recomendado",IF(E360="","Falta tipo",IF(F360="","Falta compatibilidade",IF(G360="","Falta margem",IF(H360="","Falta prioridade",IF(I360="","Falta regra",IF(J360="","Falta situação ativa",IF(A360=C360,"Conflito: SKU igual",IF(COUNTIF(Produtos!$A$6:$A$205,A360)=0,"Conflito: base não cadastrada",IF(COUNTIF(Produtos!$A$6:$A$205,C360)=0,"Conflito: recomendado não cadastrado",IF(COUNTIFS($A$6:A360,A360,$C$6:C360,C360,$E$6:E360,E360)&gt;1,"Conflito: relação duplicada","OK")))))))))))))</f>
        <v/>
      </c>
      <c r="M360" s="20">
        <f>IF(L360="","",IF(L360&lt;&gt;"OK","Bloqueada: "&amp;L360,IF(J360&lt;&gt;"Sim","Inativa",IF(IFERROR(INDEX(Produtos!$D$6:$D$205,MATCH(A360,Produtos!$A$6:$A$205,0)),"")&lt;&gt;"Ativo","Bloqueada: base inativa",IF(IFERROR(INDEX(Produtos!$D$6:$D$205,MATCH(C360,Produtos!$A$6:$A$205,0)),"")&lt;&gt;"Ativo","Bloqueada: recomendado inativo",IF(F360="Incompatível","Bloqueada: incompatível",IF(F360="Não avaliada","Revisar: compatibilidade",IF(AND(F360="Condicional",'Instruções'!$B$15="Não"),"Revisar: condição não liberada",IF(IFERROR(INDEX(Produtos!$E$6:$E$205,MATCH(C360,Produtos!$A$6:$A$205,0)),"")&lt;&gt;"Sim","Aguardar: recomendado indisponível",IF(AND(I360="Se SKU-base indisponível",IFERROR(INDEX(Produtos!$E$6:$E$205,MATCH(A360,Produtos!$A$6:$A$205,0)),"")="Sim"),"Aguardar: base disponível",IF(AND(I360="Se SKU-base disponível",IFERROR(INDEX(Produtos!$E$6:$E$205,MATCH(A360,Produtos!$A$6:$A$205,0)),"")&lt;&gt;"Sim"),"Aguardar: base indisponível",IF(G360&lt;'Instruções'!$B$14,"Revisar: margem abaixo do mínimo","Apta"))))))))))))</f>
        <v/>
      </c>
      <c r="N360" s="17">
        <f>IF(M360&lt;&gt;"Apta","",1+COUNTIFS($A$6:$A$505,A360,$E$6:$E$505,E360,$M$6:$M$505,"Apta",$H$6:$H$505,"&gt;"&amp;H360)+COUNTIFS($A$6:$A$505,A360,$E$6:$E$505,E360,$M$6:$M$505,"Apta",$H$6:$H$505,H360,$G$6:$G$505,"&gt;"&amp;G360)+COUNTIFS($A$6:A360,A360,$E$6:E360,E360,$M$6:M360,"Apta",$H$6:H360,H360,$G$6:G360,G360)-1)</f>
        <v/>
      </c>
      <c r="O360" s="24">
        <f>IF(N360="","",A360&amp;"|"&amp;E360&amp;"|"&amp;TEXT(N360,"000"))</f>
        <v/>
      </c>
    </row>
    <row r="361">
      <c r="A361" s="16" t="n"/>
      <c r="B361" s="20">
        <f>IF(A361="","",IFERROR(INDEX(Produtos!$B$6:$B$205,MATCH(A361,Produtos!$A$6:$A$205,0)),"SKU não cadastrado"))</f>
        <v/>
      </c>
      <c r="C361" s="16" t="n"/>
      <c r="D361" s="20">
        <f>IF(C361="","",IFERROR(INDEX(Produtos!$B$6:$B$205,MATCH(C361,Produtos!$A$6:$A$205,0)),"SKU não cadastrado"))</f>
        <v/>
      </c>
      <c r="E361" s="16" t="n"/>
      <c r="F361" s="16" t="n"/>
      <c r="G361" s="38" t="n"/>
      <c r="H361" s="22" t="n"/>
      <c r="I361" s="23" t="n"/>
      <c r="J361" s="16" t="n"/>
      <c r="K361" s="23" t="n"/>
      <c r="L361" s="20">
        <f>IF(COUNTA(A361,C361,E361,F361,G361,H361,I361,J361)=0,"",IF(A361="","Falta SKU-base",IF(C361="","Falta SKU recomendado",IF(E361="","Falta tipo",IF(F361="","Falta compatibilidade",IF(G361="","Falta margem",IF(H361="","Falta prioridade",IF(I361="","Falta regra",IF(J361="","Falta situação ativa",IF(A361=C361,"Conflito: SKU igual",IF(COUNTIF(Produtos!$A$6:$A$205,A361)=0,"Conflito: base não cadastrada",IF(COUNTIF(Produtos!$A$6:$A$205,C361)=0,"Conflito: recomendado não cadastrado",IF(COUNTIFS($A$6:A361,A361,$C$6:C361,C361,$E$6:E361,E361)&gt;1,"Conflito: relação duplicada","OK")))))))))))))</f>
        <v/>
      </c>
      <c r="M361" s="20">
        <f>IF(L361="","",IF(L361&lt;&gt;"OK","Bloqueada: "&amp;L361,IF(J361&lt;&gt;"Sim","Inativa",IF(IFERROR(INDEX(Produtos!$D$6:$D$205,MATCH(A361,Produtos!$A$6:$A$205,0)),"")&lt;&gt;"Ativo","Bloqueada: base inativa",IF(IFERROR(INDEX(Produtos!$D$6:$D$205,MATCH(C361,Produtos!$A$6:$A$205,0)),"")&lt;&gt;"Ativo","Bloqueada: recomendado inativo",IF(F361="Incompatível","Bloqueada: incompatível",IF(F361="Não avaliada","Revisar: compatibilidade",IF(AND(F361="Condicional",'Instruções'!$B$15="Não"),"Revisar: condição não liberada",IF(IFERROR(INDEX(Produtos!$E$6:$E$205,MATCH(C361,Produtos!$A$6:$A$205,0)),"")&lt;&gt;"Sim","Aguardar: recomendado indisponível",IF(AND(I361="Se SKU-base indisponível",IFERROR(INDEX(Produtos!$E$6:$E$205,MATCH(A361,Produtos!$A$6:$A$205,0)),"")="Sim"),"Aguardar: base disponível",IF(AND(I361="Se SKU-base disponível",IFERROR(INDEX(Produtos!$E$6:$E$205,MATCH(A361,Produtos!$A$6:$A$205,0)),"")&lt;&gt;"Sim"),"Aguardar: base indisponível",IF(G361&lt;'Instruções'!$B$14,"Revisar: margem abaixo do mínimo","Apta"))))))))))))</f>
        <v/>
      </c>
      <c r="N361" s="17">
        <f>IF(M361&lt;&gt;"Apta","",1+COUNTIFS($A$6:$A$505,A361,$E$6:$E$505,E361,$M$6:$M$505,"Apta",$H$6:$H$505,"&gt;"&amp;H361)+COUNTIFS($A$6:$A$505,A361,$E$6:$E$505,E361,$M$6:$M$505,"Apta",$H$6:$H$505,H361,$G$6:$G$505,"&gt;"&amp;G361)+COUNTIFS($A$6:A361,A361,$E$6:E361,E361,$M$6:M361,"Apta",$H$6:H361,H361,$G$6:G361,G361)-1)</f>
        <v/>
      </c>
      <c r="O361" s="24">
        <f>IF(N361="","",A361&amp;"|"&amp;E361&amp;"|"&amp;TEXT(N361,"000"))</f>
        <v/>
      </c>
    </row>
    <row r="362">
      <c r="A362" s="16" t="n"/>
      <c r="B362" s="20">
        <f>IF(A362="","",IFERROR(INDEX(Produtos!$B$6:$B$205,MATCH(A362,Produtos!$A$6:$A$205,0)),"SKU não cadastrado"))</f>
        <v/>
      </c>
      <c r="C362" s="16" t="n"/>
      <c r="D362" s="20">
        <f>IF(C362="","",IFERROR(INDEX(Produtos!$B$6:$B$205,MATCH(C362,Produtos!$A$6:$A$205,0)),"SKU não cadastrado"))</f>
        <v/>
      </c>
      <c r="E362" s="16" t="n"/>
      <c r="F362" s="16" t="n"/>
      <c r="G362" s="38" t="n"/>
      <c r="H362" s="22" t="n"/>
      <c r="I362" s="23" t="n"/>
      <c r="J362" s="16" t="n"/>
      <c r="K362" s="23" t="n"/>
      <c r="L362" s="20">
        <f>IF(COUNTA(A362,C362,E362,F362,G362,H362,I362,J362)=0,"",IF(A362="","Falta SKU-base",IF(C362="","Falta SKU recomendado",IF(E362="","Falta tipo",IF(F362="","Falta compatibilidade",IF(G362="","Falta margem",IF(H362="","Falta prioridade",IF(I362="","Falta regra",IF(J362="","Falta situação ativa",IF(A362=C362,"Conflito: SKU igual",IF(COUNTIF(Produtos!$A$6:$A$205,A362)=0,"Conflito: base não cadastrada",IF(COUNTIF(Produtos!$A$6:$A$205,C362)=0,"Conflito: recomendado não cadastrado",IF(COUNTIFS($A$6:A362,A362,$C$6:C362,C362,$E$6:E362,E362)&gt;1,"Conflito: relação duplicada","OK")))))))))))))</f>
        <v/>
      </c>
      <c r="M362" s="20">
        <f>IF(L362="","",IF(L362&lt;&gt;"OK","Bloqueada: "&amp;L362,IF(J362&lt;&gt;"Sim","Inativa",IF(IFERROR(INDEX(Produtos!$D$6:$D$205,MATCH(A362,Produtos!$A$6:$A$205,0)),"")&lt;&gt;"Ativo","Bloqueada: base inativa",IF(IFERROR(INDEX(Produtos!$D$6:$D$205,MATCH(C362,Produtos!$A$6:$A$205,0)),"")&lt;&gt;"Ativo","Bloqueada: recomendado inativo",IF(F362="Incompatível","Bloqueada: incompatível",IF(F362="Não avaliada","Revisar: compatibilidade",IF(AND(F362="Condicional",'Instruções'!$B$15="Não"),"Revisar: condição não liberada",IF(IFERROR(INDEX(Produtos!$E$6:$E$205,MATCH(C362,Produtos!$A$6:$A$205,0)),"")&lt;&gt;"Sim","Aguardar: recomendado indisponível",IF(AND(I362="Se SKU-base indisponível",IFERROR(INDEX(Produtos!$E$6:$E$205,MATCH(A362,Produtos!$A$6:$A$205,0)),"")="Sim"),"Aguardar: base disponível",IF(AND(I362="Se SKU-base disponível",IFERROR(INDEX(Produtos!$E$6:$E$205,MATCH(A362,Produtos!$A$6:$A$205,0)),"")&lt;&gt;"Sim"),"Aguardar: base indisponível",IF(G362&lt;'Instruções'!$B$14,"Revisar: margem abaixo do mínimo","Apta"))))))))))))</f>
        <v/>
      </c>
      <c r="N362" s="17">
        <f>IF(M362&lt;&gt;"Apta","",1+COUNTIFS($A$6:$A$505,A362,$E$6:$E$505,E362,$M$6:$M$505,"Apta",$H$6:$H$505,"&gt;"&amp;H362)+COUNTIFS($A$6:$A$505,A362,$E$6:$E$505,E362,$M$6:$M$505,"Apta",$H$6:$H$505,H362,$G$6:$G$505,"&gt;"&amp;G362)+COUNTIFS($A$6:A362,A362,$E$6:E362,E362,$M$6:M362,"Apta",$H$6:H362,H362,$G$6:G362,G362)-1)</f>
        <v/>
      </c>
      <c r="O362" s="24">
        <f>IF(N362="","",A362&amp;"|"&amp;E362&amp;"|"&amp;TEXT(N362,"000"))</f>
        <v/>
      </c>
    </row>
    <row r="363">
      <c r="A363" s="16" t="n"/>
      <c r="B363" s="20">
        <f>IF(A363="","",IFERROR(INDEX(Produtos!$B$6:$B$205,MATCH(A363,Produtos!$A$6:$A$205,0)),"SKU não cadastrado"))</f>
        <v/>
      </c>
      <c r="C363" s="16" t="n"/>
      <c r="D363" s="20">
        <f>IF(C363="","",IFERROR(INDEX(Produtos!$B$6:$B$205,MATCH(C363,Produtos!$A$6:$A$205,0)),"SKU não cadastrado"))</f>
        <v/>
      </c>
      <c r="E363" s="16" t="n"/>
      <c r="F363" s="16" t="n"/>
      <c r="G363" s="38" t="n"/>
      <c r="H363" s="22" t="n"/>
      <c r="I363" s="23" t="n"/>
      <c r="J363" s="16" t="n"/>
      <c r="K363" s="23" t="n"/>
      <c r="L363" s="20">
        <f>IF(COUNTA(A363,C363,E363,F363,G363,H363,I363,J363)=0,"",IF(A363="","Falta SKU-base",IF(C363="","Falta SKU recomendado",IF(E363="","Falta tipo",IF(F363="","Falta compatibilidade",IF(G363="","Falta margem",IF(H363="","Falta prioridade",IF(I363="","Falta regra",IF(J363="","Falta situação ativa",IF(A363=C363,"Conflito: SKU igual",IF(COUNTIF(Produtos!$A$6:$A$205,A363)=0,"Conflito: base não cadastrada",IF(COUNTIF(Produtos!$A$6:$A$205,C363)=0,"Conflito: recomendado não cadastrado",IF(COUNTIFS($A$6:A363,A363,$C$6:C363,C363,$E$6:E363,E363)&gt;1,"Conflito: relação duplicada","OK")))))))))))))</f>
        <v/>
      </c>
      <c r="M363" s="20">
        <f>IF(L363="","",IF(L363&lt;&gt;"OK","Bloqueada: "&amp;L363,IF(J363&lt;&gt;"Sim","Inativa",IF(IFERROR(INDEX(Produtos!$D$6:$D$205,MATCH(A363,Produtos!$A$6:$A$205,0)),"")&lt;&gt;"Ativo","Bloqueada: base inativa",IF(IFERROR(INDEX(Produtos!$D$6:$D$205,MATCH(C363,Produtos!$A$6:$A$205,0)),"")&lt;&gt;"Ativo","Bloqueada: recomendado inativo",IF(F363="Incompatível","Bloqueada: incompatível",IF(F363="Não avaliada","Revisar: compatibilidade",IF(AND(F363="Condicional",'Instruções'!$B$15="Não"),"Revisar: condição não liberada",IF(IFERROR(INDEX(Produtos!$E$6:$E$205,MATCH(C363,Produtos!$A$6:$A$205,0)),"")&lt;&gt;"Sim","Aguardar: recomendado indisponível",IF(AND(I363="Se SKU-base indisponível",IFERROR(INDEX(Produtos!$E$6:$E$205,MATCH(A363,Produtos!$A$6:$A$205,0)),"")="Sim"),"Aguardar: base disponível",IF(AND(I363="Se SKU-base disponível",IFERROR(INDEX(Produtos!$E$6:$E$205,MATCH(A363,Produtos!$A$6:$A$205,0)),"")&lt;&gt;"Sim"),"Aguardar: base indisponível",IF(G363&lt;'Instruções'!$B$14,"Revisar: margem abaixo do mínimo","Apta"))))))))))))</f>
        <v/>
      </c>
      <c r="N363" s="17">
        <f>IF(M363&lt;&gt;"Apta","",1+COUNTIFS($A$6:$A$505,A363,$E$6:$E$505,E363,$M$6:$M$505,"Apta",$H$6:$H$505,"&gt;"&amp;H363)+COUNTIFS($A$6:$A$505,A363,$E$6:$E$505,E363,$M$6:$M$505,"Apta",$H$6:$H$505,H363,$G$6:$G$505,"&gt;"&amp;G363)+COUNTIFS($A$6:A363,A363,$E$6:E363,E363,$M$6:M363,"Apta",$H$6:H363,H363,$G$6:G363,G363)-1)</f>
        <v/>
      </c>
      <c r="O363" s="24">
        <f>IF(N363="","",A363&amp;"|"&amp;E363&amp;"|"&amp;TEXT(N363,"000"))</f>
        <v/>
      </c>
    </row>
    <row r="364">
      <c r="A364" s="16" t="n"/>
      <c r="B364" s="20">
        <f>IF(A364="","",IFERROR(INDEX(Produtos!$B$6:$B$205,MATCH(A364,Produtos!$A$6:$A$205,0)),"SKU não cadastrado"))</f>
        <v/>
      </c>
      <c r="C364" s="16" t="n"/>
      <c r="D364" s="20">
        <f>IF(C364="","",IFERROR(INDEX(Produtos!$B$6:$B$205,MATCH(C364,Produtos!$A$6:$A$205,0)),"SKU não cadastrado"))</f>
        <v/>
      </c>
      <c r="E364" s="16" t="n"/>
      <c r="F364" s="16" t="n"/>
      <c r="G364" s="38" t="n"/>
      <c r="H364" s="22" t="n"/>
      <c r="I364" s="23" t="n"/>
      <c r="J364" s="16" t="n"/>
      <c r="K364" s="23" t="n"/>
      <c r="L364" s="20">
        <f>IF(COUNTA(A364,C364,E364,F364,G364,H364,I364,J364)=0,"",IF(A364="","Falta SKU-base",IF(C364="","Falta SKU recomendado",IF(E364="","Falta tipo",IF(F364="","Falta compatibilidade",IF(G364="","Falta margem",IF(H364="","Falta prioridade",IF(I364="","Falta regra",IF(J364="","Falta situação ativa",IF(A364=C364,"Conflito: SKU igual",IF(COUNTIF(Produtos!$A$6:$A$205,A364)=0,"Conflito: base não cadastrada",IF(COUNTIF(Produtos!$A$6:$A$205,C364)=0,"Conflito: recomendado não cadastrado",IF(COUNTIFS($A$6:A364,A364,$C$6:C364,C364,$E$6:E364,E364)&gt;1,"Conflito: relação duplicada","OK")))))))))))))</f>
        <v/>
      </c>
      <c r="M364" s="20">
        <f>IF(L364="","",IF(L364&lt;&gt;"OK","Bloqueada: "&amp;L364,IF(J364&lt;&gt;"Sim","Inativa",IF(IFERROR(INDEX(Produtos!$D$6:$D$205,MATCH(A364,Produtos!$A$6:$A$205,0)),"")&lt;&gt;"Ativo","Bloqueada: base inativa",IF(IFERROR(INDEX(Produtos!$D$6:$D$205,MATCH(C364,Produtos!$A$6:$A$205,0)),"")&lt;&gt;"Ativo","Bloqueada: recomendado inativo",IF(F364="Incompatível","Bloqueada: incompatível",IF(F364="Não avaliada","Revisar: compatibilidade",IF(AND(F364="Condicional",'Instruções'!$B$15="Não"),"Revisar: condição não liberada",IF(IFERROR(INDEX(Produtos!$E$6:$E$205,MATCH(C364,Produtos!$A$6:$A$205,0)),"")&lt;&gt;"Sim","Aguardar: recomendado indisponível",IF(AND(I364="Se SKU-base indisponível",IFERROR(INDEX(Produtos!$E$6:$E$205,MATCH(A364,Produtos!$A$6:$A$205,0)),"")="Sim"),"Aguardar: base disponível",IF(AND(I364="Se SKU-base disponível",IFERROR(INDEX(Produtos!$E$6:$E$205,MATCH(A364,Produtos!$A$6:$A$205,0)),"")&lt;&gt;"Sim"),"Aguardar: base indisponível",IF(G364&lt;'Instruções'!$B$14,"Revisar: margem abaixo do mínimo","Apta"))))))))))))</f>
        <v/>
      </c>
      <c r="N364" s="17">
        <f>IF(M364&lt;&gt;"Apta","",1+COUNTIFS($A$6:$A$505,A364,$E$6:$E$505,E364,$M$6:$M$505,"Apta",$H$6:$H$505,"&gt;"&amp;H364)+COUNTIFS($A$6:$A$505,A364,$E$6:$E$505,E364,$M$6:$M$505,"Apta",$H$6:$H$505,H364,$G$6:$G$505,"&gt;"&amp;G364)+COUNTIFS($A$6:A364,A364,$E$6:E364,E364,$M$6:M364,"Apta",$H$6:H364,H364,$G$6:G364,G364)-1)</f>
        <v/>
      </c>
      <c r="O364" s="24">
        <f>IF(N364="","",A364&amp;"|"&amp;E364&amp;"|"&amp;TEXT(N364,"000"))</f>
        <v/>
      </c>
    </row>
    <row r="365">
      <c r="A365" s="16" t="n"/>
      <c r="B365" s="20">
        <f>IF(A365="","",IFERROR(INDEX(Produtos!$B$6:$B$205,MATCH(A365,Produtos!$A$6:$A$205,0)),"SKU não cadastrado"))</f>
        <v/>
      </c>
      <c r="C365" s="16" t="n"/>
      <c r="D365" s="20">
        <f>IF(C365="","",IFERROR(INDEX(Produtos!$B$6:$B$205,MATCH(C365,Produtos!$A$6:$A$205,0)),"SKU não cadastrado"))</f>
        <v/>
      </c>
      <c r="E365" s="16" t="n"/>
      <c r="F365" s="16" t="n"/>
      <c r="G365" s="38" t="n"/>
      <c r="H365" s="22" t="n"/>
      <c r="I365" s="23" t="n"/>
      <c r="J365" s="16" t="n"/>
      <c r="K365" s="23" t="n"/>
      <c r="L365" s="20">
        <f>IF(COUNTA(A365,C365,E365,F365,G365,H365,I365,J365)=0,"",IF(A365="","Falta SKU-base",IF(C365="","Falta SKU recomendado",IF(E365="","Falta tipo",IF(F365="","Falta compatibilidade",IF(G365="","Falta margem",IF(H365="","Falta prioridade",IF(I365="","Falta regra",IF(J365="","Falta situação ativa",IF(A365=C365,"Conflito: SKU igual",IF(COUNTIF(Produtos!$A$6:$A$205,A365)=0,"Conflito: base não cadastrada",IF(COUNTIF(Produtos!$A$6:$A$205,C365)=0,"Conflito: recomendado não cadastrado",IF(COUNTIFS($A$6:A365,A365,$C$6:C365,C365,$E$6:E365,E365)&gt;1,"Conflito: relação duplicada","OK")))))))))))))</f>
        <v/>
      </c>
      <c r="M365" s="20">
        <f>IF(L365="","",IF(L365&lt;&gt;"OK","Bloqueada: "&amp;L365,IF(J365&lt;&gt;"Sim","Inativa",IF(IFERROR(INDEX(Produtos!$D$6:$D$205,MATCH(A365,Produtos!$A$6:$A$205,0)),"")&lt;&gt;"Ativo","Bloqueada: base inativa",IF(IFERROR(INDEX(Produtos!$D$6:$D$205,MATCH(C365,Produtos!$A$6:$A$205,0)),"")&lt;&gt;"Ativo","Bloqueada: recomendado inativo",IF(F365="Incompatível","Bloqueada: incompatível",IF(F365="Não avaliada","Revisar: compatibilidade",IF(AND(F365="Condicional",'Instruções'!$B$15="Não"),"Revisar: condição não liberada",IF(IFERROR(INDEX(Produtos!$E$6:$E$205,MATCH(C365,Produtos!$A$6:$A$205,0)),"")&lt;&gt;"Sim","Aguardar: recomendado indisponível",IF(AND(I365="Se SKU-base indisponível",IFERROR(INDEX(Produtos!$E$6:$E$205,MATCH(A365,Produtos!$A$6:$A$205,0)),"")="Sim"),"Aguardar: base disponível",IF(AND(I365="Se SKU-base disponível",IFERROR(INDEX(Produtos!$E$6:$E$205,MATCH(A365,Produtos!$A$6:$A$205,0)),"")&lt;&gt;"Sim"),"Aguardar: base indisponível",IF(G365&lt;'Instruções'!$B$14,"Revisar: margem abaixo do mínimo","Apta"))))))))))))</f>
        <v/>
      </c>
      <c r="N365" s="17">
        <f>IF(M365&lt;&gt;"Apta","",1+COUNTIFS($A$6:$A$505,A365,$E$6:$E$505,E365,$M$6:$M$505,"Apta",$H$6:$H$505,"&gt;"&amp;H365)+COUNTIFS($A$6:$A$505,A365,$E$6:$E$505,E365,$M$6:$M$505,"Apta",$H$6:$H$505,H365,$G$6:$G$505,"&gt;"&amp;G365)+COUNTIFS($A$6:A365,A365,$E$6:E365,E365,$M$6:M365,"Apta",$H$6:H365,H365,$G$6:G365,G365)-1)</f>
        <v/>
      </c>
      <c r="O365" s="24">
        <f>IF(N365="","",A365&amp;"|"&amp;E365&amp;"|"&amp;TEXT(N365,"000"))</f>
        <v/>
      </c>
    </row>
    <row r="366">
      <c r="A366" s="16" t="n"/>
      <c r="B366" s="20">
        <f>IF(A366="","",IFERROR(INDEX(Produtos!$B$6:$B$205,MATCH(A366,Produtos!$A$6:$A$205,0)),"SKU não cadastrado"))</f>
        <v/>
      </c>
      <c r="C366" s="16" t="n"/>
      <c r="D366" s="20">
        <f>IF(C366="","",IFERROR(INDEX(Produtos!$B$6:$B$205,MATCH(C366,Produtos!$A$6:$A$205,0)),"SKU não cadastrado"))</f>
        <v/>
      </c>
      <c r="E366" s="16" t="n"/>
      <c r="F366" s="16" t="n"/>
      <c r="G366" s="38" t="n"/>
      <c r="H366" s="22" t="n"/>
      <c r="I366" s="23" t="n"/>
      <c r="J366" s="16" t="n"/>
      <c r="K366" s="23" t="n"/>
      <c r="L366" s="20">
        <f>IF(COUNTA(A366,C366,E366,F366,G366,H366,I366,J366)=0,"",IF(A366="","Falta SKU-base",IF(C366="","Falta SKU recomendado",IF(E366="","Falta tipo",IF(F366="","Falta compatibilidade",IF(G366="","Falta margem",IF(H366="","Falta prioridade",IF(I366="","Falta regra",IF(J366="","Falta situação ativa",IF(A366=C366,"Conflito: SKU igual",IF(COUNTIF(Produtos!$A$6:$A$205,A366)=0,"Conflito: base não cadastrada",IF(COUNTIF(Produtos!$A$6:$A$205,C366)=0,"Conflito: recomendado não cadastrado",IF(COUNTIFS($A$6:A366,A366,$C$6:C366,C366,$E$6:E366,E366)&gt;1,"Conflito: relação duplicada","OK")))))))))))))</f>
        <v/>
      </c>
      <c r="M366" s="20">
        <f>IF(L366="","",IF(L366&lt;&gt;"OK","Bloqueada: "&amp;L366,IF(J366&lt;&gt;"Sim","Inativa",IF(IFERROR(INDEX(Produtos!$D$6:$D$205,MATCH(A366,Produtos!$A$6:$A$205,0)),"")&lt;&gt;"Ativo","Bloqueada: base inativa",IF(IFERROR(INDEX(Produtos!$D$6:$D$205,MATCH(C366,Produtos!$A$6:$A$205,0)),"")&lt;&gt;"Ativo","Bloqueada: recomendado inativo",IF(F366="Incompatível","Bloqueada: incompatível",IF(F366="Não avaliada","Revisar: compatibilidade",IF(AND(F366="Condicional",'Instruções'!$B$15="Não"),"Revisar: condição não liberada",IF(IFERROR(INDEX(Produtos!$E$6:$E$205,MATCH(C366,Produtos!$A$6:$A$205,0)),"")&lt;&gt;"Sim","Aguardar: recomendado indisponível",IF(AND(I366="Se SKU-base indisponível",IFERROR(INDEX(Produtos!$E$6:$E$205,MATCH(A366,Produtos!$A$6:$A$205,0)),"")="Sim"),"Aguardar: base disponível",IF(AND(I366="Se SKU-base disponível",IFERROR(INDEX(Produtos!$E$6:$E$205,MATCH(A366,Produtos!$A$6:$A$205,0)),"")&lt;&gt;"Sim"),"Aguardar: base indisponível",IF(G366&lt;'Instruções'!$B$14,"Revisar: margem abaixo do mínimo","Apta"))))))))))))</f>
        <v/>
      </c>
      <c r="N366" s="17">
        <f>IF(M366&lt;&gt;"Apta","",1+COUNTIFS($A$6:$A$505,A366,$E$6:$E$505,E366,$M$6:$M$505,"Apta",$H$6:$H$505,"&gt;"&amp;H366)+COUNTIFS($A$6:$A$505,A366,$E$6:$E$505,E366,$M$6:$M$505,"Apta",$H$6:$H$505,H366,$G$6:$G$505,"&gt;"&amp;G366)+COUNTIFS($A$6:A366,A366,$E$6:E366,E366,$M$6:M366,"Apta",$H$6:H366,H366,$G$6:G366,G366)-1)</f>
        <v/>
      </c>
      <c r="O366" s="24">
        <f>IF(N366="","",A366&amp;"|"&amp;E366&amp;"|"&amp;TEXT(N366,"000"))</f>
        <v/>
      </c>
    </row>
    <row r="367">
      <c r="A367" s="16" t="n"/>
      <c r="B367" s="20">
        <f>IF(A367="","",IFERROR(INDEX(Produtos!$B$6:$B$205,MATCH(A367,Produtos!$A$6:$A$205,0)),"SKU não cadastrado"))</f>
        <v/>
      </c>
      <c r="C367" s="16" t="n"/>
      <c r="D367" s="20">
        <f>IF(C367="","",IFERROR(INDEX(Produtos!$B$6:$B$205,MATCH(C367,Produtos!$A$6:$A$205,0)),"SKU não cadastrado"))</f>
        <v/>
      </c>
      <c r="E367" s="16" t="n"/>
      <c r="F367" s="16" t="n"/>
      <c r="G367" s="38" t="n"/>
      <c r="H367" s="22" t="n"/>
      <c r="I367" s="23" t="n"/>
      <c r="J367" s="16" t="n"/>
      <c r="K367" s="23" t="n"/>
      <c r="L367" s="20">
        <f>IF(COUNTA(A367,C367,E367,F367,G367,H367,I367,J367)=0,"",IF(A367="","Falta SKU-base",IF(C367="","Falta SKU recomendado",IF(E367="","Falta tipo",IF(F367="","Falta compatibilidade",IF(G367="","Falta margem",IF(H367="","Falta prioridade",IF(I367="","Falta regra",IF(J367="","Falta situação ativa",IF(A367=C367,"Conflito: SKU igual",IF(COUNTIF(Produtos!$A$6:$A$205,A367)=0,"Conflito: base não cadastrada",IF(COUNTIF(Produtos!$A$6:$A$205,C367)=0,"Conflito: recomendado não cadastrado",IF(COUNTIFS($A$6:A367,A367,$C$6:C367,C367,$E$6:E367,E367)&gt;1,"Conflito: relação duplicada","OK")))))))))))))</f>
        <v/>
      </c>
      <c r="M367" s="20">
        <f>IF(L367="","",IF(L367&lt;&gt;"OK","Bloqueada: "&amp;L367,IF(J367&lt;&gt;"Sim","Inativa",IF(IFERROR(INDEX(Produtos!$D$6:$D$205,MATCH(A367,Produtos!$A$6:$A$205,0)),"")&lt;&gt;"Ativo","Bloqueada: base inativa",IF(IFERROR(INDEX(Produtos!$D$6:$D$205,MATCH(C367,Produtos!$A$6:$A$205,0)),"")&lt;&gt;"Ativo","Bloqueada: recomendado inativo",IF(F367="Incompatível","Bloqueada: incompatível",IF(F367="Não avaliada","Revisar: compatibilidade",IF(AND(F367="Condicional",'Instruções'!$B$15="Não"),"Revisar: condição não liberada",IF(IFERROR(INDEX(Produtos!$E$6:$E$205,MATCH(C367,Produtos!$A$6:$A$205,0)),"")&lt;&gt;"Sim","Aguardar: recomendado indisponível",IF(AND(I367="Se SKU-base indisponível",IFERROR(INDEX(Produtos!$E$6:$E$205,MATCH(A367,Produtos!$A$6:$A$205,0)),"")="Sim"),"Aguardar: base disponível",IF(AND(I367="Se SKU-base disponível",IFERROR(INDEX(Produtos!$E$6:$E$205,MATCH(A367,Produtos!$A$6:$A$205,0)),"")&lt;&gt;"Sim"),"Aguardar: base indisponível",IF(G367&lt;'Instruções'!$B$14,"Revisar: margem abaixo do mínimo","Apta"))))))))))))</f>
        <v/>
      </c>
      <c r="N367" s="17">
        <f>IF(M367&lt;&gt;"Apta","",1+COUNTIFS($A$6:$A$505,A367,$E$6:$E$505,E367,$M$6:$M$505,"Apta",$H$6:$H$505,"&gt;"&amp;H367)+COUNTIFS($A$6:$A$505,A367,$E$6:$E$505,E367,$M$6:$M$505,"Apta",$H$6:$H$505,H367,$G$6:$G$505,"&gt;"&amp;G367)+COUNTIFS($A$6:A367,A367,$E$6:E367,E367,$M$6:M367,"Apta",$H$6:H367,H367,$G$6:G367,G367)-1)</f>
        <v/>
      </c>
      <c r="O367" s="24">
        <f>IF(N367="","",A367&amp;"|"&amp;E367&amp;"|"&amp;TEXT(N367,"000"))</f>
        <v/>
      </c>
    </row>
    <row r="368">
      <c r="A368" s="16" t="n"/>
      <c r="B368" s="20">
        <f>IF(A368="","",IFERROR(INDEX(Produtos!$B$6:$B$205,MATCH(A368,Produtos!$A$6:$A$205,0)),"SKU não cadastrado"))</f>
        <v/>
      </c>
      <c r="C368" s="16" t="n"/>
      <c r="D368" s="20">
        <f>IF(C368="","",IFERROR(INDEX(Produtos!$B$6:$B$205,MATCH(C368,Produtos!$A$6:$A$205,0)),"SKU não cadastrado"))</f>
        <v/>
      </c>
      <c r="E368" s="16" t="n"/>
      <c r="F368" s="16" t="n"/>
      <c r="G368" s="38" t="n"/>
      <c r="H368" s="22" t="n"/>
      <c r="I368" s="23" t="n"/>
      <c r="J368" s="16" t="n"/>
      <c r="K368" s="23" t="n"/>
      <c r="L368" s="20">
        <f>IF(COUNTA(A368,C368,E368,F368,G368,H368,I368,J368)=0,"",IF(A368="","Falta SKU-base",IF(C368="","Falta SKU recomendado",IF(E368="","Falta tipo",IF(F368="","Falta compatibilidade",IF(G368="","Falta margem",IF(H368="","Falta prioridade",IF(I368="","Falta regra",IF(J368="","Falta situação ativa",IF(A368=C368,"Conflito: SKU igual",IF(COUNTIF(Produtos!$A$6:$A$205,A368)=0,"Conflito: base não cadastrada",IF(COUNTIF(Produtos!$A$6:$A$205,C368)=0,"Conflito: recomendado não cadastrado",IF(COUNTIFS($A$6:A368,A368,$C$6:C368,C368,$E$6:E368,E368)&gt;1,"Conflito: relação duplicada","OK")))))))))))))</f>
        <v/>
      </c>
      <c r="M368" s="20">
        <f>IF(L368="","",IF(L368&lt;&gt;"OK","Bloqueada: "&amp;L368,IF(J368&lt;&gt;"Sim","Inativa",IF(IFERROR(INDEX(Produtos!$D$6:$D$205,MATCH(A368,Produtos!$A$6:$A$205,0)),"")&lt;&gt;"Ativo","Bloqueada: base inativa",IF(IFERROR(INDEX(Produtos!$D$6:$D$205,MATCH(C368,Produtos!$A$6:$A$205,0)),"")&lt;&gt;"Ativo","Bloqueada: recomendado inativo",IF(F368="Incompatível","Bloqueada: incompatível",IF(F368="Não avaliada","Revisar: compatibilidade",IF(AND(F368="Condicional",'Instruções'!$B$15="Não"),"Revisar: condição não liberada",IF(IFERROR(INDEX(Produtos!$E$6:$E$205,MATCH(C368,Produtos!$A$6:$A$205,0)),"")&lt;&gt;"Sim","Aguardar: recomendado indisponível",IF(AND(I368="Se SKU-base indisponível",IFERROR(INDEX(Produtos!$E$6:$E$205,MATCH(A368,Produtos!$A$6:$A$205,0)),"")="Sim"),"Aguardar: base disponível",IF(AND(I368="Se SKU-base disponível",IFERROR(INDEX(Produtos!$E$6:$E$205,MATCH(A368,Produtos!$A$6:$A$205,0)),"")&lt;&gt;"Sim"),"Aguardar: base indisponível",IF(G368&lt;'Instruções'!$B$14,"Revisar: margem abaixo do mínimo","Apta"))))))))))))</f>
        <v/>
      </c>
      <c r="N368" s="17">
        <f>IF(M368&lt;&gt;"Apta","",1+COUNTIFS($A$6:$A$505,A368,$E$6:$E$505,E368,$M$6:$M$505,"Apta",$H$6:$H$505,"&gt;"&amp;H368)+COUNTIFS($A$6:$A$505,A368,$E$6:$E$505,E368,$M$6:$M$505,"Apta",$H$6:$H$505,H368,$G$6:$G$505,"&gt;"&amp;G368)+COUNTIFS($A$6:A368,A368,$E$6:E368,E368,$M$6:M368,"Apta",$H$6:H368,H368,$G$6:G368,G368)-1)</f>
        <v/>
      </c>
      <c r="O368" s="24">
        <f>IF(N368="","",A368&amp;"|"&amp;E368&amp;"|"&amp;TEXT(N368,"000"))</f>
        <v/>
      </c>
    </row>
    <row r="369">
      <c r="A369" s="16" t="n"/>
      <c r="B369" s="20">
        <f>IF(A369="","",IFERROR(INDEX(Produtos!$B$6:$B$205,MATCH(A369,Produtos!$A$6:$A$205,0)),"SKU não cadastrado"))</f>
        <v/>
      </c>
      <c r="C369" s="16" t="n"/>
      <c r="D369" s="20">
        <f>IF(C369="","",IFERROR(INDEX(Produtos!$B$6:$B$205,MATCH(C369,Produtos!$A$6:$A$205,0)),"SKU não cadastrado"))</f>
        <v/>
      </c>
      <c r="E369" s="16" t="n"/>
      <c r="F369" s="16" t="n"/>
      <c r="G369" s="38" t="n"/>
      <c r="H369" s="22" t="n"/>
      <c r="I369" s="23" t="n"/>
      <c r="J369" s="16" t="n"/>
      <c r="K369" s="23" t="n"/>
      <c r="L369" s="20">
        <f>IF(COUNTA(A369,C369,E369,F369,G369,H369,I369,J369)=0,"",IF(A369="","Falta SKU-base",IF(C369="","Falta SKU recomendado",IF(E369="","Falta tipo",IF(F369="","Falta compatibilidade",IF(G369="","Falta margem",IF(H369="","Falta prioridade",IF(I369="","Falta regra",IF(J369="","Falta situação ativa",IF(A369=C369,"Conflito: SKU igual",IF(COUNTIF(Produtos!$A$6:$A$205,A369)=0,"Conflito: base não cadastrada",IF(COUNTIF(Produtos!$A$6:$A$205,C369)=0,"Conflito: recomendado não cadastrado",IF(COUNTIFS($A$6:A369,A369,$C$6:C369,C369,$E$6:E369,E369)&gt;1,"Conflito: relação duplicada","OK")))))))))))))</f>
        <v/>
      </c>
      <c r="M369" s="20">
        <f>IF(L369="","",IF(L369&lt;&gt;"OK","Bloqueada: "&amp;L369,IF(J369&lt;&gt;"Sim","Inativa",IF(IFERROR(INDEX(Produtos!$D$6:$D$205,MATCH(A369,Produtos!$A$6:$A$205,0)),"")&lt;&gt;"Ativo","Bloqueada: base inativa",IF(IFERROR(INDEX(Produtos!$D$6:$D$205,MATCH(C369,Produtos!$A$6:$A$205,0)),"")&lt;&gt;"Ativo","Bloqueada: recomendado inativo",IF(F369="Incompatível","Bloqueada: incompatível",IF(F369="Não avaliada","Revisar: compatibilidade",IF(AND(F369="Condicional",'Instruções'!$B$15="Não"),"Revisar: condição não liberada",IF(IFERROR(INDEX(Produtos!$E$6:$E$205,MATCH(C369,Produtos!$A$6:$A$205,0)),"")&lt;&gt;"Sim","Aguardar: recomendado indisponível",IF(AND(I369="Se SKU-base indisponível",IFERROR(INDEX(Produtos!$E$6:$E$205,MATCH(A369,Produtos!$A$6:$A$205,0)),"")="Sim"),"Aguardar: base disponível",IF(AND(I369="Se SKU-base disponível",IFERROR(INDEX(Produtos!$E$6:$E$205,MATCH(A369,Produtos!$A$6:$A$205,0)),"")&lt;&gt;"Sim"),"Aguardar: base indisponível",IF(G369&lt;'Instruções'!$B$14,"Revisar: margem abaixo do mínimo","Apta"))))))))))))</f>
        <v/>
      </c>
      <c r="N369" s="17">
        <f>IF(M369&lt;&gt;"Apta","",1+COUNTIFS($A$6:$A$505,A369,$E$6:$E$505,E369,$M$6:$M$505,"Apta",$H$6:$H$505,"&gt;"&amp;H369)+COUNTIFS($A$6:$A$505,A369,$E$6:$E$505,E369,$M$6:$M$505,"Apta",$H$6:$H$505,H369,$G$6:$G$505,"&gt;"&amp;G369)+COUNTIFS($A$6:A369,A369,$E$6:E369,E369,$M$6:M369,"Apta",$H$6:H369,H369,$G$6:G369,G369)-1)</f>
        <v/>
      </c>
      <c r="O369" s="24">
        <f>IF(N369="","",A369&amp;"|"&amp;E369&amp;"|"&amp;TEXT(N369,"000"))</f>
        <v/>
      </c>
    </row>
    <row r="370">
      <c r="A370" s="16" t="n"/>
      <c r="B370" s="20">
        <f>IF(A370="","",IFERROR(INDEX(Produtos!$B$6:$B$205,MATCH(A370,Produtos!$A$6:$A$205,0)),"SKU não cadastrado"))</f>
        <v/>
      </c>
      <c r="C370" s="16" t="n"/>
      <c r="D370" s="20">
        <f>IF(C370="","",IFERROR(INDEX(Produtos!$B$6:$B$205,MATCH(C370,Produtos!$A$6:$A$205,0)),"SKU não cadastrado"))</f>
        <v/>
      </c>
      <c r="E370" s="16" t="n"/>
      <c r="F370" s="16" t="n"/>
      <c r="G370" s="38" t="n"/>
      <c r="H370" s="22" t="n"/>
      <c r="I370" s="23" t="n"/>
      <c r="J370" s="16" t="n"/>
      <c r="K370" s="23" t="n"/>
      <c r="L370" s="20">
        <f>IF(COUNTA(A370,C370,E370,F370,G370,H370,I370,J370)=0,"",IF(A370="","Falta SKU-base",IF(C370="","Falta SKU recomendado",IF(E370="","Falta tipo",IF(F370="","Falta compatibilidade",IF(G370="","Falta margem",IF(H370="","Falta prioridade",IF(I370="","Falta regra",IF(J370="","Falta situação ativa",IF(A370=C370,"Conflito: SKU igual",IF(COUNTIF(Produtos!$A$6:$A$205,A370)=0,"Conflito: base não cadastrada",IF(COUNTIF(Produtos!$A$6:$A$205,C370)=0,"Conflito: recomendado não cadastrado",IF(COUNTIFS($A$6:A370,A370,$C$6:C370,C370,$E$6:E370,E370)&gt;1,"Conflito: relação duplicada","OK")))))))))))))</f>
        <v/>
      </c>
      <c r="M370" s="20">
        <f>IF(L370="","",IF(L370&lt;&gt;"OK","Bloqueada: "&amp;L370,IF(J370&lt;&gt;"Sim","Inativa",IF(IFERROR(INDEX(Produtos!$D$6:$D$205,MATCH(A370,Produtos!$A$6:$A$205,0)),"")&lt;&gt;"Ativo","Bloqueada: base inativa",IF(IFERROR(INDEX(Produtos!$D$6:$D$205,MATCH(C370,Produtos!$A$6:$A$205,0)),"")&lt;&gt;"Ativo","Bloqueada: recomendado inativo",IF(F370="Incompatível","Bloqueada: incompatível",IF(F370="Não avaliada","Revisar: compatibilidade",IF(AND(F370="Condicional",'Instruções'!$B$15="Não"),"Revisar: condição não liberada",IF(IFERROR(INDEX(Produtos!$E$6:$E$205,MATCH(C370,Produtos!$A$6:$A$205,0)),"")&lt;&gt;"Sim","Aguardar: recomendado indisponível",IF(AND(I370="Se SKU-base indisponível",IFERROR(INDEX(Produtos!$E$6:$E$205,MATCH(A370,Produtos!$A$6:$A$205,0)),"")="Sim"),"Aguardar: base disponível",IF(AND(I370="Se SKU-base disponível",IFERROR(INDEX(Produtos!$E$6:$E$205,MATCH(A370,Produtos!$A$6:$A$205,0)),"")&lt;&gt;"Sim"),"Aguardar: base indisponível",IF(G370&lt;'Instruções'!$B$14,"Revisar: margem abaixo do mínimo","Apta"))))))))))))</f>
        <v/>
      </c>
      <c r="N370" s="17">
        <f>IF(M370&lt;&gt;"Apta","",1+COUNTIFS($A$6:$A$505,A370,$E$6:$E$505,E370,$M$6:$M$505,"Apta",$H$6:$H$505,"&gt;"&amp;H370)+COUNTIFS($A$6:$A$505,A370,$E$6:$E$505,E370,$M$6:$M$505,"Apta",$H$6:$H$505,H370,$G$6:$G$505,"&gt;"&amp;G370)+COUNTIFS($A$6:A370,A370,$E$6:E370,E370,$M$6:M370,"Apta",$H$6:H370,H370,$G$6:G370,G370)-1)</f>
        <v/>
      </c>
      <c r="O370" s="24">
        <f>IF(N370="","",A370&amp;"|"&amp;E370&amp;"|"&amp;TEXT(N370,"000"))</f>
        <v/>
      </c>
    </row>
    <row r="371">
      <c r="A371" s="16" t="n"/>
      <c r="B371" s="20">
        <f>IF(A371="","",IFERROR(INDEX(Produtos!$B$6:$B$205,MATCH(A371,Produtos!$A$6:$A$205,0)),"SKU não cadastrado"))</f>
        <v/>
      </c>
      <c r="C371" s="16" t="n"/>
      <c r="D371" s="20">
        <f>IF(C371="","",IFERROR(INDEX(Produtos!$B$6:$B$205,MATCH(C371,Produtos!$A$6:$A$205,0)),"SKU não cadastrado"))</f>
        <v/>
      </c>
      <c r="E371" s="16" t="n"/>
      <c r="F371" s="16" t="n"/>
      <c r="G371" s="38" t="n"/>
      <c r="H371" s="22" t="n"/>
      <c r="I371" s="23" t="n"/>
      <c r="J371" s="16" t="n"/>
      <c r="K371" s="23" t="n"/>
      <c r="L371" s="20">
        <f>IF(COUNTA(A371,C371,E371,F371,G371,H371,I371,J371)=0,"",IF(A371="","Falta SKU-base",IF(C371="","Falta SKU recomendado",IF(E371="","Falta tipo",IF(F371="","Falta compatibilidade",IF(G371="","Falta margem",IF(H371="","Falta prioridade",IF(I371="","Falta regra",IF(J371="","Falta situação ativa",IF(A371=C371,"Conflito: SKU igual",IF(COUNTIF(Produtos!$A$6:$A$205,A371)=0,"Conflito: base não cadastrada",IF(COUNTIF(Produtos!$A$6:$A$205,C371)=0,"Conflito: recomendado não cadastrado",IF(COUNTIFS($A$6:A371,A371,$C$6:C371,C371,$E$6:E371,E371)&gt;1,"Conflito: relação duplicada","OK")))))))))))))</f>
        <v/>
      </c>
      <c r="M371" s="20">
        <f>IF(L371="","",IF(L371&lt;&gt;"OK","Bloqueada: "&amp;L371,IF(J371&lt;&gt;"Sim","Inativa",IF(IFERROR(INDEX(Produtos!$D$6:$D$205,MATCH(A371,Produtos!$A$6:$A$205,0)),"")&lt;&gt;"Ativo","Bloqueada: base inativa",IF(IFERROR(INDEX(Produtos!$D$6:$D$205,MATCH(C371,Produtos!$A$6:$A$205,0)),"")&lt;&gt;"Ativo","Bloqueada: recomendado inativo",IF(F371="Incompatível","Bloqueada: incompatível",IF(F371="Não avaliada","Revisar: compatibilidade",IF(AND(F371="Condicional",'Instruções'!$B$15="Não"),"Revisar: condição não liberada",IF(IFERROR(INDEX(Produtos!$E$6:$E$205,MATCH(C371,Produtos!$A$6:$A$205,0)),"")&lt;&gt;"Sim","Aguardar: recomendado indisponível",IF(AND(I371="Se SKU-base indisponível",IFERROR(INDEX(Produtos!$E$6:$E$205,MATCH(A371,Produtos!$A$6:$A$205,0)),"")="Sim"),"Aguardar: base disponível",IF(AND(I371="Se SKU-base disponível",IFERROR(INDEX(Produtos!$E$6:$E$205,MATCH(A371,Produtos!$A$6:$A$205,0)),"")&lt;&gt;"Sim"),"Aguardar: base indisponível",IF(G371&lt;'Instruções'!$B$14,"Revisar: margem abaixo do mínimo","Apta"))))))))))))</f>
        <v/>
      </c>
      <c r="N371" s="17">
        <f>IF(M371&lt;&gt;"Apta","",1+COUNTIFS($A$6:$A$505,A371,$E$6:$E$505,E371,$M$6:$M$505,"Apta",$H$6:$H$505,"&gt;"&amp;H371)+COUNTIFS($A$6:$A$505,A371,$E$6:$E$505,E371,$M$6:$M$505,"Apta",$H$6:$H$505,H371,$G$6:$G$505,"&gt;"&amp;G371)+COUNTIFS($A$6:A371,A371,$E$6:E371,E371,$M$6:M371,"Apta",$H$6:H371,H371,$G$6:G371,G371)-1)</f>
        <v/>
      </c>
      <c r="O371" s="24">
        <f>IF(N371="","",A371&amp;"|"&amp;E371&amp;"|"&amp;TEXT(N371,"000"))</f>
        <v/>
      </c>
    </row>
    <row r="372">
      <c r="A372" s="16" t="n"/>
      <c r="B372" s="20">
        <f>IF(A372="","",IFERROR(INDEX(Produtos!$B$6:$B$205,MATCH(A372,Produtos!$A$6:$A$205,0)),"SKU não cadastrado"))</f>
        <v/>
      </c>
      <c r="C372" s="16" t="n"/>
      <c r="D372" s="20">
        <f>IF(C372="","",IFERROR(INDEX(Produtos!$B$6:$B$205,MATCH(C372,Produtos!$A$6:$A$205,0)),"SKU não cadastrado"))</f>
        <v/>
      </c>
      <c r="E372" s="16" t="n"/>
      <c r="F372" s="16" t="n"/>
      <c r="G372" s="38" t="n"/>
      <c r="H372" s="22" t="n"/>
      <c r="I372" s="23" t="n"/>
      <c r="J372" s="16" t="n"/>
      <c r="K372" s="23" t="n"/>
      <c r="L372" s="20">
        <f>IF(COUNTA(A372,C372,E372,F372,G372,H372,I372,J372)=0,"",IF(A372="","Falta SKU-base",IF(C372="","Falta SKU recomendado",IF(E372="","Falta tipo",IF(F372="","Falta compatibilidade",IF(G372="","Falta margem",IF(H372="","Falta prioridade",IF(I372="","Falta regra",IF(J372="","Falta situação ativa",IF(A372=C372,"Conflito: SKU igual",IF(COUNTIF(Produtos!$A$6:$A$205,A372)=0,"Conflito: base não cadastrada",IF(COUNTIF(Produtos!$A$6:$A$205,C372)=0,"Conflito: recomendado não cadastrado",IF(COUNTIFS($A$6:A372,A372,$C$6:C372,C372,$E$6:E372,E372)&gt;1,"Conflito: relação duplicada","OK")))))))))))))</f>
        <v/>
      </c>
      <c r="M372" s="20">
        <f>IF(L372="","",IF(L372&lt;&gt;"OK","Bloqueada: "&amp;L372,IF(J372&lt;&gt;"Sim","Inativa",IF(IFERROR(INDEX(Produtos!$D$6:$D$205,MATCH(A372,Produtos!$A$6:$A$205,0)),"")&lt;&gt;"Ativo","Bloqueada: base inativa",IF(IFERROR(INDEX(Produtos!$D$6:$D$205,MATCH(C372,Produtos!$A$6:$A$205,0)),"")&lt;&gt;"Ativo","Bloqueada: recomendado inativo",IF(F372="Incompatível","Bloqueada: incompatível",IF(F372="Não avaliada","Revisar: compatibilidade",IF(AND(F372="Condicional",'Instruções'!$B$15="Não"),"Revisar: condição não liberada",IF(IFERROR(INDEX(Produtos!$E$6:$E$205,MATCH(C372,Produtos!$A$6:$A$205,0)),"")&lt;&gt;"Sim","Aguardar: recomendado indisponível",IF(AND(I372="Se SKU-base indisponível",IFERROR(INDEX(Produtos!$E$6:$E$205,MATCH(A372,Produtos!$A$6:$A$205,0)),"")="Sim"),"Aguardar: base disponível",IF(AND(I372="Se SKU-base disponível",IFERROR(INDEX(Produtos!$E$6:$E$205,MATCH(A372,Produtos!$A$6:$A$205,0)),"")&lt;&gt;"Sim"),"Aguardar: base indisponível",IF(G372&lt;'Instruções'!$B$14,"Revisar: margem abaixo do mínimo","Apta"))))))))))))</f>
        <v/>
      </c>
      <c r="N372" s="17">
        <f>IF(M372&lt;&gt;"Apta","",1+COUNTIFS($A$6:$A$505,A372,$E$6:$E$505,E372,$M$6:$M$505,"Apta",$H$6:$H$505,"&gt;"&amp;H372)+COUNTIFS($A$6:$A$505,A372,$E$6:$E$505,E372,$M$6:$M$505,"Apta",$H$6:$H$505,H372,$G$6:$G$505,"&gt;"&amp;G372)+COUNTIFS($A$6:A372,A372,$E$6:E372,E372,$M$6:M372,"Apta",$H$6:H372,H372,$G$6:G372,G372)-1)</f>
        <v/>
      </c>
      <c r="O372" s="24">
        <f>IF(N372="","",A372&amp;"|"&amp;E372&amp;"|"&amp;TEXT(N372,"000"))</f>
        <v/>
      </c>
    </row>
    <row r="373">
      <c r="A373" s="16" t="n"/>
      <c r="B373" s="20">
        <f>IF(A373="","",IFERROR(INDEX(Produtos!$B$6:$B$205,MATCH(A373,Produtos!$A$6:$A$205,0)),"SKU não cadastrado"))</f>
        <v/>
      </c>
      <c r="C373" s="16" t="n"/>
      <c r="D373" s="20">
        <f>IF(C373="","",IFERROR(INDEX(Produtos!$B$6:$B$205,MATCH(C373,Produtos!$A$6:$A$205,0)),"SKU não cadastrado"))</f>
        <v/>
      </c>
      <c r="E373" s="16" t="n"/>
      <c r="F373" s="16" t="n"/>
      <c r="G373" s="38" t="n"/>
      <c r="H373" s="22" t="n"/>
      <c r="I373" s="23" t="n"/>
      <c r="J373" s="16" t="n"/>
      <c r="K373" s="23" t="n"/>
      <c r="L373" s="20">
        <f>IF(COUNTA(A373,C373,E373,F373,G373,H373,I373,J373)=0,"",IF(A373="","Falta SKU-base",IF(C373="","Falta SKU recomendado",IF(E373="","Falta tipo",IF(F373="","Falta compatibilidade",IF(G373="","Falta margem",IF(H373="","Falta prioridade",IF(I373="","Falta regra",IF(J373="","Falta situação ativa",IF(A373=C373,"Conflito: SKU igual",IF(COUNTIF(Produtos!$A$6:$A$205,A373)=0,"Conflito: base não cadastrada",IF(COUNTIF(Produtos!$A$6:$A$205,C373)=0,"Conflito: recomendado não cadastrado",IF(COUNTIFS($A$6:A373,A373,$C$6:C373,C373,$E$6:E373,E373)&gt;1,"Conflito: relação duplicada","OK")))))))))))))</f>
        <v/>
      </c>
      <c r="M373" s="20">
        <f>IF(L373="","",IF(L373&lt;&gt;"OK","Bloqueada: "&amp;L373,IF(J373&lt;&gt;"Sim","Inativa",IF(IFERROR(INDEX(Produtos!$D$6:$D$205,MATCH(A373,Produtos!$A$6:$A$205,0)),"")&lt;&gt;"Ativo","Bloqueada: base inativa",IF(IFERROR(INDEX(Produtos!$D$6:$D$205,MATCH(C373,Produtos!$A$6:$A$205,0)),"")&lt;&gt;"Ativo","Bloqueada: recomendado inativo",IF(F373="Incompatível","Bloqueada: incompatível",IF(F373="Não avaliada","Revisar: compatibilidade",IF(AND(F373="Condicional",'Instruções'!$B$15="Não"),"Revisar: condição não liberada",IF(IFERROR(INDEX(Produtos!$E$6:$E$205,MATCH(C373,Produtos!$A$6:$A$205,0)),"")&lt;&gt;"Sim","Aguardar: recomendado indisponível",IF(AND(I373="Se SKU-base indisponível",IFERROR(INDEX(Produtos!$E$6:$E$205,MATCH(A373,Produtos!$A$6:$A$205,0)),"")="Sim"),"Aguardar: base disponível",IF(AND(I373="Se SKU-base disponível",IFERROR(INDEX(Produtos!$E$6:$E$205,MATCH(A373,Produtos!$A$6:$A$205,0)),"")&lt;&gt;"Sim"),"Aguardar: base indisponível",IF(G373&lt;'Instruções'!$B$14,"Revisar: margem abaixo do mínimo","Apta"))))))))))))</f>
        <v/>
      </c>
      <c r="N373" s="17">
        <f>IF(M373&lt;&gt;"Apta","",1+COUNTIFS($A$6:$A$505,A373,$E$6:$E$505,E373,$M$6:$M$505,"Apta",$H$6:$H$505,"&gt;"&amp;H373)+COUNTIFS($A$6:$A$505,A373,$E$6:$E$505,E373,$M$6:$M$505,"Apta",$H$6:$H$505,H373,$G$6:$G$505,"&gt;"&amp;G373)+COUNTIFS($A$6:A373,A373,$E$6:E373,E373,$M$6:M373,"Apta",$H$6:H373,H373,$G$6:G373,G373)-1)</f>
        <v/>
      </c>
      <c r="O373" s="24">
        <f>IF(N373="","",A373&amp;"|"&amp;E373&amp;"|"&amp;TEXT(N373,"000"))</f>
        <v/>
      </c>
    </row>
    <row r="374">
      <c r="A374" s="16" t="n"/>
      <c r="B374" s="20">
        <f>IF(A374="","",IFERROR(INDEX(Produtos!$B$6:$B$205,MATCH(A374,Produtos!$A$6:$A$205,0)),"SKU não cadastrado"))</f>
        <v/>
      </c>
      <c r="C374" s="16" t="n"/>
      <c r="D374" s="20">
        <f>IF(C374="","",IFERROR(INDEX(Produtos!$B$6:$B$205,MATCH(C374,Produtos!$A$6:$A$205,0)),"SKU não cadastrado"))</f>
        <v/>
      </c>
      <c r="E374" s="16" t="n"/>
      <c r="F374" s="16" t="n"/>
      <c r="G374" s="38" t="n"/>
      <c r="H374" s="22" t="n"/>
      <c r="I374" s="23" t="n"/>
      <c r="J374" s="16" t="n"/>
      <c r="K374" s="23" t="n"/>
      <c r="L374" s="20">
        <f>IF(COUNTA(A374,C374,E374,F374,G374,H374,I374,J374)=0,"",IF(A374="","Falta SKU-base",IF(C374="","Falta SKU recomendado",IF(E374="","Falta tipo",IF(F374="","Falta compatibilidade",IF(G374="","Falta margem",IF(H374="","Falta prioridade",IF(I374="","Falta regra",IF(J374="","Falta situação ativa",IF(A374=C374,"Conflito: SKU igual",IF(COUNTIF(Produtos!$A$6:$A$205,A374)=0,"Conflito: base não cadastrada",IF(COUNTIF(Produtos!$A$6:$A$205,C374)=0,"Conflito: recomendado não cadastrado",IF(COUNTIFS($A$6:A374,A374,$C$6:C374,C374,$E$6:E374,E374)&gt;1,"Conflito: relação duplicada","OK")))))))))))))</f>
        <v/>
      </c>
      <c r="M374" s="20">
        <f>IF(L374="","",IF(L374&lt;&gt;"OK","Bloqueada: "&amp;L374,IF(J374&lt;&gt;"Sim","Inativa",IF(IFERROR(INDEX(Produtos!$D$6:$D$205,MATCH(A374,Produtos!$A$6:$A$205,0)),"")&lt;&gt;"Ativo","Bloqueada: base inativa",IF(IFERROR(INDEX(Produtos!$D$6:$D$205,MATCH(C374,Produtos!$A$6:$A$205,0)),"")&lt;&gt;"Ativo","Bloqueada: recomendado inativo",IF(F374="Incompatível","Bloqueada: incompatível",IF(F374="Não avaliada","Revisar: compatibilidade",IF(AND(F374="Condicional",'Instruções'!$B$15="Não"),"Revisar: condição não liberada",IF(IFERROR(INDEX(Produtos!$E$6:$E$205,MATCH(C374,Produtos!$A$6:$A$205,0)),"")&lt;&gt;"Sim","Aguardar: recomendado indisponível",IF(AND(I374="Se SKU-base indisponível",IFERROR(INDEX(Produtos!$E$6:$E$205,MATCH(A374,Produtos!$A$6:$A$205,0)),"")="Sim"),"Aguardar: base disponível",IF(AND(I374="Se SKU-base disponível",IFERROR(INDEX(Produtos!$E$6:$E$205,MATCH(A374,Produtos!$A$6:$A$205,0)),"")&lt;&gt;"Sim"),"Aguardar: base indisponível",IF(G374&lt;'Instruções'!$B$14,"Revisar: margem abaixo do mínimo","Apta"))))))))))))</f>
        <v/>
      </c>
      <c r="N374" s="17">
        <f>IF(M374&lt;&gt;"Apta","",1+COUNTIFS($A$6:$A$505,A374,$E$6:$E$505,E374,$M$6:$M$505,"Apta",$H$6:$H$505,"&gt;"&amp;H374)+COUNTIFS($A$6:$A$505,A374,$E$6:$E$505,E374,$M$6:$M$505,"Apta",$H$6:$H$505,H374,$G$6:$G$505,"&gt;"&amp;G374)+COUNTIFS($A$6:A374,A374,$E$6:E374,E374,$M$6:M374,"Apta",$H$6:H374,H374,$G$6:G374,G374)-1)</f>
        <v/>
      </c>
      <c r="O374" s="24">
        <f>IF(N374="","",A374&amp;"|"&amp;E374&amp;"|"&amp;TEXT(N374,"000"))</f>
        <v/>
      </c>
    </row>
    <row r="375">
      <c r="A375" s="16" t="n"/>
      <c r="B375" s="20">
        <f>IF(A375="","",IFERROR(INDEX(Produtos!$B$6:$B$205,MATCH(A375,Produtos!$A$6:$A$205,0)),"SKU não cadastrado"))</f>
        <v/>
      </c>
      <c r="C375" s="16" t="n"/>
      <c r="D375" s="20">
        <f>IF(C375="","",IFERROR(INDEX(Produtos!$B$6:$B$205,MATCH(C375,Produtos!$A$6:$A$205,0)),"SKU não cadastrado"))</f>
        <v/>
      </c>
      <c r="E375" s="16" t="n"/>
      <c r="F375" s="16" t="n"/>
      <c r="G375" s="38" t="n"/>
      <c r="H375" s="22" t="n"/>
      <c r="I375" s="23" t="n"/>
      <c r="J375" s="16" t="n"/>
      <c r="K375" s="23" t="n"/>
      <c r="L375" s="20">
        <f>IF(COUNTA(A375,C375,E375,F375,G375,H375,I375,J375)=0,"",IF(A375="","Falta SKU-base",IF(C375="","Falta SKU recomendado",IF(E375="","Falta tipo",IF(F375="","Falta compatibilidade",IF(G375="","Falta margem",IF(H375="","Falta prioridade",IF(I375="","Falta regra",IF(J375="","Falta situação ativa",IF(A375=C375,"Conflito: SKU igual",IF(COUNTIF(Produtos!$A$6:$A$205,A375)=0,"Conflito: base não cadastrada",IF(COUNTIF(Produtos!$A$6:$A$205,C375)=0,"Conflito: recomendado não cadastrado",IF(COUNTIFS($A$6:A375,A375,$C$6:C375,C375,$E$6:E375,E375)&gt;1,"Conflito: relação duplicada","OK")))))))))))))</f>
        <v/>
      </c>
      <c r="M375" s="20">
        <f>IF(L375="","",IF(L375&lt;&gt;"OK","Bloqueada: "&amp;L375,IF(J375&lt;&gt;"Sim","Inativa",IF(IFERROR(INDEX(Produtos!$D$6:$D$205,MATCH(A375,Produtos!$A$6:$A$205,0)),"")&lt;&gt;"Ativo","Bloqueada: base inativa",IF(IFERROR(INDEX(Produtos!$D$6:$D$205,MATCH(C375,Produtos!$A$6:$A$205,0)),"")&lt;&gt;"Ativo","Bloqueada: recomendado inativo",IF(F375="Incompatível","Bloqueada: incompatível",IF(F375="Não avaliada","Revisar: compatibilidade",IF(AND(F375="Condicional",'Instruções'!$B$15="Não"),"Revisar: condição não liberada",IF(IFERROR(INDEX(Produtos!$E$6:$E$205,MATCH(C375,Produtos!$A$6:$A$205,0)),"")&lt;&gt;"Sim","Aguardar: recomendado indisponível",IF(AND(I375="Se SKU-base indisponível",IFERROR(INDEX(Produtos!$E$6:$E$205,MATCH(A375,Produtos!$A$6:$A$205,0)),"")="Sim"),"Aguardar: base disponível",IF(AND(I375="Se SKU-base disponível",IFERROR(INDEX(Produtos!$E$6:$E$205,MATCH(A375,Produtos!$A$6:$A$205,0)),"")&lt;&gt;"Sim"),"Aguardar: base indisponível",IF(G375&lt;'Instruções'!$B$14,"Revisar: margem abaixo do mínimo","Apta"))))))))))))</f>
        <v/>
      </c>
      <c r="N375" s="17">
        <f>IF(M375&lt;&gt;"Apta","",1+COUNTIFS($A$6:$A$505,A375,$E$6:$E$505,E375,$M$6:$M$505,"Apta",$H$6:$H$505,"&gt;"&amp;H375)+COUNTIFS($A$6:$A$505,A375,$E$6:$E$505,E375,$M$6:$M$505,"Apta",$H$6:$H$505,H375,$G$6:$G$505,"&gt;"&amp;G375)+COUNTIFS($A$6:A375,A375,$E$6:E375,E375,$M$6:M375,"Apta",$H$6:H375,H375,$G$6:G375,G375)-1)</f>
        <v/>
      </c>
      <c r="O375" s="24">
        <f>IF(N375="","",A375&amp;"|"&amp;E375&amp;"|"&amp;TEXT(N375,"000"))</f>
        <v/>
      </c>
    </row>
    <row r="376">
      <c r="A376" s="16" t="n"/>
      <c r="B376" s="20">
        <f>IF(A376="","",IFERROR(INDEX(Produtos!$B$6:$B$205,MATCH(A376,Produtos!$A$6:$A$205,0)),"SKU não cadastrado"))</f>
        <v/>
      </c>
      <c r="C376" s="16" t="n"/>
      <c r="D376" s="20">
        <f>IF(C376="","",IFERROR(INDEX(Produtos!$B$6:$B$205,MATCH(C376,Produtos!$A$6:$A$205,0)),"SKU não cadastrado"))</f>
        <v/>
      </c>
      <c r="E376" s="16" t="n"/>
      <c r="F376" s="16" t="n"/>
      <c r="G376" s="38" t="n"/>
      <c r="H376" s="22" t="n"/>
      <c r="I376" s="23" t="n"/>
      <c r="J376" s="16" t="n"/>
      <c r="K376" s="23" t="n"/>
      <c r="L376" s="20">
        <f>IF(COUNTA(A376,C376,E376,F376,G376,H376,I376,J376)=0,"",IF(A376="","Falta SKU-base",IF(C376="","Falta SKU recomendado",IF(E376="","Falta tipo",IF(F376="","Falta compatibilidade",IF(G376="","Falta margem",IF(H376="","Falta prioridade",IF(I376="","Falta regra",IF(J376="","Falta situação ativa",IF(A376=C376,"Conflito: SKU igual",IF(COUNTIF(Produtos!$A$6:$A$205,A376)=0,"Conflito: base não cadastrada",IF(COUNTIF(Produtos!$A$6:$A$205,C376)=0,"Conflito: recomendado não cadastrado",IF(COUNTIFS($A$6:A376,A376,$C$6:C376,C376,$E$6:E376,E376)&gt;1,"Conflito: relação duplicada","OK")))))))))))))</f>
        <v/>
      </c>
      <c r="M376" s="20">
        <f>IF(L376="","",IF(L376&lt;&gt;"OK","Bloqueada: "&amp;L376,IF(J376&lt;&gt;"Sim","Inativa",IF(IFERROR(INDEX(Produtos!$D$6:$D$205,MATCH(A376,Produtos!$A$6:$A$205,0)),"")&lt;&gt;"Ativo","Bloqueada: base inativa",IF(IFERROR(INDEX(Produtos!$D$6:$D$205,MATCH(C376,Produtos!$A$6:$A$205,0)),"")&lt;&gt;"Ativo","Bloqueada: recomendado inativo",IF(F376="Incompatível","Bloqueada: incompatível",IF(F376="Não avaliada","Revisar: compatibilidade",IF(AND(F376="Condicional",'Instruções'!$B$15="Não"),"Revisar: condição não liberada",IF(IFERROR(INDEX(Produtos!$E$6:$E$205,MATCH(C376,Produtos!$A$6:$A$205,0)),"")&lt;&gt;"Sim","Aguardar: recomendado indisponível",IF(AND(I376="Se SKU-base indisponível",IFERROR(INDEX(Produtos!$E$6:$E$205,MATCH(A376,Produtos!$A$6:$A$205,0)),"")="Sim"),"Aguardar: base disponível",IF(AND(I376="Se SKU-base disponível",IFERROR(INDEX(Produtos!$E$6:$E$205,MATCH(A376,Produtos!$A$6:$A$205,0)),"")&lt;&gt;"Sim"),"Aguardar: base indisponível",IF(G376&lt;'Instruções'!$B$14,"Revisar: margem abaixo do mínimo","Apta"))))))))))))</f>
        <v/>
      </c>
      <c r="N376" s="17">
        <f>IF(M376&lt;&gt;"Apta","",1+COUNTIFS($A$6:$A$505,A376,$E$6:$E$505,E376,$M$6:$M$505,"Apta",$H$6:$H$505,"&gt;"&amp;H376)+COUNTIFS($A$6:$A$505,A376,$E$6:$E$505,E376,$M$6:$M$505,"Apta",$H$6:$H$505,H376,$G$6:$G$505,"&gt;"&amp;G376)+COUNTIFS($A$6:A376,A376,$E$6:E376,E376,$M$6:M376,"Apta",$H$6:H376,H376,$G$6:G376,G376)-1)</f>
        <v/>
      </c>
      <c r="O376" s="24">
        <f>IF(N376="","",A376&amp;"|"&amp;E376&amp;"|"&amp;TEXT(N376,"000"))</f>
        <v/>
      </c>
    </row>
    <row r="377">
      <c r="A377" s="16" t="n"/>
      <c r="B377" s="20">
        <f>IF(A377="","",IFERROR(INDEX(Produtos!$B$6:$B$205,MATCH(A377,Produtos!$A$6:$A$205,0)),"SKU não cadastrado"))</f>
        <v/>
      </c>
      <c r="C377" s="16" t="n"/>
      <c r="D377" s="20">
        <f>IF(C377="","",IFERROR(INDEX(Produtos!$B$6:$B$205,MATCH(C377,Produtos!$A$6:$A$205,0)),"SKU não cadastrado"))</f>
        <v/>
      </c>
      <c r="E377" s="16" t="n"/>
      <c r="F377" s="16" t="n"/>
      <c r="G377" s="38" t="n"/>
      <c r="H377" s="22" t="n"/>
      <c r="I377" s="23" t="n"/>
      <c r="J377" s="16" t="n"/>
      <c r="K377" s="23" t="n"/>
      <c r="L377" s="20">
        <f>IF(COUNTA(A377,C377,E377,F377,G377,H377,I377,J377)=0,"",IF(A377="","Falta SKU-base",IF(C377="","Falta SKU recomendado",IF(E377="","Falta tipo",IF(F377="","Falta compatibilidade",IF(G377="","Falta margem",IF(H377="","Falta prioridade",IF(I377="","Falta regra",IF(J377="","Falta situação ativa",IF(A377=C377,"Conflito: SKU igual",IF(COUNTIF(Produtos!$A$6:$A$205,A377)=0,"Conflito: base não cadastrada",IF(COUNTIF(Produtos!$A$6:$A$205,C377)=0,"Conflito: recomendado não cadastrado",IF(COUNTIFS($A$6:A377,A377,$C$6:C377,C377,$E$6:E377,E377)&gt;1,"Conflito: relação duplicada","OK")))))))))))))</f>
        <v/>
      </c>
      <c r="M377" s="20">
        <f>IF(L377="","",IF(L377&lt;&gt;"OK","Bloqueada: "&amp;L377,IF(J377&lt;&gt;"Sim","Inativa",IF(IFERROR(INDEX(Produtos!$D$6:$D$205,MATCH(A377,Produtos!$A$6:$A$205,0)),"")&lt;&gt;"Ativo","Bloqueada: base inativa",IF(IFERROR(INDEX(Produtos!$D$6:$D$205,MATCH(C377,Produtos!$A$6:$A$205,0)),"")&lt;&gt;"Ativo","Bloqueada: recomendado inativo",IF(F377="Incompatível","Bloqueada: incompatível",IF(F377="Não avaliada","Revisar: compatibilidade",IF(AND(F377="Condicional",'Instruções'!$B$15="Não"),"Revisar: condição não liberada",IF(IFERROR(INDEX(Produtos!$E$6:$E$205,MATCH(C377,Produtos!$A$6:$A$205,0)),"")&lt;&gt;"Sim","Aguardar: recomendado indisponível",IF(AND(I377="Se SKU-base indisponível",IFERROR(INDEX(Produtos!$E$6:$E$205,MATCH(A377,Produtos!$A$6:$A$205,0)),"")="Sim"),"Aguardar: base disponível",IF(AND(I377="Se SKU-base disponível",IFERROR(INDEX(Produtos!$E$6:$E$205,MATCH(A377,Produtos!$A$6:$A$205,0)),"")&lt;&gt;"Sim"),"Aguardar: base indisponível",IF(G377&lt;'Instruções'!$B$14,"Revisar: margem abaixo do mínimo","Apta"))))))))))))</f>
        <v/>
      </c>
      <c r="N377" s="17">
        <f>IF(M377&lt;&gt;"Apta","",1+COUNTIFS($A$6:$A$505,A377,$E$6:$E$505,E377,$M$6:$M$505,"Apta",$H$6:$H$505,"&gt;"&amp;H377)+COUNTIFS($A$6:$A$505,A377,$E$6:$E$505,E377,$M$6:$M$505,"Apta",$H$6:$H$505,H377,$G$6:$G$505,"&gt;"&amp;G377)+COUNTIFS($A$6:A377,A377,$E$6:E377,E377,$M$6:M377,"Apta",$H$6:H377,H377,$G$6:G377,G377)-1)</f>
        <v/>
      </c>
      <c r="O377" s="24">
        <f>IF(N377="","",A377&amp;"|"&amp;E377&amp;"|"&amp;TEXT(N377,"000"))</f>
        <v/>
      </c>
    </row>
    <row r="378">
      <c r="A378" s="16" t="n"/>
      <c r="B378" s="20">
        <f>IF(A378="","",IFERROR(INDEX(Produtos!$B$6:$B$205,MATCH(A378,Produtos!$A$6:$A$205,0)),"SKU não cadastrado"))</f>
        <v/>
      </c>
      <c r="C378" s="16" t="n"/>
      <c r="D378" s="20">
        <f>IF(C378="","",IFERROR(INDEX(Produtos!$B$6:$B$205,MATCH(C378,Produtos!$A$6:$A$205,0)),"SKU não cadastrado"))</f>
        <v/>
      </c>
      <c r="E378" s="16" t="n"/>
      <c r="F378" s="16" t="n"/>
      <c r="G378" s="38" t="n"/>
      <c r="H378" s="22" t="n"/>
      <c r="I378" s="23" t="n"/>
      <c r="J378" s="16" t="n"/>
      <c r="K378" s="23" t="n"/>
      <c r="L378" s="20">
        <f>IF(COUNTA(A378,C378,E378,F378,G378,H378,I378,J378)=0,"",IF(A378="","Falta SKU-base",IF(C378="","Falta SKU recomendado",IF(E378="","Falta tipo",IF(F378="","Falta compatibilidade",IF(G378="","Falta margem",IF(H378="","Falta prioridade",IF(I378="","Falta regra",IF(J378="","Falta situação ativa",IF(A378=C378,"Conflito: SKU igual",IF(COUNTIF(Produtos!$A$6:$A$205,A378)=0,"Conflito: base não cadastrada",IF(COUNTIF(Produtos!$A$6:$A$205,C378)=0,"Conflito: recomendado não cadastrado",IF(COUNTIFS($A$6:A378,A378,$C$6:C378,C378,$E$6:E378,E378)&gt;1,"Conflito: relação duplicada","OK")))))))))))))</f>
        <v/>
      </c>
      <c r="M378" s="20">
        <f>IF(L378="","",IF(L378&lt;&gt;"OK","Bloqueada: "&amp;L378,IF(J378&lt;&gt;"Sim","Inativa",IF(IFERROR(INDEX(Produtos!$D$6:$D$205,MATCH(A378,Produtos!$A$6:$A$205,0)),"")&lt;&gt;"Ativo","Bloqueada: base inativa",IF(IFERROR(INDEX(Produtos!$D$6:$D$205,MATCH(C378,Produtos!$A$6:$A$205,0)),"")&lt;&gt;"Ativo","Bloqueada: recomendado inativo",IF(F378="Incompatível","Bloqueada: incompatível",IF(F378="Não avaliada","Revisar: compatibilidade",IF(AND(F378="Condicional",'Instruções'!$B$15="Não"),"Revisar: condição não liberada",IF(IFERROR(INDEX(Produtos!$E$6:$E$205,MATCH(C378,Produtos!$A$6:$A$205,0)),"")&lt;&gt;"Sim","Aguardar: recomendado indisponível",IF(AND(I378="Se SKU-base indisponível",IFERROR(INDEX(Produtos!$E$6:$E$205,MATCH(A378,Produtos!$A$6:$A$205,0)),"")="Sim"),"Aguardar: base disponível",IF(AND(I378="Se SKU-base disponível",IFERROR(INDEX(Produtos!$E$6:$E$205,MATCH(A378,Produtos!$A$6:$A$205,0)),"")&lt;&gt;"Sim"),"Aguardar: base indisponível",IF(G378&lt;'Instruções'!$B$14,"Revisar: margem abaixo do mínimo","Apta"))))))))))))</f>
        <v/>
      </c>
      <c r="N378" s="17">
        <f>IF(M378&lt;&gt;"Apta","",1+COUNTIFS($A$6:$A$505,A378,$E$6:$E$505,E378,$M$6:$M$505,"Apta",$H$6:$H$505,"&gt;"&amp;H378)+COUNTIFS($A$6:$A$505,A378,$E$6:$E$505,E378,$M$6:$M$505,"Apta",$H$6:$H$505,H378,$G$6:$G$505,"&gt;"&amp;G378)+COUNTIFS($A$6:A378,A378,$E$6:E378,E378,$M$6:M378,"Apta",$H$6:H378,H378,$G$6:G378,G378)-1)</f>
        <v/>
      </c>
      <c r="O378" s="24">
        <f>IF(N378="","",A378&amp;"|"&amp;E378&amp;"|"&amp;TEXT(N378,"000"))</f>
        <v/>
      </c>
    </row>
    <row r="379">
      <c r="A379" s="16" t="n"/>
      <c r="B379" s="20">
        <f>IF(A379="","",IFERROR(INDEX(Produtos!$B$6:$B$205,MATCH(A379,Produtos!$A$6:$A$205,0)),"SKU não cadastrado"))</f>
        <v/>
      </c>
      <c r="C379" s="16" t="n"/>
      <c r="D379" s="20">
        <f>IF(C379="","",IFERROR(INDEX(Produtos!$B$6:$B$205,MATCH(C379,Produtos!$A$6:$A$205,0)),"SKU não cadastrado"))</f>
        <v/>
      </c>
      <c r="E379" s="16" t="n"/>
      <c r="F379" s="16" t="n"/>
      <c r="G379" s="38" t="n"/>
      <c r="H379" s="22" t="n"/>
      <c r="I379" s="23" t="n"/>
      <c r="J379" s="16" t="n"/>
      <c r="K379" s="23" t="n"/>
      <c r="L379" s="20">
        <f>IF(COUNTA(A379,C379,E379,F379,G379,H379,I379,J379)=0,"",IF(A379="","Falta SKU-base",IF(C379="","Falta SKU recomendado",IF(E379="","Falta tipo",IF(F379="","Falta compatibilidade",IF(G379="","Falta margem",IF(H379="","Falta prioridade",IF(I379="","Falta regra",IF(J379="","Falta situação ativa",IF(A379=C379,"Conflito: SKU igual",IF(COUNTIF(Produtos!$A$6:$A$205,A379)=0,"Conflito: base não cadastrada",IF(COUNTIF(Produtos!$A$6:$A$205,C379)=0,"Conflito: recomendado não cadastrado",IF(COUNTIFS($A$6:A379,A379,$C$6:C379,C379,$E$6:E379,E379)&gt;1,"Conflito: relação duplicada","OK")))))))))))))</f>
        <v/>
      </c>
      <c r="M379" s="20">
        <f>IF(L379="","",IF(L379&lt;&gt;"OK","Bloqueada: "&amp;L379,IF(J379&lt;&gt;"Sim","Inativa",IF(IFERROR(INDEX(Produtos!$D$6:$D$205,MATCH(A379,Produtos!$A$6:$A$205,0)),"")&lt;&gt;"Ativo","Bloqueada: base inativa",IF(IFERROR(INDEX(Produtos!$D$6:$D$205,MATCH(C379,Produtos!$A$6:$A$205,0)),"")&lt;&gt;"Ativo","Bloqueada: recomendado inativo",IF(F379="Incompatível","Bloqueada: incompatível",IF(F379="Não avaliada","Revisar: compatibilidade",IF(AND(F379="Condicional",'Instruções'!$B$15="Não"),"Revisar: condição não liberada",IF(IFERROR(INDEX(Produtos!$E$6:$E$205,MATCH(C379,Produtos!$A$6:$A$205,0)),"")&lt;&gt;"Sim","Aguardar: recomendado indisponível",IF(AND(I379="Se SKU-base indisponível",IFERROR(INDEX(Produtos!$E$6:$E$205,MATCH(A379,Produtos!$A$6:$A$205,0)),"")="Sim"),"Aguardar: base disponível",IF(AND(I379="Se SKU-base disponível",IFERROR(INDEX(Produtos!$E$6:$E$205,MATCH(A379,Produtos!$A$6:$A$205,0)),"")&lt;&gt;"Sim"),"Aguardar: base indisponível",IF(G379&lt;'Instruções'!$B$14,"Revisar: margem abaixo do mínimo","Apta"))))))))))))</f>
        <v/>
      </c>
      <c r="N379" s="17">
        <f>IF(M379&lt;&gt;"Apta","",1+COUNTIFS($A$6:$A$505,A379,$E$6:$E$505,E379,$M$6:$M$505,"Apta",$H$6:$H$505,"&gt;"&amp;H379)+COUNTIFS($A$6:$A$505,A379,$E$6:$E$505,E379,$M$6:$M$505,"Apta",$H$6:$H$505,H379,$G$6:$G$505,"&gt;"&amp;G379)+COUNTIFS($A$6:A379,A379,$E$6:E379,E379,$M$6:M379,"Apta",$H$6:H379,H379,$G$6:G379,G379)-1)</f>
        <v/>
      </c>
      <c r="O379" s="24">
        <f>IF(N379="","",A379&amp;"|"&amp;E379&amp;"|"&amp;TEXT(N379,"000"))</f>
        <v/>
      </c>
    </row>
    <row r="380">
      <c r="A380" s="16" t="n"/>
      <c r="B380" s="20">
        <f>IF(A380="","",IFERROR(INDEX(Produtos!$B$6:$B$205,MATCH(A380,Produtos!$A$6:$A$205,0)),"SKU não cadastrado"))</f>
        <v/>
      </c>
      <c r="C380" s="16" t="n"/>
      <c r="D380" s="20">
        <f>IF(C380="","",IFERROR(INDEX(Produtos!$B$6:$B$205,MATCH(C380,Produtos!$A$6:$A$205,0)),"SKU não cadastrado"))</f>
        <v/>
      </c>
      <c r="E380" s="16" t="n"/>
      <c r="F380" s="16" t="n"/>
      <c r="G380" s="38" t="n"/>
      <c r="H380" s="22" t="n"/>
      <c r="I380" s="23" t="n"/>
      <c r="J380" s="16" t="n"/>
      <c r="K380" s="23" t="n"/>
      <c r="L380" s="20">
        <f>IF(COUNTA(A380,C380,E380,F380,G380,H380,I380,J380)=0,"",IF(A380="","Falta SKU-base",IF(C380="","Falta SKU recomendado",IF(E380="","Falta tipo",IF(F380="","Falta compatibilidade",IF(G380="","Falta margem",IF(H380="","Falta prioridade",IF(I380="","Falta regra",IF(J380="","Falta situação ativa",IF(A380=C380,"Conflito: SKU igual",IF(COUNTIF(Produtos!$A$6:$A$205,A380)=0,"Conflito: base não cadastrada",IF(COUNTIF(Produtos!$A$6:$A$205,C380)=0,"Conflito: recomendado não cadastrado",IF(COUNTIFS($A$6:A380,A380,$C$6:C380,C380,$E$6:E380,E380)&gt;1,"Conflito: relação duplicada","OK")))))))))))))</f>
        <v/>
      </c>
      <c r="M380" s="20">
        <f>IF(L380="","",IF(L380&lt;&gt;"OK","Bloqueada: "&amp;L380,IF(J380&lt;&gt;"Sim","Inativa",IF(IFERROR(INDEX(Produtos!$D$6:$D$205,MATCH(A380,Produtos!$A$6:$A$205,0)),"")&lt;&gt;"Ativo","Bloqueada: base inativa",IF(IFERROR(INDEX(Produtos!$D$6:$D$205,MATCH(C380,Produtos!$A$6:$A$205,0)),"")&lt;&gt;"Ativo","Bloqueada: recomendado inativo",IF(F380="Incompatível","Bloqueada: incompatível",IF(F380="Não avaliada","Revisar: compatibilidade",IF(AND(F380="Condicional",'Instruções'!$B$15="Não"),"Revisar: condição não liberada",IF(IFERROR(INDEX(Produtos!$E$6:$E$205,MATCH(C380,Produtos!$A$6:$A$205,0)),"")&lt;&gt;"Sim","Aguardar: recomendado indisponível",IF(AND(I380="Se SKU-base indisponível",IFERROR(INDEX(Produtos!$E$6:$E$205,MATCH(A380,Produtos!$A$6:$A$205,0)),"")="Sim"),"Aguardar: base disponível",IF(AND(I380="Se SKU-base disponível",IFERROR(INDEX(Produtos!$E$6:$E$205,MATCH(A380,Produtos!$A$6:$A$205,0)),"")&lt;&gt;"Sim"),"Aguardar: base indisponível",IF(G380&lt;'Instruções'!$B$14,"Revisar: margem abaixo do mínimo","Apta"))))))))))))</f>
        <v/>
      </c>
      <c r="N380" s="17">
        <f>IF(M380&lt;&gt;"Apta","",1+COUNTIFS($A$6:$A$505,A380,$E$6:$E$505,E380,$M$6:$M$505,"Apta",$H$6:$H$505,"&gt;"&amp;H380)+COUNTIFS($A$6:$A$505,A380,$E$6:$E$505,E380,$M$6:$M$505,"Apta",$H$6:$H$505,H380,$G$6:$G$505,"&gt;"&amp;G380)+COUNTIFS($A$6:A380,A380,$E$6:E380,E380,$M$6:M380,"Apta",$H$6:H380,H380,$G$6:G380,G380)-1)</f>
        <v/>
      </c>
      <c r="O380" s="24">
        <f>IF(N380="","",A380&amp;"|"&amp;E380&amp;"|"&amp;TEXT(N380,"000"))</f>
        <v/>
      </c>
    </row>
    <row r="381">
      <c r="A381" s="16" t="n"/>
      <c r="B381" s="20">
        <f>IF(A381="","",IFERROR(INDEX(Produtos!$B$6:$B$205,MATCH(A381,Produtos!$A$6:$A$205,0)),"SKU não cadastrado"))</f>
        <v/>
      </c>
      <c r="C381" s="16" t="n"/>
      <c r="D381" s="20">
        <f>IF(C381="","",IFERROR(INDEX(Produtos!$B$6:$B$205,MATCH(C381,Produtos!$A$6:$A$205,0)),"SKU não cadastrado"))</f>
        <v/>
      </c>
      <c r="E381" s="16" t="n"/>
      <c r="F381" s="16" t="n"/>
      <c r="G381" s="38" t="n"/>
      <c r="H381" s="22" t="n"/>
      <c r="I381" s="23" t="n"/>
      <c r="J381" s="16" t="n"/>
      <c r="K381" s="23" t="n"/>
      <c r="L381" s="20">
        <f>IF(COUNTA(A381,C381,E381,F381,G381,H381,I381,J381)=0,"",IF(A381="","Falta SKU-base",IF(C381="","Falta SKU recomendado",IF(E381="","Falta tipo",IF(F381="","Falta compatibilidade",IF(G381="","Falta margem",IF(H381="","Falta prioridade",IF(I381="","Falta regra",IF(J381="","Falta situação ativa",IF(A381=C381,"Conflito: SKU igual",IF(COUNTIF(Produtos!$A$6:$A$205,A381)=0,"Conflito: base não cadastrada",IF(COUNTIF(Produtos!$A$6:$A$205,C381)=0,"Conflito: recomendado não cadastrado",IF(COUNTIFS($A$6:A381,A381,$C$6:C381,C381,$E$6:E381,E381)&gt;1,"Conflito: relação duplicada","OK")))))))))))))</f>
        <v/>
      </c>
      <c r="M381" s="20">
        <f>IF(L381="","",IF(L381&lt;&gt;"OK","Bloqueada: "&amp;L381,IF(J381&lt;&gt;"Sim","Inativa",IF(IFERROR(INDEX(Produtos!$D$6:$D$205,MATCH(A381,Produtos!$A$6:$A$205,0)),"")&lt;&gt;"Ativo","Bloqueada: base inativa",IF(IFERROR(INDEX(Produtos!$D$6:$D$205,MATCH(C381,Produtos!$A$6:$A$205,0)),"")&lt;&gt;"Ativo","Bloqueada: recomendado inativo",IF(F381="Incompatível","Bloqueada: incompatível",IF(F381="Não avaliada","Revisar: compatibilidade",IF(AND(F381="Condicional",'Instruções'!$B$15="Não"),"Revisar: condição não liberada",IF(IFERROR(INDEX(Produtos!$E$6:$E$205,MATCH(C381,Produtos!$A$6:$A$205,0)),"")&lt;&gt;"Sim","Aguardar: recomendado indisponível",IF(AND(I381="Se SKU-base indisponível",IFERROR(INDEX(Produtos!$E$6:$E$205,MATCH(A381,Produtos!$A$6:$A$205,0)),"")="Sim"),"Aguardar: base disponível",IF(AND(I381="Se SKU-base disponível",IFERROR(INDEX(Produtos!$E$6:$E$205,MATCH(A381,Produtos!$A$6:$A$205,0)),"")&lt;&gt;"Sim"),"Aguardar: base indisponível",IF(G381&lt;'Instruções'!$B$14,"Revisar: margem abaixo do mínimo","Apta"))))))))))))</f>
        <v/>
      </c>
      <c r="N381" s="17">
        <f>IF(M381&lt;&gt;"Apta","",1+COUNTIFS($A$6:$A$505,A381,$E$6:$E$505,E381,$M$6:$M$505,"Apta",$H$6:$H$505,"&gt;"&amp;H381)+COUNTIFS($A$6:$A$505,A381,$E$6:$E$505,E381,$M$6:$M$505,"Apta",$H$6:$H$505,H381,$G$6:$G$505,"&gt;"&amp;G381)+COUNTIFS($A$6:A381,A381,$E$6:E381,E381,$M$6:M381,"Apta",$H$6:H381,H381,$G$6:G381,G381)-1)</f>
        <v/>
      </c>
      <c r="O381" s="24">
        <f>IF(N381="","",A381&amp;"|"&amp;E381&amp;"|"&amp;TEXT(N381,"000"))</f>
        <v/>
      </c>
    </row>
    <row r="382">
      <c r="A382" s="16" t="n"/>
      <c r="B382" s="20">
        <f>IF(A382="","",IFERROR(INDEX(Produtos!$B$6:$B$205,MATCH(A382,Produtos!$A$6:$A$205,0)),"SKU não cadastrado"))</f>
        <v/>
      </c>
      <c r="C382" s="16" t="n"/>
      <c r="D382" s="20">
        <f>IF(C382="","",IFERROR(INDEX(Produtos!$B$6:$B$205,MATCH(C382,Produtos!$A$6:$A$205,0)),"SKU não cadastrado"))</f>
        <v/>
      </c>
      <c r="E382" s="16" t="n"/>
      <c r="F382" s="16" t="n"/>
      <c r="G382" s="38" t="n"/>
      <c r="H382" s="22" t="n"/>
      <c r="I382" s="23" t="n"/>
      <c r="J382" s="16" t="n"/>
      <c r="K382" s="23" t="n"/>
      <c r="L382" s="20">
        <f>IF(COUNTA(A382,C382,E382,F382,G382,H382,I382,J382)=0,"",IF(A382="","Falta SKU-base",IF(C382="","Falta SKU recomendado",IF(E382="","Falta tipo",IF(F382="","Falta compatibilidade",IF(G382="","Falta margem",IF(H382="","Falta prioridade",IF(I382="","Falta regra",IF(J382="","Falta situação ativa",IF(A382=C382,"Conflito: SKU igual",IF(COUNTIF(Produtos!$A$6:$A$205,A382)=0,"Conflito: base não cadastrada",IF(COUNTIF(Produtos!$A$6:$A$205,C382)=0,"Conflito: recomendado não cadastrado",IF(COUNTIFS($A$6:A382,A382,$C$6:C382,C382,$E$6:E382,E382)&gt;1,"Conflito: relação duplicada","OK")))))))))))))</f>
        <v/>
      </c>
      <c r="M382" s="20">
        <f>IF(L382="","",IF(L382&lt;&gt;"OK","Bloqueada: "&amp;L382,IF(J382&lt;&gt;"Sim","Inativa",IF(IFERROR(INDEX(Produtos!$D$6:$D$205,MATCH(A382,Produtos!$A$6:$A$205,0)),"")&lt;&gt;"Ativo","Bloqueada: base inativa",IF(IFERROR(INDEX(Produtos!$D$6:$D$205,MATCH(C382,Produtos!$A$6:$A$205,0)),"")&lt;&gt;"Ativo","Bloqueada: recomendado inativo",IF(F382="Incompatível","Bloqueada: incompatível",IF(F382="Não avaliada","Revisar: compatibilidade",IF(AND(F382="Condicional",'Instruções'!$B$15="Não"),"Revisar: condição não liberada",IF(IFERROR(INDEX(Produtos!$E$6:$E$205,MATCH(C382,Produtos!$A$6:$A$205,0)),"")&lt;&gt;"Sim","Aguardar: recomendado indisponível",IF(AND(I382="Se SKU-base indisponível",IFERROR(INDEX(Produtos!$E$6:$E$205,MATCH(A382,Produtos!$A$6:$A$205,0)),"")="Sim"),"Aguardar: base disponível",IF(AND(I382="Se SKU-base disponível",IFERROR(INDEX(Produtos!$E$6:$E$205,MATCH(A382,Produtos!$A$6:$A$205,0)),"")&lt;&gt;"Sim"),"Aguardar: base indisponível",IF(G382&lt;'Instruções'!$B$14,"Revisar: margem abaixo do mínimo","Apta"))))))))))))</f>
        <v/>
      </c>
      <c r="N382" s="17">
        <f>IF(M382&lt;&gt;"Apta","",1+COUNTIFS($A$6:$A$505,A382,$E$6:$E$505,E382,$M$6:$M$505,"Apta",$H$6:$H$505,"&gt;"&amp;H382)+COUNTIFS($A$6:$A$505,A382,$E$6:$E$505,E382,$M$6:$M$505,"Apta",$H$6:$H$505,H382,$G$6:$G$505,"&gt;"&amp;G382)+COUNTIFS($A$6:A382,A382,$E$6:E382,E382,$M$6:M382,"Apta",$H$6:H382,H382,$G$6:G382,G382)-1)</f>
        <v/>
      </c>
      <c r="O382" s="24">
        <f>IF(N382="","",A382&amp;"|"&amp;E382&amp;"|"&amp;TEXT(N382,"000"))</f>
        <v/>
      </c>
    </row>
    <row r="383">
      <c r="A383" s="16" t="n"/>
      <c r="B383" s="20">
        <f>IF(A383="","",IFERROR(INDEX(Produtos!$B$6:$B$205,MATCH(A383,Produtos!$A$6:$A$205,0)),"SKU não cadastrado"))</f>
        <v/>
      </c>
      <c r="C383" s="16" t="n"/>
      <c r="D383" s="20">
        <f>IF(C383="","",IFERROR(INDEX(Produtos!$B$6:$B$205,MATCH(C383,Produtos!$A$6:$A$205,0)),"SKU não cadastrado"))</f>
        <v/>
      </c>
      <c r="E383" s="16" t="n"/>
      <c r="F383" s="16" t="n"/>
      <c r="G383" s="38" t="n"/>
      <c r="H383" s="22" t="n"/>
      <c r="I383" s="23" t="n"/>
      <c r="J383" s="16" t="n"/>
      <c r="K383" s="23" t="n"/>
      <c r="L383" s="20">
        <f>IF(COUNTA(A383,C383,E383,F383,G383,H383,I383,J383)=0,"",IF(A383="","Falta SKU-base",IF(C383="","Falta SKU recomendado",IF(E383="","Falta tipo",IF(F383="","Falta compatibilidade",IF(G383="","Falta margem",IF(H383="","Falta prioridade",IF(I383="","Falta regra",IF(J383="","Falta situação ativa",IF(A383=C383,"Conflito: SKU igual",IF(COUNTIF(Produtos!$A$6:$A$205,A383)=0,"Conflito: base não cadastrada",IF(COUNTIF(Produtos!$A$6:$A$205,C383)=0,"Conflito: recomendado não cadastrado",IF(COUNTIFS($A$6:A383,A383,$C$6:C383,C383,$E$6:E383,E383)&gt;1,"Conflito: relação duplicada","OK")))))))))))))</f>
        <v/>
      </c>
      <c r="M383" s="20">
        <f>IF(L383="","",IF(L383&lt;&gt;"OK","Bloqueada: "&amp;L383,IF(J383&lt;&gt;"Sim","Inativa",IF(IFERROR(INDEX(Produtos!$D$6:$D$205,MATCH(A383,Produtos!$A$6:$A$205,0)),"")&lt;&gt;"Ativo","Bloqueada: base inativa",IF(IFERROR(INDEX(Produtos!$D$6:$D$205,MATCH(C383,Produtos!$A$6:$A$205,0)),"")&lt;&gt;"Ativo","Bloqueada: recomendado inativo",IF(F383="Incompatível","Bloqueada: incompatível",IF(F383="Não avaliada","Revisar: compatibilidade",IF(AND(F383="Condicional",'Instruções'!$B$15="Não"),"Revisar: condição não liberada",IF(IFERROR(INDEX(Produtos!$E$6:$E$205,MATCH(C383,Produtos!$A$6:$A$205,0)),"")&lt;&gt;"Sim","Aguardar: recomendado indisponível",IF(AND(I383="Se SKU-base indisponível",IFERROR(INDEX(Produtos!$E$6:$E$205,MATCH(A383,Produtos!$A$6:$A$205,0)),"")="Sim"),"Aguardar: base disponível",IF(AND(I383="Se SKU-base disponível",IFERROR(INDEX(Produtos!$E$6:$E$205,MATCH(A383,Produtos!$A$6:$A$205,0)),"")&lt;&gt;"Sim"),"Aguardar: base indisponível",IF(G383&lt;'Instruções'!$B$14,"Revisar: margem abaixo do mínimo","Apta"))))))))))))</f>
        <v/>
      </c>
      <c r="N383" s="17">
        <f>IF(M383&lt;&gt;"Apta","",1+COUNTIFS($A$6:$A$505,A383,$E$6:$E$505,E383,$M$6:$M$505,"Apta",$H$6:$H$505,"&gt;"&amp;H383)+COUNTIFS($A$6:$A$505,A383,$E$6:$E$505,E383,$M$6:$M$505,"Apta",$H$6:$H$505,H383,$G$6:$G$505,"&gt;"&amp;G383)+COUNTIFS($A$6:A383,A383,$E$6:E383,E383,$M$6:M383,"Apta",$H$6:H383,H383,$G$6:G383,G383)-1)</f>
        <v/>
      </c>
      <c r="O383" s="24">
        <f>IF(N383="","",A383&amp;"|"&amp;E383&amp;"|"&amp;TEXT(N383,"000"))</f>
        <v/>
      </c>
    </row>
    <row r="384">
      <c r="A384" s="16" t="n"/>
      <c r="B384" s="20">
        <f>IF(A384="","",IFERROR(INDEX(Produtos!$B$6:$B$205,MATCH(A384,Produtos!$A$6:$A$205,0)),"SKU não cadastrado"))</f>
        <v/>
      </c>
      <c r="C384" s="16" t="n"/>
      <c r="D384" s="20">
        <f>IF(C384="","",IFERROR(INDEX(Produtos!$B$6:$B$205,MATCH(C384,Produtos!$A$6:$A$205,0)),"SKU não cadastrado"))</f>
        <v/>
      </c>
      <c r="E384" s="16" t="n"/>
      <c r="F384" s="16" t="n"/>
      <c r="G384" s="38" t="n"/>
      <c r="H384" s="22" t="n"/>
      <c r="I384" s="23" t="n"/>
      <c r="J384" s="16" t="n"/>
      <c r="K384" s="23" t="n"/>
      <c r="L384" s="20">
        <f>IF(COUNTA(A384,C384,E384,F384,G384,H384,I384,J384)=0,"",IF(A384="","Falta SKU-base",IF(C384="","Falta SKU recomendado",IF(E384="","Falta tipo",IF(F384="","Falta compatibilidade",IF(G384="","Falta margem",IF(H384="","Falta prioridade",IF(I384="","Falta regra",IF(J384="","Falta situação ativa",IF(A384=C384,"Conflito: SKU igual",IF(COUNTIF(Produtos!$A$6:$A$205,A384)=0,"Conflito: base não cadastrada",IF(COUNTIF(Produtos!$A$6:$A$205,C384)=0,"Conflito: recomendado não cadastrado",IF(COUNTIFS($A$6:A384,A384,$C$6:C384,C384,$E$6:E384,E384)&gt;1,"Conflito: relação duplicada","OK")))))))))))))</f>
        <v/>
      </c>
      <c r="M384" s="20">
        <f>IF(L384="","",IF(L384&lt;&gt;"OK","Bloqueada: "&amp;L384,IF(J384&lt;&gt;"Sim","Inativa",IF(IFERROR(INDEX(Produtos!$D$6:$D$205,MATCH(A384,Produtos!$A$6:$A$205,0)),"")&lt;&gt;"Ativo","Bloqueada: base inativa",IF(IFERROR(INDEX(Produtos!$D$6:$D$205,MATCH(C384,Produtos!$A$6:$A$205,0)),"")&lt;&gt;"Ativo","Bloqueada: recomendado inativo",IF(F384="Incompatível","Bloqueada: incompatível",IF(F384="Não avaliada","Revisar: compatibilidade",IF(AND(F384="Condicional",'Instruções'!$B$15="Não"),"Revisar: condição não liberada",IF(IFERROR(INDEX(Produtos!$E$6:$E$205,MATCH(C384,Produtos!$A$6:$A$205,0)),"")&lt;&gt;"Sim","Aguardar: recomendado indisponível",IF(AND(I384="Se SKU-base indisponível",IFERROR(INDEX(Produtos!$E$6:$E$205,MATCH(A384,Produtos!$A$6:$A$205,0)),"")="Sim"),"Aguardar: base disponível",IF(AND(I384="Se SKU-base disponível",IFERROR(INDEX(Produtos!$E$6:$E$205,MATCH(A384,Produtos!$A$6:$A$205,0)),"")&lt;&gt;"Sim"),"Aguardar: base indisponível",IF(G384&lt;'Instruções'!$B$14,"Revisar: margem abaixo do mínimo","Apta"))))))))))))</f>
        <v/>
      </c>
      <c r="N384" s="17">
        <f>IF(M384&lt;&gt;"Apta","",1+COUNTIFS($A$6:$A$505,A384,$E$6:$E$505,E384,$M$6:$M$505,"Apta",$H$6:$H$505,"&gt;"&amp;H384)+COUNTIFS($A$6:$A$505,A384,$E$6:$E$505,E384,$M$6:$M$505,"Apta",$H$6:$H$505,H384,$G$6:$G$505,"&gt;"&amp;G384)+COUNTIFS($A$6:A384,A384,$E$6:E384,E384,$M$6:M384,"Apta",$H$6:H384,H384,$G$6:G384,G384)-1)</f>
        <v/>
      </c>
      <c r="O384" s="24">
        <f>IF(N384="","",A384&amp;"|"&amp;E384&amp;"|"&amp;TEXT(N384,"000"))</f>
        <v/>
      </c>
    </row>
    <row r="385">
      <c r="A385" s="16" t="n"/>
      <c r="B385" s="20">
        <f>IF(A385="","",IFERROR(INDEX(Produtos!$B$6:$B$205,MATCH(A385,Produtos!$A$6:$A$205,0)),"SKU não cadastrado"))</f>
        <v/>
      </c>
      <c r="C385" s="16" t="n"/>
      <c r="D385" s="20">
        <f>IF(C385="","",IFERROR(INDEX(Produtos!$B$6:$B$205,MATCH(C385,Produtos!$A$6:$A$205,0)),"SKU não cadastrado"))</f>
        <v/>
      </c>
      <c r="E385" s="16" t="n"/>
      <c r="F385" s="16" t="n"/>
      <c r="G385" s="38" t="n"/>
      <c r="H385" s="22" t="n"/>
      <c r="I385" s="23" t="n"/>
      <c r="J385" s="16" t="n"/>
      <c r="K385" s="23" t="n"/>
      <c r="L385" s="20">
        <f>IF(COUNTA(A385,C385,E385,F385,G385,H385,I385,J385)=0,"",IF(A385="","Falta SKU-base",IF(C385="","Falta SKU recomendado",IF(E385="","Falta tipo",IF(F385="","Falta compatibilidade",IF(G385="","Falta margem",IF(H385="","Falta prioridade",IF(I385="","Falta regra",IF(J385="","Falta situação ativa",IF(A385=C385,"Conflito: SKU igual",IF(COUNTIF(Produtos!$A$6:$A$205,A385)=0,"Conflito: base não cadastrada",IF(COUNTIF(Produtos!$A$6:$A$205,C385)=0,"Conflito: recomendado não cadastrado",IF(COUNTIFS($A$6:A385,A385,$C$6:C385,C385,$E$6:E385,E385)&gt;1,"Conflito: relação duplicada","OK")))))))))))))</f>
        <v/>
      </c>
      <c r="M385" s="20">
        <f>IF(L385="","",IF(L385&lt;&gt;"OK","Bloqueada: "&amp;L385,IF(J385&lt;&gt;"Sim","Inativa",IF(IFERROR(INDEX(Produtos!$D$6:$D$205,MATCH(A385,Produtos!$A$6:$A$205,0)),"")&lt;&gt;"Ativo","Bloqueada: base inativa",IF(IFERROR(INDEX(Produtos!$D$6:$D$205,MATCH(C385,Produtos!$A$6:$A$205,0)),"")&lt;&gt;"Ativo","Bloqueada: recomendado inativo",IF(F385="Incompatível","Bloqueada: incompatível",IF(F385="Não avaliada","Revisar: compatibilidade",IF(AND(F385="Condicional",'Instruções'!$B$15="Não"),"Revisar: condição não liberada",IF(IFERROR(INDEX(Produtos!$E$6:$E$205,MATCH(C385,Produtos!$A$6:$A$205,0)),"")&lt;&gt;"Sim","Aguardar: recomendado indisponível",IF(AND(I385="Se SKU-base indisponível",IFERROR(INDEX(Produtos!$E$6:$E$205,MATCH(A385,Produtos!$A$6:$A$205,0)),"")="Sim"),"Aguardar: base disponível",IF(AND(I385="Se SKU-base disponível",IFERROR(INDEX(Produtos!$E$6:$E$205,MATCH(A385,Produtos!$A$6:$A$205,0)),"")&lt;&gt;"Sim"),"Aguardar: base indisponível",IF(G385&lt;'Instruções'!$B$14,"Revisar: margem abaixo do mínimo","Apta"))))))))))))</f>
        <v/>
      </c>
      <c r="N385" s="17">
        <f>IF(M385&lt;&gt;"Apta","",1+COUNTIFS($A$6:$A$505,A385,$E$6:$E$505,E385,$M$6:$M$505,"Apta",$H$6:$H$505,"&gt;"&amp;H385)+COUNTIFS($A$6:$A$505,A385,$E$6:$E$505,E385,$M$6:$M$505,"Apta",$H$6:$H$505,H385,$G$6:$G$505,"&gt;"&amp;G385)+COUNTIFS($A$6:A385,A385,$E$6:E385,E385,$M$6:M385,"Apta",$H$6:H385,H385,$G$6:G385,G385)-1)</f>
        <v/>
      </c>
      <c r="O385" s="24">
        <f>IF(N385="","",A385&amp;"|"&amp;E385&amp;"|"&amp;TEXT(N385,"000"))</f>
        <v/>
      </c>
    </row>
    <row r="386">
      <c r="A386" s="16" t="n"/>
      <c r="B386" s="20">
        <f>IF(A386="","",IFERROR(INDEX(Produtos!$B$6:$B$205,MATCH(A386,Produtos!$A$6:$A$205,0)),"SKU não cadastrado"))</f>
        <v/>
      </c>
      <c r="C386" s="16" t="n"/>
      <c r="D386" s="20">
        <f>IF(C386="","",IFERROR(INDEX(Produtos!$B$6:$B$205,MATCH(C386,Produtos!$A$6:$A$205,0)),"SKU não cadastrado"))</f>
        <v/>
      </c>
      <c r="E386" s="16" t="n"/>
      <c r="F386" s="16" t="n"/>
      <c r="G386" s="38" t="n"/>
      <c r="H386" s="22" t="n"/>
      <c r="I386" s="23" t="n"/>
      <c r="J386" s="16" t="n"/>
      <c r="K386" s="23" t="n"/>
      <c r="L386" s="20">
        <f>IF(COUNTA(A386,C386,E386,F386,G386,H386,I386,J386)=0,"",IF(A386="","Falta SKU-base",IF(C386="","Falta SKU recomendado",IF(E386="","Falta tipo",IF(F386="","Falta compatibilidade",IF(G386="","Falta margem",IF(H386="","Falta prioridade",IF(I386="","Falta regra",IF(J386="","Falta situação ativa",IF(A386=C386,"Conflito: SKU igual",IF(COUNTIF(Produtos!$A$6:$A$205,A386)=0,"Conflito: base não cadastrada",IF(COUNTIF(Produtos!$A$6:$A$205,C386)=0,"Conflito: recomendado não cadastrado",IF(COUNTIFS($A$6:A386,A386,$C$6:C386,C386,$E$6:E386,E386)&gt;1,"Conflito: relação duplicada","OK")))))))))))))</f>
        <v/>
      </c>
      <c r="M386" s="20">
        <f>IF(L386="","",IF(L386&lt;&gt;"OK","Bloqueada: "&amp;L386,IF(J386&lt;&gt;"Sim","Inativa",IF(IFERROR(INDEX(Produtos!$D$6:$D$205,MATCH(A386,Produtos!$A$6:$A$205,0)),"")&lt;&gt;"Ativo","Bloqueada: base inativa",IF(IFERROR(INDEX(Produtos!$D$6:$D$205,MATCH(C386,Produtos!$A$6:$A$205,0)),"")&lt;&gt;"Ativo","Bloqueada: recomendado inativo",IF(F386="Incompatível","Bloqueada: incompatível",IF(F386="Não avaliada","Revisar: compatibilidade",IF(AND(F386="Condicional",'Instruções'!$B$15="Não"),"Revisar: condição não liberada",IF(IFERROR(INDEX(Produtos!$E$6:$E$205,MATCH(C386,Produtos!$A$6:$A$205,0)),"")&lt;&gt;"Sim","Aguardar: recomendado indisponível",IF(AND(I386="Se SKU-base indisponível",IFERROR(INDEX(Produtos!$E$6:$E$205,MATCH(A386,Produtos!$A$6:$A$205,0)),"")="Sim"),"Aguardar: base disponível",IF(AND(I386="Se SKU-base disponível",IFERROR(INDEX(Produtos!$E$6:$E$205,MATCH(A386,Produtos!$A$6:$A$205,0)),"")&lt;&gt;"Sim"),"Aguardar: base indisponível",IF(G386&lt;'Instruções'!$B$14,"Revisar: margem abaixo do mínimo","Apta"))))))))))))</f>
        <v/>
      </c>
      <c r="N386" s="17">
        <f>IF(M386&lt;&gt;"Apta","",1+COUNTIFS($A$6:$A$505,A386,$E$6:$E$505,E386,$M$6:$M$505,"Apta",$H$6:$H$505,"&gt;"&amp;H386)+COUNTIFS($A$6:$A$505,A386,$E$6:$E$505,E386,$M$6:$M$505,"Apta",$H$6:$H$505,H386,$G$6:$G$505,"&gt;"&amp;G386)+COUNTIFS($A$6:A386,A386,$E$6:E386,E386,$M$6:M386,"Apta",$H$6:H386,H386,$G$6:G386,G386)-1)</f>
        <v/>
      </c>
      <c r="O386" s="24">
        <f>IF(N386="","",A386&amp;"|"&amp;E386&amp;"|"&amp;TEXT(N386,"000"))</f>
        <v/>
      </c>
    </row>
    <row r="387">
      <c r="A387" s="16" t="n"/>
      <c r="B387" s="20">
        <f>IF(A387="","",IFERROR(INDEX(Produtos!$B$6:$B$205,MATCH(A387,Produtos!$A$6:$A$205,0)),"SKU não cadastrado"))</f>
        <v/>
      </c>
      <c r="C387" s="16" t="n"/>
      <c r="D387" s="20">
        <f>IF(C387="","",IFERROR(INDEX(Produtos!$B$6:$B$205,MATCH(C387,Produtos!$A$6:$A$205,0)),"SKU não cadastrado"))</f>
        <v/>
      </c>
      <c r="E387" s="16" t="n"/>
      <c r="F387" s="16" t="n"/>
      <c r="G387" s="38" t="n"/>
      <c r="H387" s="22" t="n"/>
      <c r="I387" s="23" t="n"/>
      <c r="J387" s="16" t="n"/>
      <c r="K387" s="23" t="n"/>
      <c r="L387" s="20">
        <f>IF(COUNTA(A387,C387,E387,F387,G387,H387,I387,J387)=0,"",IF(A387="","Falta SKU-base",IF(C387="","Falta SKU recomendado",IF(E387="","Falta tipo",IF(F387="","Falta compatibilidade",IF(G387="","Falta margem",IF(H387="","Falta prioridade",IF(I387="","Falta regra",IF(J387="","Falta situação ativa",IF(A387=C387,"Conflito: SKU igual",IF(COUNTIF(Produtos!$A$6:$A$205,A387)=0,"Conflito: base não cadastrada",IF(COUNTIF(Produtos!$A$6:$A$205,C387)=0,"Conflito: recomendado não cadastrado",IF(COUNTIFS($A$6:A387,A387,$C$6:C387,C387,$E$6:E387,E387)&gt;1,"Conflito: relação duplicada","OK")))))))))))))</f>
        <v/>
      </c>
      <c r="M387" s="20">
        <f>IF(L387="","",IF(L387&lt;&gt;"OK","Bloqueada: "&amp;L387,IF(J387&lt;&gt;"Sim","Inativa",IF(IFERROR(INDEX(Produtos!$D$6:$D$205,MATCH(A387,Produtos!$A$6:$A$205,0)),"")&lt;&gt;"Ativo","Bloqueada: base inativa",IF(IFERROR(INDEX(Produtos!$D$6:$D$205,MATCH(C387,Produtos!$A$6:$A$205,0)),"")&lt;&gt;"Ativo","Bloqueada: recomendado inativo",IF(F387="Incompatível","Bloqueada: incompatível",IF(F387="Não avaliada","Revisar: compatibilidade",IF(AND(F387="Condicional",'Instruções'!$B$15="Não"),"Revisar: condição não liberada",IF(IFERROR(INDEX(Produtos!$E$6:$E$205,MATCH(C387,Produtos!$A$6:$A$205,0)),"")&lt;&gt;"Sim","Aguardar: recomendado indisponível",IF(AND(I387="Se SKU-base indisponível",IFERROR(INDEX(Produtos!$E$6:$E$205,MATCH(A387,Produtos!$A$6:$A$205,0)),"")="Sim"),"Aguardar: base disponível",IF(AND(I387="Se SKU-base disponível",IFERROR(INDEX(Produtos!$E$6:$E$205,MATCH(A387,Produtos!$A$6:$A$205,0)),"")&lt;&gt;"Sim"),"Aguardar: base indisponível",IF(G387&lt;'Instruções'!$B$14,"Revisar: margem abaixo do mínimo","Apta"))))))))))))</f>
        <v/>
      </c>
      <c r="N387" s="17">
        <f>IF(M387&lt;&gt;"Apta","",1+COUNTIFS($A$6:$A$505,A387,$E$6:$E$505,E387,$M$6:$M$505,"Apta",$H$6:$H$505,"&gt;"&amp;H387)+COUNTIFS($A$6:$A$505,A387,$E$6:$E$505,E387,$M$6:$M$505,"Apta",$H$6:$H$505,H387,$G$6:$G$505,"&gt;"&amp;G387)+COUNTIFS($A$6:A387,A387,$E$6:E387,E387,$M$6:M387,"Apta",$H$6:H387,H387,$G$6:G387,G387)-1)</f>
        <v/>
      </c>
      <c r="O387" s="24">
        <f>IF(N387="","",A387&amp;"|"&amp;E387&amp;"|"&amp;TEXT(N387,"000"))</f>
        <v/>
      </c>
    </row>
    <row r="388">
      <c r="A388" s="16" t="n"/>
      <c r="B388" s="20">
        <f>IF(A388="","",IFERROR(INDEX(Produtos!$B$6:$B$205,MATCH(A388,Produtos!$A$6:$A$205,0)),"SKU não cadastrado"))</f>
        <v/>
      </c>
      <c r="C388" s="16" t="n"/>
      <c r="D388" s="20">
        <f>IF(C388="","",IFERROR(INDEX(Produtos!$B$6:$B$205,MATCH(C388,Produtos!$A$6:$A$205,0)),"SKU não cadastrado"))</f>
        <v/>
      </c>
      <c r="E388" s="16" t="n"/>
      <c r="F388" s="16" t="n"/>
      <c r="G388" s="38" t="n"/>
      <c r="H388" s="22" t="n"/>
      <c r="I388" s="23" t="n"/>
      <c r="J388" s="16" t="n"/>
      <c r="K388" s="23" t="n"/>
      <c r="L388" s="20">
        <f>IF(COUNTA(A388,C388,E388,F388,G388,H388,I388,J388)=0,"",IF(A388="","Falta SKU-base",IF(C388="","Falta SKU recomendado",IF(E388="","Falta tipo",IF(F388="","Falta compatibilidade",IF(G388="","Falta margem",IF(H388="","Falta prioridade",IF(I388="","Falta regra",IF(J388="","Falta situação ativa",IF(A388=C388,"Conflito: SKU igual",IF(COUNTIF(Produtos!$A$6:$A$205,A388)=0,"Conflito: base não cadastrada",IF(COUNTIF(Produtos!$A$6:$A$205,C388)=0,"Conflito: recomendado não cadastrado",IF(COUNTIFS($A$6:A388,A388,$C$6:C388,C388,$E$6:E388,E388)&gt;1,"Conflito: relação duplicada","OK")))))))))))))</f>
        <v/>
      </c>
      <c r="M388" s="20">
        <f>IF(L388="","",IF(L388&lt;&gt;"OK","Bloqueada: "&amp;L388,IF(J388&lt;&gt;"Sim","Inativa",IF(IFERROR(INDEX(Produtos!$D$6:$D$205,MATCH(A388,Produtos!$A$6:$A$205,0)),"")&lt;&gt;"Ativo","Bloqueada: base inativa",IF(IFERROR(INDEX(Produtos!$D$6:$D$205,MATCH(C388,Produtos!$A$6:$A$205,0)),"")&lt;&gt;"Ativo","Bloqueada: recomendado inativo",IF(F388="Incompatível","Bloqueada: incompatível",IF(F388="Não avaliada","Revisar: compatibilidade",IF(AND(F388="Condicional",'Instruções'!$B$15="Não"),"Revisar: condição não liberada",IF(IFERROR(INDEX(Produtos!$E$6:$E$205,MATCH(C388,Produtos!$A$6:$A$205,0)),"")&lt;&gt;"Sim","Aguardar: recomendado indisponível",IF(AND(I388="Se SKU-base indisponível",IFERROR(INDEX(Produtos!$E$6:$E$205,MATCH(A388,Produtos!$A$6:$A$205,0)),"")="Sim"),"Aguardar: base disponível",IF(AND(I388="Se SKU-base disponível",IFERROR(INDEX(Produtos!$E$6:$E$205,MATCH(A388,Produtos!$A$6:$A$205,0)),"")&lt;&gt;"Sim"),"Aguardar: base indisponível",IF(G388&lt;'Instruções'!$B$14,"Revisar: margem abaixo do mínimo","Apta"))))))))))))</f>
        <v/>
      </c>
      <c r="N388" s="17">
        <f>IF(M388&lt;&gt;"Apta","",1+COUNTIFS($A$6:$A$505,A388,$E$6:$E$505,E388,$M$6:$M$505,"Apta",$H$6:$H$505,"&gt;"&amp;H388)+COUNTIFS($A$6:$A$505,A388,$E$6:$E$505,E388,$M$6:$M$505,"Apta",$H$6:$H$505,H388,$G$6:$G$505,"&gt;"&amp;G388)+COUNTIFS($A$6:A388,A388,$E$6:E388,E388,$M$6:M388,"Apta",$H$6:H388,H388,$G$6:G388,G388)-1)</f>
        <v/>
      </c>
      <c r="O388" s="24">
        <f>IF(N388="","",A388&amp;"|"&amp;E388&amp;"|"&amp;TEXT(N388,"000"))</f>
        <v/>
      </c>
    </row>
    <row r="389">
      <c r="A389" s="16" t="n"/>
      <c r="B389" s="20">
        <f>IF(A389="","",IFERROR(INDEX(Produtos!$B$6:$B$205,MATCH(A389,Produtos!$A$6:$A$205,0)),"SKU não cadastrado"))</f>
        <v/>
      </c>
      <c r="C389" s="16" t="n"/>
      <c r="D389" s="20">
        <f>IF(C389="","",IFERROR(INDEX(Produtos!$B$6:$B$205,MATCH(C389,Produtos!$A$6:$A$205,0)),"SKU não cadastrado"))</f>
        <v/>
      </c>
      <c r="E389" s="16" t="n"/>
      <c r="F389" s="16" t="n"/>
      <c r="G389" s="38" t="n"/>
      <c r="H389" s="22" t="n"/>
      <c r="I389" s="23" t="n"/>
      <c r="J389" s="16" t="n"/>
      <c r="K389" s="23" t="n"/>
      <c r="L389" s="20">
        <f>IF(COUNTA(A389,C389,E389,F389,G389,H389,I389,J389)=0,"",IF(A389="","Falta SKU-base",IF(C389="","Falta SKU recomendado",IF(E389="","Falta tipo",IF(F389="","Falta compatibilidade",IF(G389="","Falta margem",IF(H389="","Falta prioridade",IF(I389="","Falta regra",IF(J389="","Falta situação ativa",IF(A389=C389,"Conflito: SKU igual",IF(COUNTIF(Produtos!$A$6:$A$205,A389)=0,"Conflito: base não cadastrada",IF(COUNTIF(Produtos!$A$6:$A$205,C389)=0,"Conflito: recomendado não cadastrado",IF(COUNTIFS($A$6:A389,A389,$C$6:C389,C389,$E$6:E389,E389)&gt;1,"Conflito: relação duplicada","OK")))))))))))))</f>
        <v/>
      </c>
      <c r="M389" s="20">
        <f>IF(L389="","",IF(L389&lt;&gt;"OK","Bloqueada: "&amp;L389,IF(J389&lt;&gt;"Sim","Inativa",IF(IFERROR(INDEX(Produtos!$D$6:$D$205,MATCH(A389,Produtos!$A$6:$A$205,0)),"")&lt;&gt;"Ativo","Bloqueada: base inativa",IF(IFERROR(INDEX(Produtos!$D$6:$D$205,MATCH(C389,Produtos!$A$6:$A$205,0)),"")&lt;&gt;"Ativo","Bloqueada: recomendado inativo",IF(F389="Incompatível","Bloqueada: incompatível",IF(F389="Não avaliada","Revisar: compatibilidade",IF(AND(F389="Condicional",'Instruções'!$B$15="Não"),"Revisar: condição não liberada",IF(IFERROR(INDEX(Produtos!$E$6:$E$205,MATCH(C389,Produtos!$A$6:$A$205,0)),"")&lt;&gt;"Sim","Aguardar: recomendado indisponível",IF(AND(I389="Se SKU-base indisponível",IFERROR(INDEX(Produtos!$E$6:$E$205,MATCH(A389,Produtos!$A$6:$A$205,0)),"")="Sim"),"Aguardar: base disponível",IF(AND(I389="Se SKU-base disponível",IFERROR(INDEX(Produtos!$E$6:$E$205,MATCH(A389,Produtos!$A$6:$A$205,0)),"")&lt;&gt;"Sim"),"Aguardar: base indisponível",IF(G389&lt;'Instruções'!$B$14,"Revisar: margem abaixo do mínimo","Apta"))))))))))))</f>
        <v/>
      </c>
      <c r="N389" s="17">
        <f>IF(M389&lt;&gt;"Apta","",1+COUNTIFS($A$6:$A$505,A389,$E$6:$E$505,E389,$M$6:$M$505,"Apta",$H$6:$H$505,"&gt;"&amp;H389)+COUNTIFS($A$6:$A$505,A389,$E$6:$E$505,E389,$M$6:$M$505,"Apta",$H$6:$H$505,H389,$G$6:$G$505,"&gt;"&amp;G389)+COUNTIFS($A$6:A389,A389,$E$6:E389,E389,$M$6:M389,"Apta",$H$6:H389,H389,$G$6:G389,G389)-1)</f>
        <v/>
      </c>
      <c r="O389" s="24">
        <f>IF(N389="","",A389&amp;"|"&amp;E389&amp;"|"&amp;TEXT(N389,"000"))</f>
        <v/>
      </c>
    </row>
    <row r="390">
      <c r="A390" s="16" t="n"/>
      <c r="B390" s="20">
        <f>IF(A390="","",IFERROR(INDEX(Produtos!$B$6:$B$205,MATCH(A390,Produtos!$A$6:$A$205,0)),"SKU não cadastrado"))</f>
        <v/>
      </c>
      <c r="C390" s="16" t="n"/>
      <c r="D390" s="20">
        <f>IF(C390="","",IFERROR(INDEX(Produtos!$B$6:$B$205,MATCH(C390,Produtos!$A$6:$A$205,0)),"SKU não cadastrado"))</f>
        <v/>
      </c>
      <c r="E390" s="16" t="n"/>
      <c r="F390" s="16" t="n"/>
      <c r="G390" s="38" t="n"/>
      <c r="H390" s="22" t="n"/>
      <c r="I390" s="23" t="n"/>
      <c r="J390" s="16" t="n"/>
      <c r="K390" s="23" t="n"/>
      <c r="L390" s="20">
        <f>IF(COUNTA(A390,C390,E390,F390,G390,H390,I390,J390)=0,"",IF(A390="","Falta SKU-base",IF(C390="","Falta SKU recomendado",IF(E390="","Falta tipo",IF(F390="","Falta compatibilidade",IF(G390="","Falta margem",IF(H390="","Falta prioridade",IF(I390="","Falta regra",IF(J390="","Falta situação ativa",IF(A390=C390,"Conflito: SKU igual",IF(COUNTIF(Produtos!$A$6:$A$205,A390)=0,"Conflito: base não cadastrada",IF(COUNTIF(Produtos!$A$6:$A$205,C390)=0,"Conflito: recomendado não cadastrado",IF(COUNTIFS($A$6:A390,A390,$C$6:C390,C390,$E$6:E390,E390)&gt;1,"Conflito: relação duplicada","OK")))))))))))))</f>
        <v/>
      </c>
      <c r="M390" s="20">
        <f>IF(L390="","",IF(L390&lt;&gt;"OK","Bloqueada: "&amp;L390,IF(J390&lt;&gt;"Sim","Inativa",IF(IFERROR(INDEX(Produtos!$D$6:$D$205,MATCH(A390,Produtos!$A$6:$A$205,0)),"")&lt;&gt;"Ativo","Bloqueada: base inativa",IF(IFERROR(INDEX(Produtos!$D$6:$D$205,MATCH(C390,Produtos!$A$6:$A$205,0)),"")&lt;&gt;"Ativo","Bloqueada: recomendado inativo",IF(F390="Incompatível","Bloqueada: incompatível",IF(F390="Não avaliada","Revisar: compatibilidade",IF(AND(F390="Condicional",'Instruções'!$B$15="Não"),"Revisar: condição não liberada",IF(IFERROR(INDEX(Produtos!$E$6:$E$205,MATCH(C390,Produtos!$A$6:$A$205,0)),"")&lt;&gt;"Sim","Aguardar: recomendado indisponível",IF(AND(I390="Se SKU-base indisponível",IFERROR(INDEX(Produtos!$E$6:$E$205,MATCH(A390,Produtos!$A$6:$A$205,0)),"")="Sim"),"Aguardar: base disponível",IF(AND(I390="Se SKU-base disponível",IFERROR(INDEX(Produtos!$E$6:$E$205,MATCH(A390,Produtos!$A$6:$A$205,0)),"")&lt;&gt;"Sim"),"Aguardar: base indisponível",IF(G390&lt;'Instruções'!$B$14,"Revisar: margem abaixo do mínimo","Apta"))))))))))))</f>
        <v/>
      </c>
      <c r="N390" s="17">
        <f>IF(M390&lt;&gt;"Apta","",1+COUNTIFS($A$6:$A$505,A390,$E$6:$E$505,E390,$M$6:$M$505,"Apta",$H$6:$H$505,"&gt;"&amp;H390)+COUNTIFS($A$6:$A$505,A390,$E$6:$E$505,E390,$M$6:$M$505,"Apta",$H$6:$H$505,H390,$G$6:$G$505,"&gt;"&amp;G390)+COUNTIFS($A$6:A390,A390,$E$6:E390,E390,$M$6:M390,"Apta",$H$6:H390,H390,$G$6:G390,G390)-1)</f>
        <v/>
      </c>
      <c r="O390" s="24">
        <f>IF(N390="","",A390&amp;"|"&amp;E390&amp;"|"&amp;TEXT(N390,"000"))</f>
        <v/>
      </c>
    </row>
    <row r="391">
      <c r="A391" s="16" t="n"/>
      <c r="B391" s="20">
        <f>IF(A391="","",IFERROR(INDEX(Produtos!$B$6:$B$205,MATCH(A391,Produtos!$A$6:$A$205,0)),"SKU não cadastrado"))</f>
        <v/>
      </c>
      <c r="C391" s="16" t="n"/>
      <c r="D391" s="20">
        <f>IF(C391="","",IFERROR(INDEX(Produtos!$B$6:$B$205,MATCH(C391,Produtos!$A$6:$A$205,0)),"SKU não cadastrado"))</f>
        <v/>
      </c>
      <c r="E391" s="16" t="n"/>
      <c r="F391" s="16" t="n"/>
      <c r="G391" s="38" t="n"/>
      <c r="H391" s="22" t="n"/>
      <c r="I391" s="23" t="n"/>
      <c r="J391" s="16" t="n"/>
      <c r="K391" s="23" t="n"/>
      <c r="L391" s="20">
        <f>IF(COUNTA(A391,C391,E391,F391,G391,H391,I391,J391)=0,"",IF(A391="","Falta SKU-base",IF(C391="","Falta SKU recomendado",IF(E391="","Falta tipo",IF(F391="","Falta compatibilidade",IF(G391="","Falta margem",IF(H391="","Falta prioridade",IF(I391="","Falta regra",IF(J391="","Falta situação ativa",IF(A391=C391,"Conflito: SKU igual",IF(COUNTIF(Produtos!$A$6:$A$205,A391)=0,"Conflito: base não cadastrada",IF(COUNTIF(Produtos!$A$6:$A$205,C391)=0,"Conflito: recomendado não cadastrado",IF(COUNTIFS($A$6:A391,A391,$C$6:C391,C391,$E$6:E391,E391)&gt;1,"Conflito: relação duplicada","OK")))))))))))))</f>
        <v/>
      </c>
      <c r="M391" s="20">
        <f>IF(L391="","",IF(L391&lt;&gt;"OK","Bloqueada: "&amp;L391,IF(J391&lt;&gt;"Sim","Inativa",IF(IFERROR(INDEX(Produtos!$D$6:$D$205,MATCH(A391,Produtos!$A$6:$A$205,0)),"")&lt;&gt;"Ativo","Bloqueada: base inativa",IF(IFERROR(INDEX(Produtos!$D$6:$D$205,MATCH(C391,Produtos!$A$6:$A$205,0)),"")&lt;&gt;"Ativo","Bloqueada: recomendado inativo",IF(F391="Incompatível","Bloqueada: incompatível",IF(F391="Não avaliada","Revisar: compatibilidade",IF(AND(F391="Condicional",'Instruções'!$B$15="Não"),"Revisar: condição não liberada",IF(IFERROR(INDEX(Produtos!$E$6:$E$205,MATCH(C391,Produtos!$A$6:$A$205,0)),"")&lt;&gt;"Sim","Aguardar: recomendado indisponível",IF(AND(I391="Se SKU-base indisponível",IFERROR(INDEX(Produtos!$E$6:$E$205,MATCH(A391,Produtos!$A$6:$A$205,0)),"")="Sim"),"Aguardar: base disponível",IF(AND(I391="Se SKU-base disponível",IFERROR(INDEX(Produtos!$E$6:$E$205,MATCH(A391,Produtos!$A$6:$A$205,0)),"")&lt;&gt;"Sim"),"Aguardar: base indisponível",IF(G391&lt;'Instruções'!$B$14,"Revisar: margem abaixo do mínimo","Apta"))))))))))))</f>
        <v/>
      </c>
      <c r="N391" s="17">
        <f>IF(M391&lt;&gt;"Apta","",1+COUNTIFS($A$6:$A$505,A391,$E$6:$E$505,E391,$M$6:$M$505,"Apta",$H$6:$H$505,"&gt;"&amp;H391)+COUNTIFS($A$6:$A$505,A391,$E$6:$E$505,E391,$M$6:$M$505,"Apta",$H$6:$H$505,H391,$G$6:$G$505,"&gt;"&amp;G391)+COUNTIFS($A$6:A391,A391,$E$6:E391,E391,$M$6:M391,"Apta",$H$6:H391,H391,$G$6:G391,G391)-1)</f>
        <v/>
      </c>
      <c r="O391" s="24">
        <f>IF(N391="","",A391&amp;"|"&amp;E391&amp;"|"&amp;TEXT(N391,"000"))</f>
        <v/>
      </c>
    </row>
    <row r="392">
      <c r="A392" s="16" t="n"/>
      <c r="B392" s="20">
        <f>IF(A392="","",IFERROR(INDEX(Produtos!$B$6:$B$205,MATCH(A392,Produtos!$A$6:$A$205,0)),"SKU não cadastrado"))</f>
        <v/>
      </c>
      <c r="C392" s="16" t="n"/>
      <c r="D392" s="20">
        <f>IF(C392="","",IFERROR(INDEX(Produtos!$B$6:$B$205,MATCH(C392,Produtos!$A$6:$A$205,0)),"SKU não cadastrado"))</f>
        <v/>
      </c>
      <c r="E392" s="16" t="n"/>
      <c r="F392" s="16" t="n"/>
      <c r="G392" s="38" t="n"/>
      <c r="H392" s="22" t="n"/>
      <c r="I392" s="23" t="n"/>
      <c r="J392" s="16" t="n"/>
      <c r="K392" s="23" t="n"/>
      <c r="L392" s="20">
        <f>IF(COUNTA(A392,C392,E392,F392,G392,H392,I392,J392)=0,"",IF(A392="","Falta SKU-base",IF(C392="","Falta SKU recomendado",IF(E392="","Falta tipo",IF(F392="","Falta compatibilidade",IF(G392="","Falta margem",IF(H392="","Falta prioridade",IF(I392="","Falta regra",IF(J392="","Falta situação ativa",IF(A392=C392,"Conflito: SKU igual",IF(COUNTIF(Produtos!$A$6:$A$205,A392)=0,"Conflito: base não cadastrada",IF(COUNTIF(Produtos!$A$6:$A$205,C392)=0,"Conflito: recomendado não cadastrado",IF(COUNTIFS($A$6:A392,A392,$C$6:C392,C392,$E$6:E392,E392)&gt;1,"Conflito: relação duplicada","OK")))))))))))))</f>
        <v/>
      </c>
      <c r="M392" s="20">
        <f>IF(L392="","",IF(L392&lt;&gt;"OK","Bloqueada: "&amp;L392,IF(J392&lt;&gt;"Sim","Inativa",IF(IFERROR(INDEX(Produtos!$D$6:$D$205,MATCH(A392,Produtos!$A$6:$A$205,0)),"")&lt;&gt;"Ativo","Bloqueada: base inativa",IF(IFERROR(INDEX(Produtos!$D$6:$D$205,MATCH(C392,Produtos!$A$6:$A$205,0)),"")&lt;&gt;"Ativo","Bloqueada: recomendado inativo",IF(F392="Incompatível","Bloqueada: incompatível",IF(F392="Não avaliada","Revisar: compatibilidade",IF(AND(F392="Condicional",'Instruções'!$B$15="Não"),"Revisar: condição não liberada",IF(IFERROR(INDEX(Produtos!$E$6:$E$205,MATCH(C392,Produtos!$A$6:$A$205,0)),"")&lt;&gt;"Sim","Aguardar: recomendado indisponível",IF(AND(I392="Se SKU-base indisponível",IFERROR(INDEX(Produtos!$E$6:$E$205,MATCH(A392,Produtos!$A$6:$A$205,0)),"")="Sim"),"Aguardar: base disponível",IF(AND(I392="Se SKU-base disponível",IFERROR(INDEX(Produtos!$E$6:$E$205,MATCH(A392,Produtos!$A$6:$A$205,0)),"")&lt;&gt;"Sim"),"Aguardar: base indisponível",IF(G392&lt;'Instruções'!$B$14,"Revisar: margem abaixo do mínimo","Apta"))))))))))))</f>
        <v/>
      </c>
      <c r="N392" s="17">
        <f>IF(M392&lt;&gt;"Apta","",1+COUNTIFS($A$6:$A$505,A392,$E$6:$E$505,E392,$M$6:$M$505,"Apta",$H$6:$H$505,"&gt;"&amp;H392)+COUNTIFS($A$6:$A$505,A392,$E$6:$E$505,E392,$M$6:$M$505,"Apta",$H$6:$H$505,H392,$G$6:$G$505,"&gt;"&amp;G392)+COUNTIFS($A$6:A392,A392,$E$6:E392,E392,$M$6:M392,"Apta",$H$6:H392,H392,$G$6:G392,G392)-1)</f>
        <v/>
      </c>
      <c r="O392" s="24">
        <f>IF(N392="","",A392&amp;"|"&amp;E392&amp;"|"&amp;TEXT(N392,"000"))</f>
        <v/>
      </c>
    </row>
    <row r="393">
      <c r="A393" s="16" t="n"/>
      <c r="B393" s="20">
        <f>IF(A393="","",IFERROR(INDEX(Produtos!$B$6:$B$205,MATCH(A393,Produtos!$A$6:$A$205,0)),"SKU não cadastrado"))</f>
        <v/>
      </c>
      <c r="C393" s="16" t="n"/>
      <c r="D393" s="20">
        <f>IF(C393="","",IFERROR(INDEX(Produtos!$B$6:$B$205,MATCH(C393,Produtos!$A$6:$A$205,0)),"SKU não cadastrado"))</f>
        <v/>
      </c>
      <c r="E393" s="16" t="n"/>
      <c r="F393" s="16" t="n"/>
      <c r="G393" s="38" t="n"/>
      <c r="H393" s="22" t="n"/>
      <c r="I393" s="23" t="n"/>
      <c r="J393" s="16" t="n"/>
      <c r="K393" s="23" t="n"/>
      <c r="L393" s="20">
        <f>IF(COUNTA(A393,C393,E393,F393,G393,H393,I393,J393)=0,"",IF(A393="","Falta SKU-base",IF(C393="","Falta SKU recomendado",IF(E393="","Falta tipo",IF(F393="","Falta compatibilidade",IF(G393="","Falta margem",IF(H393="","Falta prioridade",IF(I393="","Falta regra",IF(J393="","Falta situação ativa",IF(A393=C393,"Conflito: SKU igual",IF(COUNTIF(Produtos!$A$6:$A$205,A393)=0,"Conflito: base não cadastrada",IF(COUNTIF(Produtos!$A$6:$A$205,C393)=0,"Conflito: recomendado não cadastrado",IF(COUNTIFS($A$6:A393,A393,$C$6:C393,C393,$E$6:E393,E393)&gt;1,"Conflito: relação duplicada","OK")))))))))))))</f>
        <v/>
      </c>
      <c r="M393" s="20">
        <f>IF(L393="","",IF(L393&lt;&gt;"OK","Bloqueada: "&amp;L393,IF(J393&lt;&gt;"Sim","Inativa",IF(IFERROR(INDEX(Produtos!$D$6:$D$205,MATCH(A393,Produtos!$A$6:$A$205,0)),"")&lt;&gt;"Ativo","Bloqueada: base inativa",IF(IFERROR(INDEX(Produtos!$D$6:$D$205,MATCH(C393,Produtos!$A$6:$A$205,0)),"")&lt;&gt;"Ativo","Bloqueada: recomendado inativo",IF(F393="Incompatível","Bloqueada: incompatível",IF(F393="Não avaliada","Revisar: compatibilidade",IF(AND(F393="Condicional",'Instruções'!$B$15="Não"),"Revisar: condição não liberada",IF(IFERROR(INDEX(Produtos!$E$6:$E$205,MATCH(C393,Produtos!$A$6:$A$205,0)),"")&lt;&gt;"Sim","Aguardar: recomendado indisponível",IF(AND(I393="Se SKU-base indisponível",IFERROR(INDEX(Produtos!$E$6:$E$205,MATCH(A393,Produtos!$A$6:$A$205,0)),"")="Sim"),"Aguardar: base disponível",IF(AND(I393="Se SKU-base disponível",IFERROR(INDEX(Produtos!$E$6:$E$205,MATCH(A393,Produtos!$A$6:$A$205,0)),"")&lt;&gt;"Sim"),"Aguardar: base indisponível",IF(G393&lt;'Instruções'!$B$14,"Revisar: margem abaixo do mínimo","Apta"))))))))))))</f>
        <v/>
      </c>
      <c r="N393" s="17">
        <f>IF(M393&lt;&gt;"Apta","",1+COUNTIFS($A$6:$A$505,A393,$E$6:$E$505,E393,$M$6:$M$505,"Apta",$H$6:$H$505,"&gt;"&amp;H393)+COUNTIFS($A$6:$A$505,A393,$E$6:$E$505,E393,$M$6:$M$505,"Apta",$H$6:$H$505,H393,$G$6:$G$505,"&gt;"&amp;G393)+COUNTIFS($A$6:A393,A393,$E$6:E393,E393,$M$6:M393,"Apta",$H$6:H393,H393,$G$6:G393,G393)-1)</f>
        <v/>
      </c>
      <c r="O393" s="24">
        <f>IF(N393="","",A393&amp;"|"&amp;E393&amp;"|"&amp;TEXT(N393,"000"))</f>
        <v/>
      </c>
    </row>
    <row r="394">
      <c r="A394" s="16" t="n"/>
      <c r="B394" s="20">
        <f>IF(A394="","",IFERROR(INDEX(Produtos!$B$6:$B$205,MATCH(A394,Produtos!$A$6:$A$205,0)),"SKU não cadastrado"))</f>
        <v/>
      </c>
      <c r="C394" s="16" t="n"/>
      <c r="D394" s="20">
        <f>IF(C394="","",IFERROR(INDEX(Produtos!$B$6:$B$205,MATCH(C394,Produtos!$A$6:$A$205,0)),"SKU não cadastrado"))</f>
        <v/>
      </c>
      <c r="E394" s="16" t="n"/>
      <c r="F394" s="16" t="n"/>
      <c r="G394" s="38" t="n"/>
      <c r="H394" s="22" t="n"/>
      <c r="I394" s="23" t="n"/>
      <c r="J394" s="16" t="n"/>
      <c r="K394" s="23" t="n"/>
      <c r="L394" s="20">
        <f>IF(COUNTA(A394,C394,E394,F394,G394,H394,I394,J394)=0,"",IF(A394="","Falta SKU-base",IF(C394="","Falta SKU recomendado",IF(E394="","Falta tipo",IF(F394="","Falta compatibilidade",IF(G394="","Falta margem",IF(H394="","Falta prioridade",IF(I394="","Falta regra",IF(J394="","Falta situação ativa",IF(A394=C394,"Conflito: SKU igual",IF(COUNTIF(Produtos!$A$6:$A$205,A394)=0,"Conflito: base não cadastrada",IF(COUNTIF(Produtos!$A$6:$A$205,C394)=0,"Conflito: recomendado não cadastrado",IF(COUNTIFS($A$6:A394,A394,$C$6:C394,C394,$E$6:E394,E394)&gt;1,"Conflito: relação duplicada","OK")))))))))))))</f>
        <v/>
      </c>
      <c r="M394" s="20">
        <f>IF(L394="","",IF(L394&lt;&gt;"OK","Bloqueada: "&amp;L394,IF(J394&lt;&gt;"Sim","Inativa",IF(IFERROR(INDEX(Produtos!$D$6:$D$205,MATCH(A394,Produtos!$A$6:$A$205,0)),"")&lt;&gt;"Ativo","Bloqueada: base inativa",IF(IFERROR(INDEX(Produtos!$D$6:$D$205,MATCH(C394,Produtos!$A$6:$A$205,0)),"")&lt;&gt;"Ativo","Bloqueada: recomendado inativo",IF(F394="Incompatível","Bloqueada: incompatível",IF(F394="Não avaliada","Revisar: compatibilidade",IF(AND(F394="Condicional",'Instruções'!$B$15="Não"),"Revisar: condição não liberada",IF(IFERROR(INDEX(Produtos!$E$6:$E$205,MATCH(C394,Produtos!$A$6:$A$205,0)),"")&lt;&gt;"Sim","Aguardar: recomendado indisponível",IF(AND(I394="Se SKU-base indisponível",IFERROR(INDEX(Produtos!$E$6:$E$205,MATCH(A394,Produtos!$A$6:$A$205,0)),"")="Sim"),"Aguardar: base disponível",IF(AND(I394="Se SKU-base disponível",IFERROR(INDEX(Produtos!$E$6:$E$205,MATCH(A394,Produtos!$A$6:$A$205,0)),"")&lt;&gt;"Sim"),"Aguardar: base indisponível",IF(G394&lt;'Instruções'!$B$14,"Revisar: margem abaixo do mínimo","Apta"))))))))))))</f>
        <v/>
      </c>
      <c r="N394" s="17">
        <f>IF(M394&lt;&gt;"Apta","",1+COUNTIFS($A$6:$A$505,A394,$E$6:$E$505,E394,$M$6:$M$505,"Apta",$H$6:$H$505,"&gt;"&amp;H394)+COUNTIFS($A$6:$A$505,A394,$E$6:$E$505,E394,$M$6:$M$505,"Apta",$H$6:$H$505,H394,$G$6:$G$505,"&gt;"&amp;G394)+COUNTIFS($A$6:A394,A394,$E$6:E394,E394,$M$6:M394,"Apta",$H$6:H394,H394,$G$6:G394,G394)-1)</f>
        <v/>
      </c>
      <c r="O394" s="24">
        <f>IF(N394="","",A394&amp;"|"&amp;E394&amp;"|"&amp;TEXT(N394,"000"))</f>
        <v/>
      </c>
    </row>
    <row r="395">
      <c r="A395" s="16" t="n"/>
      <c r="B395" s="20">
        <f>IF(A395="","",IFERROR(INDEX(Produtos!$B$6:$B$205,MATCH(A395,Produtos!$A$6:$A$205,0)),"SKU não cadastrado"))</f>
        <v/>
      </c>
      <c r="C395" s="16" t="n"/>
      <c r="D395" s="20">
        <f>IF(C395="","",IFERROR(INDEX(Produtos!$B$6:$B$205,MATCH(C395,Produtos!$A$6:$A$205,0)),"SKU não cadastrado"))</f>
        <v/>
      </c>
      <c r="E395" s="16" t="n"/>
      <c r="F395" s="16" t="n"/>
      <c r="G395" s="38" t="n"/>
      <c r="H395" s="22" t="n"/>
      <c r="I395" s="23" t="n"/>
      <c r="J395" s="16" t="n"/>
      <c r="K395" s="23" t="n"/>
      <c r="L395" s="20">
        <f>IF(COUNTA(A395,C395,E395,F395,G395,H395,I395,J395)=0,"",IF(A395="","Falta SKU-base",IF(C395="","Falta SKU recomendado",IF(E395="","Falta tipo",IF(F395="","Falta compatibilidade",IF(G395="","Falta margem",IF(H395="","Falta prioridade",IF(I395="","Falta regra",IF(J395="","Falta situação ativa",IF(A395=C395,"Conflito: SKU igual",IF(COUNTIF(Produtos!$A$6:$A$205,A395)=0,"Conflito: base não cadastrada",IF(COUNTIF(Produtos!$A$6:$A$205,C395)=0,"Conflito: recomendado não cadastrado",IF(COUNTIFS($A$6:A395,A395,$C$6:C395,C395,$E$6:E395,E395)&gt;1,"Conflito: relação duplicada","OK")))))))))))))</f>
        <v/>
      </c>
      <c r="M395" s="20">
        <f>IF(L395="","",IF(L395&lt;&gt;"OK","Bloqueada: "&amp;L395,IF(J395&lt;&gt;"Sim","Inativa",IF(IFERROR(INDEX(Produtos!$D$6:$D$205,MATCH(A395,Produtos!$A$6:$A$205,0)),"")&lt;&gt;"Ativo","Bloqueada: base inativa",IF(IFERROR(INDEX(Produtos!$D$6:$D$205,MATCH(C395,Produtos!$A$6:$A$205,0)),"")&lt;&gt;"Ativo","Bloqueada: recomendado inativo",IF(F395="Incompatível","Bloqueada: incompatível",IF(F395="Não avaliada","Revisar: compatibilidade",IF(AND(F395="Condicional",'Instruções'!$B$15="Não"),"Revisar: condição não liberada",IF(IFERROR(INDEX(Produtos!$E$6:$E$205,MATCH(C395,Produtos!$A$6:$A$205,0)),"")&lt;&gt;"Sim","Aguardar: recomendado indisponível",IF(AND(I395="Se SKU-base indisponível",IFERROR(INDEX(Produtos!$E$6:$E$205,MATCH(A395,Produtos!$A$6:$A$205,0)),"")="Sim"),"Aguardar: base disponível",IF(AND(I395="Se SKU-base disponível",IFERROR(INDEX(Produtos!$E$6:$E$205,MATCH(A395,Produtos!$A$6:$A$205,0)),"")&lt;&gt;"Sim"),"Aguardar: base indisponível",IF(G395&lt;'Instruções'!$B$14,"Revisar: margem abaixo do mínimo","Apta"))))))))))))</f>
        <v/>
      </c>
      <c r="N395" s="17">
        <f>IF(M395&lt;&gt;"Apta","",1+COUNTIFS($A$6:$A$505,A395,$E$6:$E$505,E395,$M$6:$M$505,"Apta",$H$6:$H$505,"&gt;"&amp;H395)+COUNTIFS($A$6:$A$505,A395,$E$6:$E$505,E395,$M$6:$M$505,"Apta",$H$6:$H$505,H395,$G$6:$G$505,"&gt;"&amp;G395)+COUNTIFS($A$6:A395,A395,$E$6:E395,E395,$M$6:M395,"Apta",$H$6:H395,H395,$G$6:G395,G395)-1)</f>
        <v/>
      </c>
      <c r="O395" s="24">
        <f>IF(N395="","",A395&amp;"|"&amp;E395&amp;"|"&amp;TEXT(N395,"000"))</f>
        <v/>
      </c>
    </row>
    <row r="396">
      <c r="A396" s="16" t="n"/>
      <c r="B396" s="20">
        <f>IF(A396="","",IFERROR(INDEX(Produtos!$B$6:$B$205,MATCH(A396,Produtos!$A$6:$A$205,0)),"SKU não cadastrado"))</f>
        <v/>
      </c>
      <c r="C396" s="16" t="n"/>
      <c r="D396" s="20">
        <f>IF(C396="","",IFERROR(INDEX(Produtos!$B$6:$B$205,MATCH(C396,Produtos!$A$6:$A$205,0)),"SKU não cadastrado"))</f>
        <v/>
      </c>
      <c r="E396" s="16" t="n"/>
      <c r="F396" s="16" t="n"/>
      <c r="G396" s="38" t="n"/>
      <c r="H396" s="22" t="n"/>
      <c r="I396" s="23" t="n"/>
      <c r="J396" s="16" t="n"/>
      <c r="K396" s="23" t="n"/>
      <c r="L396" s="20">
        <f>IF(COUNTA(A396,C396,E396,F396,G396,H396,I396,J396)=0,"",IF(A396="","Falta SKU-base",IF(C396="","Falta SKU recomendado",IF(E396="","Falta tipo",IF(F396="","Falta compatibilidade",IF(G396="","Falta margem",IF(H396="","Falta prioridade",IF(I396="","Falta regra",IF(J396="","Falta situação ativa",IF(A396=C396,"Conflito: SKU igual",IF(COUNTIF(Produtos!$A$6:$A$205,A396)=0,"Conflito: base não cadastrada",IF(COUNTIF(Produtos!$A$6:$A$205,C396)=0,"Conflito: recomendado não cadastrado",IF(COUNTIFS($A$6:A396,A396,$C$6:C396,C396,$E$6:E396,E396)&gt;1,"Conflito: relação duplicada","OK")))))))))))))</f>
        <v/>
      </c>
      <c r="M396" s="20">
        <f>IF(L396="","",IF(L396&lt;&gt;"OK","Bloqueada: "&amp;L396,IF(J396&lt;&gt;"Sim","Inativa",IF(IFERROR(INDEX(Produtos!$D$6:$D$205,MATCH(A396,Produtos!$A$6:$A$205,0)),"")&lt;&gt;"Ativo","Bloqueada: base inativa",IF(IFERROR(INDEX(Produtos!$D$6:$D$205,MATCH(C396,Produtos!$A$6:$A$205,0)),"")&lt;&gt;"Ativo","Bloqueada: recomendado inativo",IF(F396="Incompatível","Bloqueada: incompatível",IF(F396="Não avaliada","Revisar: compatibilidade",IF(AND(F396="Condicional",'Instruções'!$B$15="Não"),"Revisar: condição não liberada",IF(IFERROR(INDEX(Produtos!$E$6:$E$205,MATCH(C396,Produtos!$A$6:$A$205,0)),"")&lt;&gt;"Sim","Aguardar: recomendado indisponível",IF(AND(I396="Se SKU-base indisponível",IFERROR(INDEX(Produtos!$E$6:$E$205,MATCH(A396,Produtos!$A$6:$A$205,0)),"")="Sim"),"Aguardar: base disponível",IF(AND(I396="Se SKU-base disponível",IFERROR(INDEX(Produtos!$E$6:$E$205,MATCH(A396,Produtos!$A$6:$A$205,0)),"")&lt;&gt;"Sim"),"Aguardar: base indisponível",IF(G396&lt;'Instruções'!$B$14,"Revisar: margem abaixo do mínimo","Apta"))))))))))))</f>
        <v/>
      </c>
      <c r="N396" s="17">
        <f>IF(M396&lt;&gt;"Apta","",1+COUNTIFS($A$6:$A$505,A396,$E$6:$E$505,E396,$M$6:$M$505,"Apta",$H$6:$H$505,"&gt;"&amp;H396)+COUNTIFS($A$6:$A$505,A396,$E$6:$E$505,E396,$M$6:$M$505,"Apta",$H$6:$H$505,H396,$G$6:$G$505,"&gt;"&amp;G396)+COUNTIFS($A$6:A396,A396,$E$6:E396,E396,$M$6:M396,"Apta",$H$6:H396,H396,$G$6:G396,G396)-1)</f>
        <v/>
      </c>
      <c r="O396" s="24">
        <f>IF(N396="","",A396&amp;"|"&amp;E396&amp;"|"&amp;TEXT(N396,"000"))</f>
        <v/>
      </c>
    </row>
    <row r="397">
      <c r="A397" s="16" t="n"/>
      <c r="B397" s="20">
        <f>IF(A397="","",IFERROR(INDEX(Produtos!$B$6:$B$205,MATCH(A397,Produtos!$A$6:$A$205,0)),"SKU não cadastrado"))</f>
        <v/>
      </c>
      <c r="C397" s="16" t="n"/>
      <c r="D397" s="20">
        <f>IF(C397="","",IFERROR(INDEX(Produtos!$B$6:$B$205,MATCH(C397,Produtos!$A$6:$A$205,0)),"SKU não cadastrado"))</f>
        <v/>
      </c>
      <c r="E397" s="16" t="n"/>
      <c r="F397" s="16" t="n"/>
      <c r="G397" s="38" t="n"/>
      <c r="H397" s="22" t="n"/>
      <c r="I397" s="23" t="n"/>
      <c r="J397" s="16" t="n"/>
      <c r="K397" s="23" t="n"/>
      <c r="L397" s="20">
        <f>IF(COUNTA(A397,C397,E397,F397,G397,H397,I397,J397)=0,"",IF(A397="","Falta SKU-base",IF(C397="","Falta SKU recomendado",IF(E397="","Falta tipo",IF(F397="","Falta compatibilidade",IF(G397="","Falta margem",IF(H397="","Falta prioridade",IF(I397="","Falta regra",IF(J397="","Falta situação ativa",IF(A397=C397,"Conflito: SKU igual",IF(COUNTIF(Produtos!$A$6:$A$205,A397)=0,"Conflito: base não cadastrada",IF(COUNTIF(Produtos!$A$6:$A$205,C397)=0,"Conflito: recomendado não cadastrado",IF(COUNTIFS($A$6:A397,A397,$C$6:C397,C397,$E$6:E397,E397)&gt;1,"Conflito: relação duplicada","OK")))))))))))))</f>
        <v/>
      </c>
      <c r="M397" s="20">
        <f>IF(L397="","",IF(L397&lt;&gt;"OK","Bloqueada: "&amp;L397,IF(J397&lt;&gt;"Sim","Inativa",IF(IFERROR(INDEX(Produtos!$D$6:$D$205,MATCH(A397,Produtos!$A$6:$A$205,0)),"")&lt;&gt;"Ativo","Bloqueada: base inativa",IF(IFERROR(INDEX(Produtos!$D$6:$D$205,MATCH(C397,Produtos!$A$6:$A$205,0)),"")&lt;&gt;"Ativo","Bloqueada: recomendado inativo",IF(F397="Incompatível","Bloqueada: incompatível",IF(F397="Não avaliada","Revisar: compatibilidade",IF(AND(F397="Condicional",'Instruções'!$B$15="Não"),"Revisar: condição não liberada",IF(IFERROR(INDEX(Produtos!$E$6:$E$205,MATCH(C397,Produtos!$A$6:$A$205,0)),"")&lt;&gt;"Sim","Aguardar: recomendado indisponível",IF(AND(I397="Se SKU-base indisponível",IFERROR(INDEX(Produtos!$E$6:$E$205,MATCH(A397,Produtos!$A$6:$A$205,0)),"")="Sim"),"Aguardar: base disponível",IF(AND(I397="Se SKU-base disponível",IFERROR(INDEX(Produtos!$E$6:$E$205,MATCH(A397,Produtos!$A$6:$A$205,0)),"")&lt;&gt;"Sim"),"Aguardar: base indisponível",IF(G397&lt;'Instruções'!$B$14,"Revisar: margem abaixo do mínimo","Apta"))))))))))))</f>
        <v/>
      </c>
      <c r="N397" s="17">
        <f>IF(M397&lt;&gt;"Apta","",1+COUNTIFS($A$6:$A$505,A397,$E$6:$E$505,E397,$M$6:$M$505,"Apta",$H$6:$H$505,"&gt;"&amp;H397)+COUNTIFS($A$6:$A$505,A397,$E$6:$E$505,E397,$M$6:$M$505,"Apta",$H$6:$H$505,H397,$G$6:$G$505,"&gt;"&amp;G397)+COUNTIFS($A$6:A397,A397,$E$6:E397,E397,$M$6:M397,"Apta",$H$6:H397,H397,$G$6:G397,G397)-1)</f>
        <v/>
      </c>
      <c r="O397" s="24">
        <f>IF(N397="","",A397&amp;"|"&amp;E397&amp;"|"&amp;TEXT(N397,"000"))</f>
        <v/>
      </c>
    </row>
    <row r="398">
      <c r="A398" s="16" t="n"/>
      <c r="B398" s="20">
        <f>IF(A398="","",IFERROR(INDEX(Produtos!$B$6:$B$205,MATCH(A398,Produtos!$A$6:$A$205,0)),"SKU não cadastrado"))</f>
        <v/>
      </c>
      <c r="C398" s="16" t="n"/>
      <c r="D398" s="20">
        <f>IF(C398="","",IFERROR(INDEX(Produtos!$B$6:$B$205,MATCH(C398,Produtos!$A$6:$A$205,0)),"SKU não cadastrado"))</f>
        <v/>
      </c>
      <c r="E398" s="16" t="n"/>
      <c r="F398" s="16" t="n"/>
      <c r="G398" s="38" t="n"/>
      <c r="H398" s="22" t="n"/>
      <c r="I398" s="23" t="n"/>
      <c r="J398" s="16" t="n"/>
      <c r="K398" s="23" t="n"/>
      <c r="L398" s="20">
        <f>IF(COUNTA(A398,C398,E398,F398,G398,H398,I398,J398)=0,"",IF(A398="","Falta SKU-base",IF(C398="","Falta SKU recomendado",IF(E398="","Falta tipo",IF(F398="","Falta compatibilidade",IF(G398="","Falta margem",IF(H398="","Falta prioridade",IF(I398="","Falta regra",IF(J398="","Falta situação ativa",IF(A398=C398,"Conflito: SKU igual",IF(COUNTIF(Produtos!$A$6:$A$205,A398)=0,"Conflito: base não cadastrada",IF(COUNTIF(Produtos!$A$6:$A$205,C398)=0,"Conflito: recomendado não cadastrado",IF(COUNTIFS($A$6:A398,A398,$C$6:C398,C398,$E$6:E398,E398)&gt;1,"Conflito: relação duplicada","OK")))))))))))))</f>
        <v/>
      </c>
      <c r="M398" s="20">
        <f>IF(L398="","",IF(L398&lt;&gt;"OK","Bloqueada: "&amp;L398,IF(J398&lt;&gt;"Sim","Inativa",IF(IFERROR(INDEX(Produtos!$D$6:$D$205,MATCH(A398,Produtos!$A$6:$A$205,0)),"")&lt;&gt;"Ativo","Bloqueada: base inativa",IF(IFERROR(INDEX(Produtos!$D$6:$D$205,MATCH(C398,Produtos!$A$6:$A$205,0)),"")&lt;&gt;"Ativo","Bloqueada: recomendado inativo",IF(F398="Incompatível","Bloqueada: incompatível",IF(F398="Não avaliada","Revisar: compatibilidade",IF(AND(F398="Condicional",'Instruções'!$B$15="Não"),"Revisar: condição não liberada",IF(IFERROR(INDEX(Produtos!$E$6:$E$205,MATCH(C398,Produtos!$A$6:$A$205,0)),"")&lt;&gt;"Sim","Aguardar: recomendado indisponível",IF(AND(I398="Se SKU-base indisponível",IFERROR(INDEX(Produtos!$E$6:$E$205,MATCH(A398,Produtos!$A$6:$A$205,0)),"")="Sim"),"Aguardar: base disponível",IF(AND(I398="Se SKU-base disponível",IFERROR(INDEX(Produtos!$E$6:$E$205,MATCH(A398,Produtos!$A$6:$A$205,0)),"")&lt;&gt;"Sim"),"Aguardar: base indisponível",IF(G398&lt;'Instruções'!$B$14,"Revisar: margem abaixo do mínimo","Apta"))))))))))))</f>
        <v/>
      </c>
      <c r="N398" s="17">
        <f>IF(M398&lt;&gt;"Apta","",1+COUNTIFS($A$6:$A$505,A398,$E$6:$E$505,E398,$M$6:$M$505,"Apta",$H$6:$H$505,"&gt;"&amp;H398)+COUNTIFS($A$6:$A$505,A398,$E$6:$E$505,E398,$M$6:$M$505,"Apta",$H$6:$H$505,H398,$G$6:$G$505,"&gt;"&amp;G398)+COUNTIFS($A$6:A398,A398,$E$6:E398,E398,$M$6:M398,"Apta",$H$6:H398,H398,$G$6:G398,G398)-1)</f>
        <v/>
      </c>
      <c r="O398" s="24">
        <f>IF(N398="","",A398&amp;"|"&amp;E398&amp;"|"&amp;TEXT(N398,"000"))</f>
        <v/>
      </c>
    </row>
    <row r="399">
      <c r="A399" s="16" t="n"/>
      <c r="B399" s="20">
        <f>IF(A399="","",IFERROR(INDEX(Produtos!$B$6:$B$205,MATCH(A399,Produtos!$A$6:$A$205,0)),"SKU não cadastrado"))</f>
        <v/>
      </c>
      <c r="C399" s="16" t="n"/>
      <c r="D399" s="20">
        <f>IF(C399="","",IFERROR(INDEX(Produtos!$B$6:$B$205,MATCH(C399,Produtos!$A$6:$A$205,0)),"SKU não cadastrado"))</f>
        <v/>
      </c>
      <c r="E399" s="16" t="n"/>
      <c r="F399" s="16" t="n"/>
      <c r="G399" s="38" t="n"/>
      <c r="H399" s="22" t="n"/>
      <c r="I399" s="23" t="n"/>
      <c r="J399" s="16" t="n"/>
      <c r="K399" s="23" t="n"/>
      <c r="L399" s="20">
        <f>IF(COUNTA(A399,C399,E399,F399,G399,H399,I399,J399)=0,"",IF(A399="","Falta SKU-base",IF(C399="","Falta SKU recomendado",IF(E399="","Falta tipo",IF(F399="","Falta compatibilidade",IF(G399="","Falta margem",IF(H399="","Falta prioridade",IF(I399="","Falta regra",IF(J399="","Falta situação ativa",IF(A399=C399,"Conflito: SKU igual",IF(COUNTIF(Produtos!$A$6:$A$205,A399)=0,"Conflito: base não cadastrada",IF(COUNTIF(Produtos!$A$6:$A$205,C399)=0,"Conflito: recomendado não cadastrado",IF(COUNTIFS($A$6:A399,A399,$C$6:C399,C399,$E$6:E399,E399)&gt;1,"Conflito: relação duplicada","OK")))))))))))))</f>
        <v/>
      </c>
      <c r="M399" s="20">
        <f>IF(L399="","",IF(L399&lt;&gt;"OK","Bloqueada: "&amp;L399,IF(J399&lt;&gt;"Sim","Inativa",IF(IFERROR(INDEX(Produtos!$D$6:$D$205,MATCH(A399,Produtos!$A$6:$A$205,0)),"")&lt;&gt;"Ativo","Bloqueada: base inativa",IF(IFERROR(INDEX(Produtos!$D$6:$D$205,MATCH(C399,Produtos!$A$6:$A$205,0)),"")&lt;&gt;"Ativo","Bloqueada: recomendado inativo",IF(F399="Incompatível","Bloqueada: incompatível",IF(F399="Não avaliada","Revisar: compatibilidade",IF(AND(F399="Condicional",'Instruções'!$B$15="Não"),"Revisar: condição não liberada",IF(IFERROR(INDEX(Produtos!$E$6:$E$205,MATCH(C399,Produtos!$A$6:$A$205,0)),"")&lt;&gt;"Sim","Aguardar: recomendado indisponível",IF(AND(I399="Se SKU-base indisponível",IFERROR(INDEX(Produtos!$E$6:$E$205,MATCH(A399,Produtos!$A$6:$A$205,0)),"")="Sim"),"Aguardar: base disponível",IF(AND(I399="Se SKU-base disponível",IFERROR(INDEX(Produtos!$E$6:$E$205,MATCH(A399,Produtos!$A$6:$A$205,0)),"")&lt;&gt;"Sim"),"Aguardar: base indisponível",IF(G399&lt;'Instruções'!$B$14,"Revisar: margem abaixo do mínimo","Apta"))))))))))))</f>
        <v/>
      </c>
      <c r="N399" s="17">
        <f>IF(M399&lt;&gt;"Apta","",1+COUNTIFS($A$6:$A$505,A399,$E$6:$E$505,E399,$M$6:$M$505,"Apta",$H$6:$H$505,"&gt;"&amp;H399)+COUNTIFS($A$6:$A$505,A399,$E$6:$E$505,E399,$M$6:$M$505,"Apta",$H$6:$H$505,H399,$G$6:$G$505,"&gt;"&amp;G399)+COUNTIFS($A$6:A399,A399,$E$6:E399,E399,$M$6:M399,"Apta",$H$6:H399,H399,$G$6:G399,G399)-1)</f>
        <v/>
      </c>
      <c r="O399" s="24">
        <f>IF(N399="","",A399&amp;"|"&amp;E399&amp;"|"&amp;TEXT(N399,"000"))</f>
        <v/>
      </c>
    </row>
    <row r="400">
      <c r="A400" s="16" t="n"/>
      <c r="B400" s="20">
        <f>IF(A400="","",IFERROR(INDEX(Produtos!$B$6:$B$205,MATCH(A400,Produtos!$A$6:$A$205,0)),"SKU não cadastrado"))</f>
        <v/>
      </c>
      <c r="C400" s="16" t="n"/>
      <c r="D400" s="20">
        <f>IF(C400="","",IFERROR(INDEX(Produtos!$B$6:$B$205,MATCH(C400,Produtos!$A$6:$A$205,0)),"SKU não cadastrado"))</f>
        <v/>
      </c>
      <c r="E400" s="16" t="n"/>
      <c r="F400" s="16" t="n"/>
      <c r="G400" s="38" t="n"/>
      <c r="H400" s="22" t="n"/>
      <c r="I400" s="23" t="n"/>
      <c r="J400" s="16" t="n"/>
      <c r="K400" s="23" t="n"/>
      <c r="L400" s="20">
        <f>IF(COUNTA(A400,C400,E400,F400,G400,H400,I400,J400)=0,"",IF(A400="","Falta SKU-base",IF(C400="","Falta SKU recomendado",IF(E400="","Falta tipo",IF(F400="","Falta compatibilidade",IF(G400="","Falta margem",IF(H400="","Falta prioridade",IF(I400="","Falta regra",IF(J400="","Falta situação ativa",IF(A400=C400,"Conflito: SKU igual",IF(COUNTIF(Produtos!$A$6:$A$205,A400)=0,"Conflito: base não cadastrada",IF(COUNTIF(Produtos!$A$6:$A$205,C400)=0,"Conflito: recomendado não cadastrado",IF(COUNTIFS($A$6:A400,A400,$C$6:C400,C400,$E$6:E400,E400)&gt;1,"Conflito: relação duplicada","OK")))))))))))))</f>
        <v/>
      </c>
      <c r="M400" s="20">
        <f>IF(L400="","",IF(L400&lt;&gt;"OK","Bloqueada: "&amp;L400,IF(J400&lt;&gt;"Sim","Inativa",IF(IFERROR(INDEX(Produtos!$D$6:$D$205,MATCH(A400,Produtos!$A$6:$A$205,0)),"")&lt;&gt;"Ativo","Bloqueada: base inativa",IF(IFERROR(INDEX(Produtos!$D$6:$D$205,MATCH(C400,Produtos!$A$6:$A$205,0)),"")&lt;&gt;"Ativo","Bloqueada: recomendado inativo",IF(F400="Incompatível","Bloqueada: incompatível",IF(F400="Não avaliada","Revisar: compatibilidade",IF(AND(F400="Condicional",'Instruções'!$B$15="Não"),"Revisar: condição não liberada",IF(IFERROR(INDEX(Produtos!$E$6:$E$205,MATCH(C400,Produtos!$A$6:$A$205,0)),"")&lt;&gt;"Sim","Aguardar: recomendado indisponível",IF(AND(I400="Se SKU-base indisponível",IFERROR(INDEX(Produtos!$E$6:$E$205,MATCH(A400,Produtos!$A$6:$A$205,0)),"")="Sim"),"Aguardar: base disponível",IF(AND(I400="Se SKU-base disponível",IFERROR(INDEX(Produtos!$E$6:$E$205,MATCH(A400,Produtos!$A$6:$A$205,0)),"")&lt;&gt;"Sim"),"Aguardar: base indisponível",IF(G400&lt;'Instruções'!$B$14,"Revisar: margem abaixo do mínimo","Apta"))))))))))))</f>
        <v/>
      </c>
      <c r="N400" s="17">
        <f>IF(M400&lt;&gt;"Apta","",1+COUNTIFS($A$6:$A$505,A400,$E$6:$E$505,E400,$M$6:$M$505,"Apta",$H$6:$H$505,"&gt;"&amp;H400)+COUNTIFS($A$6:$A$505,A400,$E$6:$E$505,E400,$M$6:$M$505,"Apta",$H$6:$H$505,H400,$G$6:$G$505,"&gt;"&amp;G400)+COUNTIFS($A$6:A400,A400,$E$6:E400,E400,$M$6:M400,"Apta",$H$6:H400,H400,$G$6:G400,G400)-1)</f>
        <v/>
      </c>
      <c r="O400" s="24">
        <f>IF(N400="","",A400&amp;"|"&amp;E400&amp;"|"&amp;TEXT(N400,"000"))</f>
        <v/>
      </c>
    </row>
    <row r="401">
      <c r="A401" s="16" t="n"/>
      <c r="B401" s="20">
        <f>IF(A401="","",IFERROR(INDEX(Produtos!$B$6:$B$205,MATCH(A401,Produtos!$A$6:$A$205,0)),"SKU não cadastrado"))</f>
        <v/>
      </c>
      <c r="C401" s="16" t="n"/>
      <c r="D401" s="20">
        <f>IF(C401="","",IFERROR(INDEX(Produtos!$B$6:$B$205,MATCH(C401,Produtos!$A$6:$A$205,0)),"SKU não cadastrado"))</f>
        <v/>
      </c>
      <c r="E401" s="16" t="n"/>
      <c r="F401" s="16" t="n"/>
      <c r="G401" s="38" t="n"/>
      <c r="H401" s="22" t="n"/>
      <c r="I401" s="23" t="n"/>
      <c r="J401" s="16" t="n"/>
      <c r="K401" s="23" t="n"/>
      <c r="L401" s="20">
        <f>IF(COUNTA(A401,C401,E401,F401,G401,H401,I401,J401)=0,"",IF(A401="","Falta SKU-base",IF(C401="","Falta SKU recomendado",IF(E401="","Falta tipo",IF(F401="","Falta compatibilidade",IF(G401="","Falta margem",IF(H401="","Falta prioridade",IF(I401="","Falta regra",IF(J401="","Falta situação ativa",IF(A401=C401,"Conflito: SKU igual",IF(COUNTIF(Produtos!$A$6:$A$205,A401)=0,"Conflito: base não cadastrada",IF(COUNTIF(Produtos!$A$6:$A$205,C401)=0,"Conflito: recomendado não cadastrado",IF(COUNTIFS($A$6:A401,A401,$C$6:C401,C401,$E$6:E401,E401)&gt;1,"Conflito: relação duplicada","OK")))))))))))))</f>
        <v/>
      </c>
      <c r="M401" s="20">
        <f>IF(L401="","",IF(L401&lt;&gt;"OK","Bloqueada: "&amp;L401,IF(J401&lt;&gt;"Sim","Inativa",IF(IFERROR(INDEX(Produtos!$D$6:$D$205,MATCH(A401,Produtos!$A$6:$A$205,0)),"")&lt;&gt;"Ativo","Bloqueada: base inativa",IF(IFERROR(INDEX(Produtos!$D$6:$D$205,MATCH(C401,Produtos!$A$6:$A$205,0)),"")&lt;&gt;"Ativo","Bloqueada: recomendado inativo",IF(F401="Incompatível","Bloqueada: incompatível",IF(F401="Não avaliada","Revisar: compatibilidade",IF(AND(F401="Condicional",'Instruções'!$B$15="Não"),"Revisar: condição não liberada",IF(IFERROR(INDEX(Produtos!$E$6:$E$205,MATCH(C401,Produtos!$A$6:$A$205,0)),"")&lt;&gt;"Sim","Aguardar: recomendado indisponível",IF(AND(I401="Se SKU-base indisponível",IFERROR(INDEX(Produtos!$E$6:$E$205,MATCH(A401,Produtos!$A$6:$A$205,0)),"")="Sim"),"Aguardar: base disponível",IF(AND(I401="Se SKU-base disponível",IFERROR(INDEX(Produtos!$E$6:$E$205,MATCH(A401,Produtos!$A$6:$A$205,0)),"")&lt;&gt;"Sim"),"Aguardar: base indisponível",IF(G401&lt;'Instruções'!$B$14,"Revisar: margem abaixo do mínimo","Apta"))))))))))))</f>
        <v/>
      </c>
      <c r="N401" s="17">
        <f>IF(M401&lt;&gt;"Apta","",1+COUNTIFS($A$6:$A$505,A401,$E$6:$E$505,E401,$M$6:$M$505,"Apta",$H$6:$H$505,"&gt;"&amp;H401)+COUNTIFS($A$6:$A$505,A401,$E$6:$E$505,E401,$M$6:$M$505,"Apta",$H$6:$H$505,H401,$G$6:$G$505,"&gt;"&amp;G401)+COUNTIFS($A$6:A401,A401,$E$6:E401,E401,$M$6:M401,"Apta",$H$6:H401,H401,$G$6:G401,G401)-1)</f>
        <v/>
      </c>
      <c r="O401" s="24">
        <f>IF(N401="","",A401&amp;"|"&amp;E401&amp;"|"&amp;TEXT(N401,"000"))</f>
        <v/>
      </c>
    </row>
    <row r="402">
      <c r="A402" s="16" t="n"/>
      <c r="B402" s="20">
        <f>IF(A402="","",IFERROR(INDEX(Produtos!$B$6:$B$205,MATCH(A402,Produtos!$A$6:$A$205,0)),"SKU não cadastrado"))</f>
        <v/>
      </c>
      <c r="C402" s="16" t="n"/>
      <c r="D402" s="20">
        <f>IF(C402="","",IFERROR(INDEX(Produtos!$B$6:$B$205,MATCH(C402,Produtos!$A$6:$A$205,0)),"SKU não cadastrado"))</f>
        <v/>
      </c>
      <c r="E402" s="16" t="n"/>
      <c r="F402" s="16" t="n"/>
      <c r="G402" s="38" t="n"/>
      <c r="H402" s="22" t="n"/>
      <c r="I402" s="23" t="n"/>
      <c r="J402" s="16" t="n"/>
      <c r="K402" s="23" t="n"/>
      <c r="L402" s="20">
        <f>IF(COUNTA(A402,C402,E402,F402,G402,H402,I402,J402)=0,"",IF(A402="","Falta SKU-base",IF(C402="","Falta SKU recomendado",IF(E402="","Falta tipo",IF(F402="","Falta compatibilidade",IF(G402="","Falta margem",IF(H402="","Falta prioridade",IF(I402="","Falta regra",IF(J402="","Falta situação ativa",IF(A402=C402,"Conflito: SKU igual",IF(COUNTIF(Produtos!$A$6:$A$205,A402)=0,"Conflito: base não cadastrada",IF(COUNTIF(Produtos!$A$6:$A$205,C402)=0,"Conflito: recomendado não cadastrado",IF(COUNTIFS($A$6:A402,A402,$C$6:C402,C402,$E$6:E402,E402)&gt;1,"Conflito: relação duplicada","OK")))))))))))))</f>
        <v/>
      </c>
      <c r="M402" s="20">
        <f>IF(L402="","",IF(L402&lt;&gt;"OK","Bloqueada: "&amp;L402,IF(J402&lt;&gt;"Sim","Inativa",IF(IFERROR(INDEX(Produtos!$D$6:$D$205,MATCH(A402,Produtos!$A$6:$A$205,0)),"")&lt;&gt;"Ativo","Bloqueada: base inativa",IF(IFERROR(INDEX(Produtos!$D$6:$D$205,MATCH(C402,Produtos!$A$6:$A$205,0)),"")&lt;&gt;"Ativo","Bloqueada: recomendado inativo",IF(F402="Incompatível","Bloqueada: incompatível",IF(F402="Não avaliada","Revisar: compatibilidade",IF(AND(F402="Condicional",'Instruções'!$B$15="Não"),"Revisar: condição não liberada",IF(IFERROR(INDEX(Produtos!$E$6:$E$205,MATCH(C402,Produtos!$A$6:$A$205,0)),"")&lt;&gt;"Sim","Aguardar: recomendado indisponível",IF(AND(I402="Se SKU-base indisponível",IFERROR(INDEX(Produtos!$E$6:$E$205,MATCH(A402,Produtos!$A$6:$A$205,0)),"")="Sim"),"Aguardar: base disponível",IF(AND(I402="Se SKU-base disponível",IFERROR(INDEX(Produtos!$E$6:$E$205,MATCH(A402,Produtos!$A$6:$A$205,0)),"")&lt;&gt;"Sim"),"Aguardar: base indisponível",IF(G402&lt;'Instruções'!$B$14,"Revisar: margem abaixo do mínimo","Apta"))))))))))))</f>
        <v/>
      </c>
      <c r="N402" s="17">
        <f>IF(M402&lt;&gt;"Apta","",1+COUNTIFS($A$6:$A$505,A402,$E$6:$E$505,E402,$M$6:$M$505,"Apta",$H$6:$H$505,"&gt;"&amp;H402)+COUNTIFS($A$6:$A$505,A402,$E$6:$E$505,E402,$M$6:$M$505,"Apta",$H$6:$H$505,H402,$G$6:$G$505,"&gt;"&amp;G402)+COUNTIFS($A$6:A402,A402,$E$6:E402,E402,$M$6:M402,"Apta",$H$6:H402,H402,$G$6:G402,G402)-1)</f>
        <v/>
      </c>
      <c r="O402" s="24">
        <f>IF(N402="","",A402&amp;"|"&amp;E402&amp;"|"&amp;TEXT(N402,"000"))</f>
        <v/>
      </c>
    </row>
    <row r="403">
      <c r="A403" s="16" t="n"/>
      <c r="B403" s="20">
        <f>IF(A403="","",IFERROR(INDEX(Produtos!$B$6:$B$205,MATCH(A403,Produtos!$A$6:$A$205,0)),"SKU não cadastrado"))</f>
        <v/>
      </c>
      <c r="C403" s="16" t="n"/>
      <c r="D403" s="20">
        <f>IF(C403="","",IFERROR(INDEX(Produtos!$B$6:$B$205,MATCH(C403,Produtos!$A$6:$A$205,0)),"SKU não cadastrado"))</f>
        <v/>
      </c>
      <c r="E403" s="16" t="n"/>
      <c r="F403" s="16" t="n"/>
      <c r="G403" s="38" t="n"/>
      <c r="H403" s="22" t="n"/>
      <c r="I403" s="23" t="n"/>
      <c r="J403" s="16" t="n"/>
      <c r="K403" s="23" t="n"/>
      <c r="L403" s="20">
        <f>IF(COUNTA(A403,C403,E403,F403,G403,H403,I403,J403)=0,"",IF(A403="","Falta SKU-base",IF(C403="","Falta SKU recomendado",IF(E403="","Falta tipo",IF(F403="","Falta compatibilidade",IF(G403="","Falta margem",IF(H403="","Falta prioridade",IF(I403="","Falta regra",IF(J403="","Falta situação ativa",IF(A403=C403,"Conflito: SKU igual",IF(COUNTIF(Produtos!$A$6:$A$205,A403)=0,"Conflito: base não cadastrada",IF(COUNTIF(Produtos!$A$6:$A$205,C403)=0,"Conflito: recomendado não cadastrado",IF(COUNTIFS($A$6:A403,A403,$C$6:C403,C403,$E$6:E403,E403)&gt;1,"Conflito: relação duplicada","OK")))))))))))))</f>
        <v/>
      </c>
      <c r="M403" s="20">
        <f>IF(L403="","",IF(L403&lt;&gt;"OK","Bloqueada: "&amp;L403,IF(J403&lt;&gt;"Sim","Inativa",IF(IFERROR(INDEX(Produtos!$D$6:$D$205,MATCH(A403,Produtos!$A$6:$A$205,0)),"")&lt;&gt;"Ativo","Bloqueada: base inativa",IF(IFERROR(INDEX(Produtos!$D$6:$D$205,MATCH(C403,Produtos!$A$6:$A$205,0)),"")&lt;&gt;"Ativo","Bloqueada: recomendado inativo",IF(F403="Incompatível","Bloqueada: incompatível",IF(F403="Não avaliada","Revisar: compatibilidade",IF(AND(F403="Condicional",'Instruções'!$B$15="Não"),"Revisar: condição não liberada",IF(IFERROR(INDEX(Produtos!$E$6:$E$205,MATCH(C403,Produtos!$A$6:$A$205,0)),"")&lt;&gt;"Sim","Aguardar: recomendado indisponível",IF(AND(I403="Se SKU-base indisponível",IFERROR(INDEX(Produtos!$E$6:$E$205,MATCH(A403,Produtos!$A$6:$A$205,0)),"")="Sim"),"Aguardar: base disponível",IF(AND(I403="Se SKU-base disponível",IFERROR(INDEX(Produtos!$E$6:$E$205,MATCH(A403,Produtos!$A$6:$A$205,0)),"")&lt;&gt;"Sim"),"Aguardar: base indisponível",IF(G403&lt;'Instruções'!$B$14,"Revisar: margem abaixo do mínimo","Apta"))))))))))))</f>
        <v/>
      </c>
      <c r="N403" s="17">
        <f>IF(M403&lt;&gt;"Apta","",1+COUNTIFS($A$6:$A$505,A403,$E$6:$E$505,E403,$M$6:$M$505,"Apta",$H$6:$H$505,"&gt;"&amp;H403)+COUNTIFS($A$6:$A$505,A403,$E$6:$E$505,E403,$M$6:$M$505,"Apta",$H$6:$H$505,H403,$G$6:$G$505,"&gt;"&amp;G403)+COUNTIFS($A$6:A403,A403,$E$6:E403,E403,$M$6:M403,"Apta",$H$6:H403,H403,$G$6:G403,G403)-1)</f>
        <v/>
      </c>
      <c r="O403" s="24">
        <f>IF(N403="","",A403&amp;"|"&amp;E403&amp;"|"&amp;TEXT(N403,"000"))</f>
        <v/>
      </c>
    </row>
    <row r="404">
      <c r="A404" s="16" t="n"/>
      <c r="B404" s="20">
        <f>IF(A404="","",IFERROR(INDEX(Produtos!$B$6:$B$205,MATCH(A404,Produtos!$A$6:$A$205,0)),"SKU não cadastrado"))</f>
        <v/>
      </c>
      <c r="C404" s="16" t="n"/>
      <c r="D404" s="20">
        <f>IF(C404="","",IFERROR(INDEX(Produtos!$B$6:$B$205,MATCH(C404,Produtos!$A$6:$A$205,0)),"SKU não cadastrado"))</f>
        <v/>
      </c>
      <c r="E404" s="16" t="n"/>
      <c r="F404" s="16" t="n"/>
      <c r="G404" s="38" t="n"/>
      <c r="H404" s="22" t="n"/>
      <c r="I404" s="23" t="n"/>
      <c r="J404" s="16" t="n"/>
      <c r="K404" s="23" t="n"/>
      <c r="L404" s="20">
        <f>IF(COUNTA(A404,C404,E404,F404,G404,H404,I404,J404)=0,"",IF(A404="","Falta SKU-base",IF(C404="","Falta SKU recomendado",IF(E404="","Falta tipo",IF(F404="","Falta compatibilidade",IF(G404="","Falta margem",IF(H404="","Falta prioridade",IF(I404="","Falta regra",IF(J404="","Falta situação ativa",IF(A404=C404,"Conflito: SKU igual",IF(COUNTIF(Produtos!$A$6:$A$205,A404)=0,"Conflito: base não cadastrada",IF(COUNTIF(Produtos!$A$6:$A$205,C404)=0,"Conflito: recomendado não cadastrado",IF(COUNTIFS($A$6:A404,A404,$C$6:C404,C404,$E$6:E404,E404)&gt;1,"Conflito: relação duplicada","OK")))))))))))))</f>
        <v/>
      </c>
      <c r="M404" s="20">
        <f>IF(L404="","",IF(L404&lt;&gt;"OK","Bloqueada: "&amp;L404,IF(J404&lt;&gt;"Sim","Inativa",IF(IFERROR(INDEX(Produtos!$D$6:$D$205,MATCH(A404,Produtos!$A$6:$A$205,0)),"")&lt;&gt;"Ativo","Bloqueada: base inativa",IF(IFERROR(INDEX(Produtos!$D$6:$D$205,MATCH(C404,Produtos!$A$6:$A$205,0)),"")&lt;&gt;"Ativo","Bloqueada: recomendado inativo",IF(F404="Incompatível","Bloqueada: incompatível",IF(F404="Não avaliada","Revisar: compatibilidade",IF(AND(F404="Condicional",'Instruções'!$B$15="Não"),"Revisar: condição não liberada",IF(IFERROR(INDEX(Produtos!$E$6:$E$205,MATCH(C404,Produtos!$A$6:$A$205,0)),"")&lt;&gt;"Sim","Aguardar: recomendado indisponível",IF(AND(I404="Se SKU-base indisponível",IFERROR(INDEX(Produtos!$E$6:$E$205,MATCH(A404,Produtos!$A$6:$A$205,0)),"")="Sim"),"Aguardar: base disponível",IF(AND(I404="Se SKU-base disponível",IFERROR(INDEX(Produtos!$E$6:$E$205,MATCH(A404,Produtos!$A$6:$A$205,0)),"")&lt;&gt;"Sim"),"Aguardar: base indisponível",IF(G404&lt;'Instruções'!$B$14,"Revisar: margem abaixo do mínimo","Apta"))))))))))))</f>
        <v/>
      </c>
      <c r="N404" s="17">
        <f>IF(M404&lt;&gt;"Apta","",1+COUNTIFS($A$6:$A$505,A404,$E$6:$E$505,E404,$M$6:$M$505,"Apta",$H$6:$H$505,"&gt;"&amp;H404)+COUNTIFS($A$6:$A$505,A404,$E$6:$E$505,E404,$M$6:$M$505,"Apta",$H$6:$H$505,H404,$G$6:$G$505,"&gt;"&amp;G404)+COUNTIFS($A$6:A404,A404,$E$6:E404,E404,$M$6:M404,"Apta",$H$6:H404,H404,$G$6:G404,G404)-1)</f>
        <v/>
      </c>
      <c r="O404" s="24">
        <f>IF(N404="","",A404&amp;"|"&amp;E404&amp;"|"&amp;TEXT(N404,"000"))</f>
        <v/>
      </c>
    </row>
    <row r="405">
      <c r="A405" s="16" t="n"/>
      <c r="B405" s="20">
        <f>IF(A405="","",IFERROR(INDEX(Produtos!$B$6:$B$205,MATCH(A405,Produtos!$A$6:$A$205,0)),"SKU não cadastrado"))</f>
        <v/>
      </c>
      <c r="C405" s="16" t="n"/>
      <c r="D405" s="20">
        <f>IF(C405="","",IFERROR(INDEX(Produtos!$B$6:$B$205,MATCH(C405,Produtos!$A$6:$A$205,0)),"SKU não cadastrado"))</f>
        <v/>
      </c>
      <c r="E405" s="16" t="n"/>
      <c r="F405" s="16" t="n"/>
      <c r="G405" s="38" t="n"/>
      <c r="H405" s="22" t="n"/>
      <c r="I405" s="23" t="n"/>
      <c r="J405" s="16" t="n"/>
      <c r="K405" s="23" t="n"/>
      <c r="L405" s="20">
        <f>IF(COUNTA(A405,C405,E405,F405,G405,H405,I405,J405)=0,"",IF(A405="","Falta SKU-base",IF(C405="","Falta SKU recomendado",IF(E405="","Falta tipo",IF(F405="","Falta compatibilidade",IF(G405="","Falta margem",IF(H405="","Falta prioridade",IF(I405="","Falta regra",IF(J405="","Falta situação ativa",IF(A405=C405,"Conflito: SKU igual",IF(COUNTIF(Produtos!$A$6:$A$205,A405)=0,"Conflito: base não cadastrada",IF(COUNTIF(Produtos!$A$6:$A$205,C405)=0,"Conflito: recomendado não cadastrado",IF(COUNTIFS($A$6:A405,A405,$C$6:C405,C405,$E$6:E405,E405)&gt;1,"Conflito: relação duplicada","OK")))))))))))))</f>
        <v/>
      </c>
      <c r="M405" s="20">
        <f>IF(L405="","",IF(L405&lt;&gt;"OK","Bloqueada: "&amp;L405,IF(J405&lt;&gt;"Sim","Inativa",IF(IFERROR(INDEX(Produtos!$D$6:$D$205,MATCH(A405,Produtos!$A$6:$A$205,0)),"")&lt;&gt;"Ativo","Bloqueada: base inativa",IF(IFERROR(INDEX(Produtos!$D$6:$D$205,MATCH(C405,Produtos!$A$6:$A$205,0)),"")&lt;&gt;"Ativo","Bloqueada: recomendado inativo",IF(F405="Incompatível","Bloqueada: incompatível",IF(F405="Não avaliada","Revisar: compatibilidade",IF(AND(F405="Condicional",'Instruções'!$B$15="Não"),"Revisar: condição não liberada",IF(IFERROR(INDEX(Produtos!$E$6:$E$205,MATCH(C405,Produtos!$A$6:$A$205,0)),"")&lt;&gt;"Sim","Aguardar: recomendado indisponível",IF(AND(I405="Se SKU-base indisponível",IFERROR(INDEX(Produtos!$E$6:$E$205,MATCH(A405,Produtos!$A$6:$A$205,0)),"")="Sim"),"Aguardar: base disponível",IF(AND(I405="Se SKU-base disponível",IFERROR(INDEX(Produtos!$E$6:$E$205,MATCH(A405,Produtos!$A$6:$A$205,0)),"")&lt;&gt;"Sim"),"Aguardar: base indisponível",IF(G405&lt;'Instruções'!$B$14,"Revisar: margem abaixo do mínimo","Apta"))))))))))))</f>
        <v/>
      </c>
      <c r="N405" s="17">
        <f>IF(M405&lt;&gt;"Apta","",1+COUNTIFS($A$6:$A$505,A405,$E$6:$E$505,E405,$M$6:$M$505,"Apta",$H$6:$H$505,"&gt;"&amp;H405)+COUNTIFS($A$6:$A$505,A405,$E$6:$E$505,E405,$M$6:$M$505,"Apta",$H$6:$H$505,H405,$G$6:$G$505,"&gt;"&amp;G405)+COUNTIFS($A$6:A405,A405,$E$6:E405,E405,$M$6:M405,"Apta",$H$6:H405,H405,$G$6:G405,G405)-1)</f>
        <v/>
      </c>
      <c r="O405" s="24">
        <f>IF(N405="","",A405&amp;"|"&amp;E405&amp;"|"&amp;TEXT(N405,"000"))</f>
        <v/>
      </c>
    </row>
    <row r="406">
      <c r="A406" s="16" t="n"/>
      <c r="B406" s="20">
        <f>IF(A406="","",IFERROR(INDEX(Produtos!$B$6:$B$205,MATCH(A406,Produtos!$A$6:$A$205,0)),"SKU não cadastrado"))</f>
        <v/>
      </c>
      <c r="C406" s="16" t="n"/>
      <c r="D406" s="20">
        <f>IF(C406="","",IFERROR(INDEX(Produtos!$B$6:$B$205,MATCH(C406,Produtos!$A$6:$A$205,0)),"SKU não cadastrado"))</f>
        <v/>
      </c>
      <c r="E406" s="16" t="n"/>
      <c r="F406" s="16" t="n"/>
      <c r="G406" s="38" t="n"/>
      <c r="H406" s="22" t="n"/>
      <c r="I406" s="23" t="n"/>
      <c r="J406" s="16" t="n"/>
      <c r="K406" s="23" t="n"/>
      <c r="L406" s="20">
        <f>IF(COUNTA(A406,C406,E406,F406,G406,H406,I406,J406)=0,"",IF(A406="","Falta SKU-base",IF(C406="","Falta SKU recomendado",IF(E406="","Falta tipo",IF(F406="","Falta compatibilidade",IF(G406="","Falta margem",IF(H406="","Falta prioridade",IF(I406="","Falta regra",IF(J406="","Falta situação ativa",IF(A406=C406,"Conflito: SKU igual",IF(COUNTIF(Produtos!$A$6:$A$205,A406)=0,"Conflito: base não cadastrada",IF(COUNTIF(Produtos!$A$6:$A$205,C406)=0,"Conflito: recomendado não cadastrado",IF(COUNTIFS($A$6:A406,A406,$C$6:C406,C406,$E$6:E406,E406)&gt;1,"Conflito: relação duplicada","OK")))))))))))))</f>
        <v/>
      </c>
      <c r="M406" s="20">
        <f>IF(L406="","",IF(L406&lt;&gt;"OK","Bloqueada: "&amp;L406,IF(J406&lt;&gt;"Sim","Inativa",IF(IFERROR(INDEX(Produtos!$D$6:$D$205,MATCH(A406,Produtos!$A$6:$A$205,0)),"")&lt;&gt;"Ativo","Bloqueada: base inativa",IF(IFERROR(INDEX(Produtos!$D$6:$D$205,MATCH(C406,Produtos!$A$6:$A$205,0)),"")&lt;&gt;"Ativo","Bloqueada: recomendado inativo",IF(F406="Incompatível","Bloqueada: incompatível",IF(F406="Não avaliada","Revisar: compatibilidade",IF(AND(F406="Condicional",'Instruções'!$B$15="Não"),"Revisar: condição não liberada",IF(IFERROR(INDEX(Produtos!$E$6:$E$205,MATCH(C406,Produtos!$A$6:$A$205,0)),"")&lt;&gt;"Sim","Aguardar: recomendado indisponível",IF(AND(I406="Se SKU-base indisponível",IFERROR(INDEX(Produtos!$E$6:$E$205,MATCH(A406,Produtos!$A$6:$A$205,0)),"")="Sim"),"Aguardar: base disponível",IF(AND(I406="Se SKU-base disponível",IFERROR(INDEX(Produtos!$E$6:$E$205,MATCH(A406,Produtos!$A$6:$A$205,0)),"")&lt;&gt;"Sim"),"Aguardar: base indisponível",IF(G406&lt;'Instruções'!$B$14,"Revisar: margem abaixo do mínimo","Apta"))))))))))))</f>
        <v/>
      </c>
      <c r="N406" s="17">
        <f>IF(M406&lt;&gt;"Apta","",1+COUNTIFS($A$6:$A$505,A406,$E$6:$E$505,E406,$M$6:$M$505,"Apta",$H$6:$H$505,"&gt;"&amp;H406)+COUNTIFS($A$6:$A$505,A406,$E$6:$E$505,E406,$M$6:$M$505,"Apta",$H$6:$H$505,H406,$G$6:$G$505,"&gt;"&amp;G406)+COUNTIFS($A$6:A406,A406,$E$6:E406,E406,$M$6:M406,"Apta",$H$6:H406,H406,$G$6:G406,G406)-1)</f>
        <v/>
      </c>
      <c r="O406" s="24">
        <f>IF(N406="","",A406&amp;"|"&amp;E406&amp;"|"&amp;TEXT(N406,"000"))</f>
        <v/>
      </c>
    </row>
    <row r="407">
      <c r="A407" s="16" t="n"/>
      <c r="B407" s="20">
        <f>IF(A407="","",IFERROR(INDEX(Produtos!$B$6:$B$205,MATCH(A407,Produtos!$A$6:$A$205,0)),"SKU não cadastrado"))</f>
        <v/>
      </c>
      <c r="C407" s="16" t="n"/>
      <c r="D407" s="20">
        <f>IF(C407="","",IFERROR(INDEX(Produtos!$B$6:$B$205,MATCH(C407,Produtos!$A$6:$A$205,0)),"SKU não cadastrado"))</f>
        <v/>
      </c>
      <c r="E407" s="16" t="n"/>
      <c r="F407" s="16" t="n"/>
      <c r="G407" s="38" t="n"/>
      <c r="H407" s="22" t="n"/>
      <c r="I407" s="23" t="n"/>
      <c r="J407" s="16" t="n"/>
      <c r="K407" s="23" t="n"/>
      <c r="L407" s="20">
        <f>IF(COUNTA(A407,C407,E407,F407,G407,H407,I407,J407)=0,"",IF(A407="","Falta SKU-base",IF(C407="","Falta SKU recomendado",IF(E407="","Falta tipo",IF(F407="","Falta compatibilidade",IF(G407="","Falta margem",IF(H407="","Falta prioridade",IF(I407="","Falta regra",IF(J407="","Falta situação ativa",IF(A407=C407,"Conflito: SKU igual",IF(COUNTIF(Produtos!$A$6:$A$205,A407)=0,"Conflito: base não cadastrada",IF(COUNTIF(Produtos!$A$6:$A$205,C407)=0,"Conflito: recomendado não cadastrado",IF(COUNTIFS($A$6:A407,A407,$C$6:C407,C407,$E$6:E407,E407)&gt;1,"Conflito: relação duplicada","OK")))))))))))))</f>
        <v/>
      </c>
      <c r="M407" s="20">
        <f>IF(L407="","",IF(L407&lt;&gt;"OK","Bloqueada: "&amp;L407,IF(J407&lt;&gt;"Sim","Inativa",IF(IFERROR(INDEX(Produtos!$D$6:$D$205,MATCH(A407,Produtos!$A$6:$A$205,0)),"")&lt;&gt;"Ativo","Bloqueada: base inativa",IF(IFERROR(INDEX(Produtos!$D$6:$D$205,MATCH(C407,Produtos!$A$6:$A$205,0)),"")&lt;&gt;"Ativo","Bloqueada: recomendado inativo",IF(F407="Incompatível","Bloqueada: incompatível",IF(F407="Não avaliada","Revisar: compatibilidade",IF(AND(F407="Condicional",'Instruções'!$B$15="Não"),"Revisar: condição não liberada",IF(IFERROR(INDEX(Produtos!$E$6:$E$205,MATCH(C407,Produtos!$A$6:$A$205,0)),"")&lt;&gt;"Sim","Aguardar: recomendado indisponível",IF(AND(I407="Se SKU-base indisponível",IFERROR(INDEX(Produtos!$E$6:$E$205,MATCH(A407,Produtos!$A$6:$A$205,0)),"")="Sim"),"Aguardar: base disponível",IF(AND(I407="Se SKU-base disponível",IFERROR(INDEX(Produtos!$E$6:$E$205,MATCH(A407,Produtos!$A$6:$A$205,0)),"")&lt;&gt;"Sim"),"Aguardar: base indisponível",IF(G407&lt;'Instruções'!$B$14,"Revisar: margem abaixo do mínimo","Apta"))))))))))))</f>
        <v/>
      </c>
      <c r="N407" s="17">
        <f>IF(M407&lt;&gt;"Apta","",1+COUNTIFS($A$6:$A$505,A407,$E$6:$E$505,E407,$M$6:$M$505,"Apta",$H$6:$H$505,"&gt;"&amp;H407)+COUNTIFS($A$6:$A$505,A407,$E$6:$E$505,E407,$M$6:$M$505,"Apta",$H$6:$H$505,H407,$G$6:$G$505,"&gt;"&amp;G407)+COUNTIFS($A$6:A407,A407,$E$6:E407,E407,$M$6:M407,"Apta",$H$6:H407,H407,$G$6:G407,G407)-1)</f>
        <v/>
      </c>
      <c r="O407" s="24">
        <f>IF(N407="","",A407&amp;"|"&amp;E407&amp;"|"&amp;TEXT(N407,"000"))</f>
        <v/>
      </c>
    </row>
    <row r="408">
      <c r="A408" s="16" t="n"/>
      <c r="B408" s="20">
        <f>IF(A408="","",IFERROR(INDEX(Produtos!$B$6:$B$205,MATCH(A408,Produtos!$A$6:$A$205,0)),"SKU não cadastrado"))</f>
        <v/>
      </c>
      <c r="C408" s="16" t="n"/>
      <c r="D408" s="20">
        <f>IF(C408="","",IFERROR(INDEX(Produtos!$B$6:$B$205,MATCH(C408,Produtos!$A$6:$A$205,0)),"SKU não cadastrado"))</f>
        <v/>
      </c>
      <c r="E408" s="16" t="n"/>
      <c r="F408" s="16" t="n"/>
      <c r="G408" s="38" t="n"/>
      <c r="H408" s="22" t="n"/>
      <c r="I408" s="23" t="n"/>
      <c r="J408" s="16" t="n"/>
      <c r="K408" s="23" t="n"/>
      <c r="L408" s="20">
        <f>IF(COUNTA(A408,C408,E408,F408,G408,H408,I408,J408)=0,"",IF(A408="","Falta SKU-base",IF(C408="","Falta SKU recomendado",IF(E408="","Falta tipo",IF(F408="","Falta compatibilidade",IF(G408="","Falta margem",IF(H408="","Falta prioridade",IF(I408="","Falta regra",IF(J408="","Falta situação ativa",IF(A408=C408,"Conflito: SKU igual",IF(COUNTIF(Produtos!$A$6:$A$205,A408)=0,"Conflito: base não cadastrada",IF(COUNTIF(Produtos!$A$6:$A$205,C408)=0,"Conflito: recomendado não cadastrado",IF(COUNTIFS($A$6:A408,A408,$C$6:C408,C408,$E$6:E408,E408)&gt;1,"Conflito: relação duplicada","OK")))))))))))))</f>
        <v/>
      </c>
      <c r="M408" s="20">
        <f>IF(L408="","",IF(L408&lt;&gt;"OK","Bloqueada: "&amp;L408,IF(J408&lt;&gt;"Sim","Inativa",IF(IFERROR(INDEX(Produtos!$D$6:$D$205,MATCH(A408,Produtos!$A$6:$A$205,0)),"")&lt;&gt;"Ativo","Bloqueada: base inativa",IF(IFERROR(INDEX(Produtos!$D$6:$D$205,MATCH(C408,Produtos!$A$6:$A$205,0)),"")&lt;&gt;"Ativo","Bloqueada: recomendado inativo",IF(F408="Incompatível","Bloqueada: incompatível",IF(F408="Não avaliada","Revisar: compatibilidade",IF(AND(F408="Condicional",'Instruções'!$B$15="Não"),"Revisar: condição não liberada",IF(IFERROR(INDEX(Produtos!$E$6:$E$205,MATCH(C408,Produtos!$A$6:$A$205,0)),"")&lt;&gt;"Sim","Aguardar: recomendado indisponível",IF(AND(I408="Se SKU-base indisponível",IFERROR(INDEX(Produtos!$E$6:$E$205,MATCH(A408,Produtos!$A$6:$A$205,0)),"")="Sim"),"Aguardar: base disponível",IF(AND(I408="Se SKU-base disponível",IFERROR(INDEX(Produtos!$E$6:$E$205,MATCH(A408,Produtos!$A$6:$A$205,0)),"")&lt;&gt;"Sim"),"Aguardar: base indisponível",IF(G408&lt;'Instruções'!$B$14,"Revisar: margem abaixo do mínimo","Apta"))))))))))))</f>
        <v/>
      </c>
      <c r="N408" s="17">
        <f>IF(M408&lt;&gt;"Apta","",1+COUNTIFS($A$6:$A$505,A408,$E$6:$E$505,E408,$M$6:$M$505,"Apta",$H$6:$H$505,"&gt;"&amp;H408)+COUNTIFS($A$6:$A$505,A408,$E$6:$E$505,E408,$M$6:$M$505,"Apta",$H$6:$H$505,H408,$G$6:$G$505,"&gt;"&amp;G408)+COUNTIFS($A$6:A408,A408,$E$6:E408,E408,$M$6:M408,"Apta",$H$6:H408,H408,$G$6:G408,G408)-1)</f>
        <v/>
      </c>
      <c r="O408" s="24">
        <f>IF(N408="","",A408&amp;"|"&amp;E408&amp;"|"&amp;TEXT(N408,"000"))</f>
        <v/>
      </c>
    </row>
    <row r="409">
      <c r="A409" s="16" t="n"/>
      <c r="B409" s="20">
        <f>IF(A409="","",IFERROR(INDEX(Produtos!$B$6:$B$205,MATCH(A409,Produtos!$A$6:$A$205,0)),"SKU não cadastrado"))</f>
        <v/>
      </c>
      <c r="C409" s="16" t="n"/>
      <c r="D409" s="20">
        <f>IF(C409="","",IFERROR(INDEX(Produtos!$B$6:$B$205,MATCH(C409,Produtos!$A$6:$A$205,0)),"SKU não cadastrado"))</f>
        <v/>
      </c>
      <c r="E409" s="16" t="n"/>
      <c r="F409" s="16" t="n"/>
      <c r="G409" s="38" t="n"/>
      <c r="H409" s="22" t="n"/>
      <c r="I409" s="23" t="n"/>
      <c r="J409" s="16" t="n"/>
      <c r="K409" s="23" t="n"/>
      <c r="L409" s="20">
        <f>IF(COUNTA(A409,C409,E409,F409,G409,H409,I409,J409)=0,"",IF(A409="","Falta SKU-base",IF(C409="","Falta SKU recomendado",IF(E409="","Falta tipo",IF(F409="","Falta compatibilidade",IF(G409="","Falta margem",IF(H409="","Falta prioridade",IF(I409="","Falta regra",IF(J409="","Falta situação ativa",IF(A409=C409,"Conflito: SKU igual",IF(COUNTIF(Produtos!$A$6:$A$205,A409)=0,"Conflito: base não cadastrada",IF(COUNTIF(Produtos!$A$6:$A$205,C409)=0,"Conflito: recomendado não cadastrado",IF(COUNTIFS($A$6:A409,A409,$C$6:C409,C409,$E$6:E409,E409)&gt;1,"Conflito: relação duplicada","OK")))))))))))))</f>
        <v/>
      </c>
      <c r="M409" s="20">
        <f>IF(L409="","",IF(L409&lt;&gt;"OK","Bloqueada: "&amp;L409,IF(J409&lt;&gt;"Sim","Inativa",IF(IFERROR(INDEX(Produtos!$D$6:$D$205,MATCH(A409,Produtos!$A$6:$A$205,0)),"")&lt;&gt;"Ativo","Bloqueada: base inativa",IF(IFERROR(INDEX(Produtos!$D$6:$D$205,MATCH(C409,Produtos!$A$6:$A$205,0)),"")&lt;&gt;"Ativo","Bloqueada: recomendado inativo",IF(F409="Incompatível","Bloqueada: incompatível",IF(F409="Não avaliada","Revisar: compatibilidade",IF(AND(F409="Condicional",'Instruções'!$B$15="Não"),"Revisar: condição não liberada",IF(IFERROR(INDEX(Produtos!$E$6:$E$205,MATCH(C409,Produtos!$A$6:$A$205,0)),"")&lt;&gt;"Sim","Aguardar: recomendado indisponível",IF(AND(I409="Se SKU-base indisponível",IFERROR(INDEX(Produtos!$E$6:$E$205,MATCH(A409,Produtos!$A$6:$A$205,0)),"")="Sim"),"Aguardar: base disponível",IF(AND(I409="Se SKU-base disponível",IFERROR(INDEX(Produtos!$E$6:$E$205,MATCH(A409,Produtos!$A$6:$A$205,0)),"")&lt;&gt;"Sim"),"Aguardar: base indisponível",IF(G409&lt;'Instruções'!$B$14,"Revisar: margem abaixo do mínimo","Apta"))))))))))))</f>
        <v/>
      </c>
      <c r="N409" s="17">
        <f>IF(M409&lt;&gt;"Apta","",1+COUNTIFS($A$6:$A$505,A409,$E$6:$E$505,E409,$M$6:$M$505,"Apta",$H$6:$H$505,"&gt;"&amp;H409)+COUNTIFS($A$6:$A$505,A409,$E$6:$E$505,E409,$M$6:$M$505,"Apta",$H$6:$H$505,H409,$G$6:$G$505,"&gt;"&amp;G409)+COUNTIFS($A$6:A409,A409,$E$6:E409,E409,$M$6:M409,"Apta",$H$6:H409,H409,$G$6:G409,G409)-1)</f>
        <v/>
      </c>
      <c r="O409" s="24">
        <f>IF(N409="","",A409&amp;"|"&amp;E409&amp;"|"&amp;TEXT(N409,"000"))</f>
        <v/>
      </c>
    </row>
    <row r="410">
      <c r="A410" s="16" t="n"/>
      <c r="B410" s="20">
        <f>IF(A410="","",IFERROR(INDEX(Produtos!$B$6:$B$205,MATCH(A410,Produtos!$A$6:$A$205,0)),"SKU não cadastrado"))</f>
        <v/>
      </c>
      <c r="C410" s="16" t="n"/>
      <c r="D410" s="20">
        <f>IF(C410="","",IFERROR(INDEX(Produtos!$B$6:$B$205,MATCH(C410,Produtos!$A$6:$A$205,0)),"SKU não cadastrado"))</f>
        <v/>
      </c>
      <c r="E410" s="16" t="n"/>
      <c r="F410" s="16" t="n"/>
      <c r="G410" s="38" t="n"/>
      <c r="H410" s="22" t="n"/>
      <c r="I410" s="23" t="n"/>
      <c r="J410" s="16" t="n"/>
      <c r="K410" s="23" t="n"/>
      <c r="L410" s="20">
        <f>IF(COUNTA(A410,C410,E410,F410,G410,H410,I410,J410)=0,"",IF(A410="","Falta SKU-base",IF(C410="","Falta SKU recomendado",IF(E410="","Falta tipo",IF(F410="","Falta compatibilidade",IF(G410="","Falta margem",IF(H410="","Falta prioridade",IF(I410="","Falta regra",IF(J410="","Falta situação ativa",IF(A410=C410,"Conflito: SKU igual",IF(COUNTIF(Produtos!$A$6:$A$205,A410)=0,"Conflito: base não cadastrada",IF(COUNTIF(Produtos!$A$6:$A$205,C410)=0,"Conflito: recomendado não cadastrado",IF(COUNTIFS($A$6:A410,A410,$C$6:C410,C410,$E$6:E410,E410)&gt;1,"Conflito: relação duplicada","OK")))))))))))))</f>
        <v/>
      </c>
      <c r="M410" s="20">
        <f>IF(L410="","",IF(L410&lt;&gt;"OK","Bloqueada: "&amp;L410,IF(J410&lt;&gt;"Sim","Inativa",IF(IFERROR(INDEX(Produtos!$D$6:$D$205,MATCH(A410,Produtos!$A$6:$A$205,0)),"")&lt;&gt;"Ativo","Bloqueada: base inativa",IF(IFERROR(INDEX(Produtos!$D$6:$D$205,MATCH(C410,Produtos!$A$6:$A$205,0)),"")&lt;&gt;"Ativo","Bloqueada: recomendado inativo",IF(F410="Incompatível","Bloqueada: incompatível",IF(F410="Não avaliada","Revisar: compatibilidade",IF(AND(F410="Condicional",'Instruções'!$B$15="Não"),"Revisar: condição não liberada",IF(IFERROR(INDEX(Produtos!$E$6:$E$205,MATCH(C410,Produtos!$A$6:$A$205,0)),"")&lt;&gt;"Sim","Aguardar: recomendado indisponível",IF(AND(I410="Se SKU-base indisponível",IFERROR(INDEX(Produtos!$E$6:$E$205,MATCH(A410,Produtos!$A$6:$A$205,0)),"")="Sim"),"Aguardar: base disponível",IF(AND(I410="Se SKU-base disponível",IFERROR(INDEX(Produtos!$E$6:$E$205,MATCH(A410,Produtos!$A$6:$A$205,0)),"")&lt;&gt;"Sim"),"Aguardar: base indisponível",IF(G410&lt;'Instruções'!$B$14,"Revisar: margem abaixo do mínimo","Apta"))))))))))))</f>
        <v/>
      </c>
      <c r="N410" s="17">
        <f>IF(M410&lt;&gt;"Apta","",1+COUNTIFS($A$6:$A$505,A410,$E$6:$E$505,E410,$M$6:$M$505,"Apta",$H$6:$H$505,"&gt;"&amp;H410)+COUNTIFS($A$6:$A$505,A410,$E$6:$E$505,E410,$M$6:$M$505,"Apta",$H$6:$H$505,H410,$G$6:$G$505,"&gt;"&amp;G410)+COUNTIFS($A$6:A410,A410,$E$6:E410,E410,$M$6:M410,"Apta",$H$6:H410,H410,$G$6:G410,G410)-1)</f>
        <v/>
      </c>
      <c r="O410" s="24">
        <f>IF(N410="","",A410&amp;"|"&amp;E410&amp;"|"&amp;TEXT(N410,"000"))</f>
        <v/>
      </c>
    </row>
    <row r="411">
      <c r="A411" s="16" t="n"/>
      <c r="B411" s="20">
        <f>IF(A411="","",IFERROR(INDEX(Produtos!$B$6:$B$205,MATCH(A411,Produtos!$A$6:$A$205,0)),"SKU não cadastrado"))</f>
        <v/>
      </c>
      <c r="C411" s="16" t="n"/>
      <c r="D411" s="20">
        <f>IF(C411="","",IFERROR(INDEX(Produtos!$B$6:$B$205,MATCH(C411,Produtos!$A$6:$A$205,0)),"SKU não cadastrado"))</f>
        <v/>
      </c>
      <c r="E411" s="16" t="n"/>
      <c r="F411" s="16" t="n"/>
      <c r="G411" s="38" t="n"/>
      <c r="H411" s="22" t="n"/>
      <c r="I411" s="23" t="n"/>
      <c r="J411" s="16" t="n"/>
      <c r="K411" s="23" t="n"/>
      <c r="L411" s="20">
        <f>IF(COUNTA(A411,C411,E411,F411,G411,H411,I411,J411)=0,"",IF(A411="","Falta SKU-base",IF(C411="","Falta SKU recomendado",IF(E411="","Falta tipo",IF(F411="","Falta compatibilidade",IF(G411="","Falta margem",IF(H411="","Falta prioridade",IF(I411="","Falta regra",IF(J411="","Falta situação ativa",IF(A411=C411,"Conflito: SKU igual",IF(COUNTIF(Produtos!$A$6:$A$205,A411)=0,"Conflito: base não cadastrada",IF(COUNTIF(Produtos!$A$6:$A$205,C411)=0,"Conflito: recomendado não cadastrado",IF(COUNTIFS($A$6:A411,A411,$C$6:C411,C411,$E$6:E411,E411)&gt;1,"Conflito: relação duplicada","OK")))))))))))))</f>
        <v/>
      </c>
      <c r="M411" s="20">
        <f>IF(L411="","",IF(L411&lt;&gt;"OK","Bloqueada: "&amp;L411,IF(J411&lt;&gt;"Sim","Inativa",IF(IFERROR(INDEX(Produtos!$D$6:$D$205,MATCH(A411,Produtos!$A$6:$A$205,0)),"")&lt;&gt;"Ativo","Bloqueada: base inativa",IF(IFERROR(INDEX(Produtos!$D$6:$D$205,MATCH(C411,Produtos!$A$6:$A$205,0)),"")&lt;&gt;"Ativo","Bloqueada: recomendado inativo",IF(F411="Incompatível","Bloqueada: incompatível",IF(F411="Não avaliada","Revisar: compatibilidade",IF(AND(F411="Condicional",'Instruções'!$B$15="Não"),"Revisar: condição não liberada",IF(IFERROR(INDEX(Produtos!$E$6:$E$205,MATCH(C411,Produtos!$A$6:$A$205,0)),"")&lt;&gt;"Sim","Aguardar: recomendado indisponível",IF(AND(I411="Se SKU-base indisponível",IFERROR(INDEX(Produtos!$E$6:$E$205,MATCH(A411,Produtos!$A$6:$A$205,0)),"")="Sim"),"Aguardar: base disponível",IF(AND(I411="Se SKU-base disponível",IFERROR(INDEX(Produtos!$E$6:$E$205,MATCH(A411,Produtos!$A$6:$A$205,0)),"")&lt;&gt;"Sim"),"Aguardar: base indisponível",IF(G411&lt;'Instruções'!$B$14,"Revisar: margem abaixo do mínimo","Apta"))))))))))))</f>
        <v/>
      </c>
      <c r="N411" s="17">
        <f>IF(M411&lt;&gt;"Apta","",1+COUNTIFS($A$6:$A$505,A411,$E$6:$E$505,E411,$M$6:$M$505,"Apta",$H$6:$H$505,"&gt;"&amp;H411)+COUNTIFS($A$6:$A$505,A411,$E$6:$E$505,E411,$M$6:$M$505,"Apta",$H$6:$H$505,H411,$G$6:$G$505,"&gt;"&amp;G411)+COUNTIFS($A$6:A411,A411,$E$6:E411,E411,$M$6:M411,"Apta",$H$6:H411,H411,$G$6:G411,G411)-1)</f>
        <v/>
      </c>
      <c r="O411" s="24">
        <f>IF(N411="","",A411&amp;"|"&amp;E411&amp;"|"&amp;TEXT(N411,"000"))</f>
        <v/>
      </c>
    </row>
    <row r="412">
      <c r="A412" s="16" t="n"/>
      <c r="B412" s="20">
        <f>IF(A412="","",IFERROR(INDEX(Produtos!$B$6:$B$205,MATCH(A412,Produtos!$A$6:$A$205,0)),"SKU não cadastrado"))</f>
        <v/>
      </c>
      <c r="C412" s="16" t="n"/>
      <c r="D412" s="20">
        <f>IF(C412="","",IFERROR(INDEX(Produtos!$B$6:$B$205,MATCH(C412,Produtos!$A$6:$A$205,0)),"SKU não cadastrado"))</f>
        <v/>
      </c>
      <c r="E412" s="16" t="n"/>
      <c r="F412" s="16" t="n"/>
      <c r="G412" s="38" t="n"/>
      <c r="H412" s="22" t="n"/>
      <c r="I412" s="23" t="n"/>
      <c r="J412" s="16" t="n"/>
      <c r="K412" s="23" t="n"/>
      <c r="L412" s="20">
        <f>IF(COUNTA(A412,C412,E412,F412,G412,H412,I412,J412)=0,"",IF(A412="","Falta SKU-base",IF(C412="","Falta SKU recomendado",IF(E412="","Falta tipo",IF(F412="","Falta compatibilidade",IF(G412="","Falta margem",IF(H412="","Falta prioridade",IF(I412="","Falta regra",IF(J412="","Falta situação ativa",IF(A412=C412,"Conflito: SKU igual",IF(COUNTIF(Produtos!$A$6:$A$205,A412)=0,"Conflito: base não cadastrada",IF(COUNTIF(Produtos!$A$6:$A$205,C412)=0,"Conflito: recomendado não cadastrado",IF(COUNTIFS($A$6:A412,A412,$C$6:C412,C412,$E$6:E412,E412)&gt;1,"Conflito: relação duplicada","OK")))))))))))))</f>
        <v/>
      </c>
      <c r="M412" s="20">
        <f>IF(L412="","",IF(L412&lt;&gt;"OK","Bloqueada: "&amp;L412,IF(J412&lt;&gt;"Sim","Inativa",IF(IFERROR(INDEX(Produtos!$D$6:$D$205,MATCH(A412,Produtos!$A$6:$A$205,0)),"")&lt;&gt;"Ativo","Bloqueada: base inativa",IF(IFERROR(INDEX(Produtos!$D$6:$D$205,MATCH(C412,Produtos!$A$6:$A$205,0)),"")&lt;&gt;"Ativo","Bloqueada: recomendado inativo",IF(F412="Incompatível","Bloqueada: incompatível",IF(F412="Não avaliada","Revisar: compatibilidade",IF(AND(F412="Condicional",'Instruções'!$B$15="Não"),"Revisar: condição não liberada",IF(IFERROR(INDEX(Produtos!$E$6:$E$205,MATCH(C412,Produtos!$A$6:$A$205,0)),"")&lt;&gt;"Sim","Aguardar: recomendado indisponível",IF(AND(I412="Se SKU-base indisponível",IFERROR(INDEX(Produtos!$E$6:$E$205,MATCH(A412,Produtos!$A$6:$A$205,0)),"")="Sim"),"Aguardar: base disponível",IF(AND(I412="Se SKU-base disponível",IFERROR(INDEX(Produtos!$E$6:$E$205,MATCH(A412,Produtos!$A$6:$A$205,0)),"")&lt;&gt;"Sim"),"Aguardar: base indisponível",IF(G412&lt;'Instruções'!$B$14,"Revisar: margem abaixo do mínimo","Apta"))))))))))))</f>
        <v/>
      </c>
      <c r="N412" s="17">
        <f>IF(M412&lt;&gt;"Apta","",1+COUNTIFS($A$6:$A$505,A412,$E$6:$E$505,E412,$M$6:$M$505,"Apta",$H$6:$H$505,"&gt;"&amp;H412)+COUNTIFS($A$6:$A$505,A412,$E$6:$E$505,E412,$M$6:$M$505,"Apta",$H$6:$H$505,H412,$G$6:$G$505,"&gt;"&amp;G412)+COUNTIFS($A$6:A412,A412,$E$6:E412,E412,$M$6:M412,"Apta",$H$6:H412,H412,$G$6:G412,G412)-1)</f>
        <v/>
      </c>
      <c r="O412" s="24">
        <f>IF(N412="","",A412&amp;"|"&amp;E412&amp;"|"&amp;TEXT(N412,"000"))</f>
        <v/>
      </c>
    </row>
    <row r="413">
      <c r="A413" s="16" t="n"/>
      <c r="B413" s="20">
        <f>IF(A413="","",IFERROR(INDEX(Produtos!$B$6:$B$205,MATCH(A413,Produtos!$A$6:$A$205,0)),"SKU não cadastrado"))</f>
        <v/>
      </c>
      <c r="C413" s="16" t="n"/>
      <c r="D413" s="20">
        <f>IF(C413="","",IFERROR(INDEX(Produtos!$B$6:$B$205,MATCH(C413,Produtos!$A$6:$A$205,0)),"SKU não cadastrado"))</f>
        <v/>
      </c>
      <c r="E413" s="16" t="n"/>
      <c r="F413" s="16" t="n"/>
      <c r="G413" s="38" t="n"/>
      <c r="H413" s="22" t="n"/>
      <c r="I413" s="23" t="n"/>
      <c r="J413" s="16" t="n"/>
      <c r="K413" s="23" t="n"/>
      <c r="L413" s="20">
        <f>IF(COUNTA(A413,C413,E413,F413,G413,H413,I413,J413)=0,"",IF(A413="","Falta SKU-base",IF(C413="","Falta SKU recomendado",IF(E413="","Falta tipo",IF(F413="","Falta compatibilidade",IF(G413="","Falta margem",IF(H413="","Falta prioridade",IF(I413="","Falta regra",IF(J413="","Falta situação ativa",IF(A413=C413,"Conflito: SKU igual",IF(COUNTIF(Produtos!$A$6:$A$205,A413)=0,"Conflito: base não cadastrada",IF(COUNTIF(Produtos!$A$6:$A$205,C413)=0,"Conflito: recomendado não cadastrado",IF(COUNTIFS($A$6:A413,A413,$C$6:C413,C413,$E$6:E413,E413)&gt;1,"Conflito: relação duplicada","OK")))))))))))))</f>
        <v/>
      </c>
      <c r="M413" s="20">
        <f>IF(L413="","",IF(L413&lt;&gt;"OK","Bloqueada: "&amp;L413,IF(J413&lt;&gt;"Sim","Inativa",IF(IFERROR(INDEX(Produtos!$D$6:$D$205,MATCH(A413,Produtos!$A$6:$A$205,0)),"")&lt;&gt;"Ativo","Bloqueada: base inativa",IF(IFERROR(INDEX(Produtos!$D$6:$D$205,MATCH(C413,Produtos!$A$6:$A$205,0)),"")&lt;&gt;"Ativo","Bloqueada: recomendado inativo",IF(F413="Incompatível","Bloqueada: incompatível",IF(F413="Não avaliada","Revisar: compatibilidade",IF(AND(F413="Condicional",'Instruções'!$B$15="Não"),"Revisar: condição não liberada",IF(IFERROR(INDEX(Produtos!$E$6:$E$205,MATCH(C413,Produtos!$A$6:$A$205,0)),"")&lt;&gt;"Sim","Aguardar: recomendado indisponível",IF(AND(I413="Se SKU-base indisponível",IFERROR(INDEX(Produtos!$E$6:$E$205,MATCH(A413,Produtos!$A$6:$A$205,0)),"")="Sim"),"Aguardar: base disponível",IF(AND(I413="Se SKU-base disponível",IFERROR(INDEX(Produtos!$E$6:$E$205,MATCH(A413,Produtos!$A$6:$A$205,0)),"")&lt;&gt;"Sim"),"Aguardar: base indisponível",IF(G413&lt;'Instruções'!$B$14,"Revisar: margem abaixo do mínimo","Apta"))))))))))))</f>
        <v/>
      </c>
      <c r="N413" s="17">
        <f>IF(M413&lt;&gt;"Apta","",1+COUNTIFS($A$6:$A$505,A413,$E$6:$E$505,E413,$M$6:$M$505,"Apta",$H$6:$H$505,"&gt;"&amp;H413)+COUNTIFS($A$6:$A$505,A413,$E$6:$E$505,E413,$M$6:$M$505,"Apta",$H$6:$H$505,H413,$G$6:$G$505,"&gt;"&amp;G413)+COUNTIFS($A$6:A413,A413,$E$6:E413,E413,$M$6:M413,"Apta",$H$6:H413,H413,$G$6:G413,G413)-1)</f>
        <v/>
      </c>
      <c r="O413" s="24">
        <f>IF(N413="","",A413&amp;"|"&amp;E413&amp;"|"&amp;TEXT(N413,"000"))</f>
        <v/>
      </c>
    </row>
    <row r="414">
      <c r="A414" s="16" t="n"/>
      <c r="B414" s="20">
        <f>IF(A414="","",IFERROR(INDEX(Produtos!$B$6:$B$205,MATCH(A414,Produtos!$A$6:$A$205,0)),"SKU não cadastrado"))</f>
        <v/>
      </c>
      <c r="C414" s="16" t="n"/>
      <c r="D414" s="20">
        <f>IF(C414="","",IFERROR(INDEX(Produtos!$B$6:$B$205,MATCH(C414,Produtos!$A$6:$A$205,0)),"SKU não cadastrado"))</f>
        <v/>
      </c>
      <c r="E414" s="16" t="n"/>
      <c r="F414" s="16" t="n"/>
      <c r="G414" s="38" t="n"/>
      <c r="H414" s="22" t="n"/>
      <c r="I414" s="23" t="n"/>
      <c r="J414" s="16" t="n"/>
      <c r="K414" s="23" t="n"/>
      <c r="L414" s="20">
        <f>IF(COUNTA(A414,C414,E414,F414,G414,H414,I414,J414)=0,"",IF(A414="","Falta SKU-base",IF(C414="","Falta SKU recomendado",IF(E414="","Falta tipo",IF(F414="","Falta compatibilidade",IF(G414="","Falta margem",IF(H414="","Falta prioridade",IF(I414="","Falta regra",IF(J414="","Falta situação ativa",IF(A414=C414,"Conflito: SKU igual",IF(COUNTIF(Produtos!$A$6:$A$205,A414)=0,"Conflito: base não cadastrada",IF(COUNTIF(Produtos!$A$6:$A$205,C414)=0,"Conflito: recomendado não cadastrado",IF(COUNTIFS($A$6:A414,A414,$C$6:C414,C414,$E$6:E414,E414)&gt;1,"Conflito: relação duplicada","OK")))))))))))))</f>
        <v/>
      </c>
      <c r="M414" s="20">
        <f>IF(L414="","",IF(L414&lt;&gt;"OK","Bloqueada: "&amp;L414,IF(J414&lt;&gt;"Sim","Inativa",IF(IFERROR(INDEX(Produtos!$D$6:$D$205,MATCH(A414,Produtos!$A$6:$A$205,0)),"")&lt;&gt;"Ativo","Bloqueada: base inativa",IF(IFERROR(INDEX(Produtos!$D$6:$D$205,MATCH(C414,Produtos!$A$6:$A$205,0)),"")&lt;&gt;"Ativo","Bloqueada: recomendado inativo",IF(F414="Incompatível","Bloqueada: incompatível",IF(F414="Não avaliada","Revisar: compatibilidade",IF(AND(F414="Condicional",'Instruções'!$B$15="Não"),"Revisar: condição não liberada",IF(IFERROR(INDEX(Produtos!$E$6:$E$205,MATCH(C414,Produtos!$A$6:$A$205,0)),"")&lt;&gt;"Sim","Aguardar: recomendado indisponível",IF(AND(I414="Se SKU-base indisponível",IFERROR(INDEX(Produtos!$E$6:$E$205,MATCH(A414,Produtos!$A$6:$A$205,0)),"")="Sim"),"Aguardar: base disponível",IF(AND(I414="Se SKU-base disponível",IFERROR(INDEX(Produtos!$E$6:$E$205,MATCH(A414,Produtos!$A$6:$A$205,0)),"")&lt;&gt;"Sim"),"Aguardar: base indisponível",IF(G414&lt;'Instruções'!$B$14,"Revisar: margem abaixo do mínimo","Apta"))))))))))))</f>
        <v/>
      </c>
      <c r="N414" s="17">
        <f>IF(M414&lt;&gt;"Apta","",1+COUNTIFS($A$6:$A$505,A414,$E$6:$E$505,E414,$M$6:$M$505,"Apta",$H$6:$H$505,"&gt;"&amp;H414)+COUNTIFS($A$6:$A$505,A414,$E$6:$E$505,E414,$M$6:$M$505,"Apta",$H$6:$H$505,H414,$G$6:$G$505,"&gt;"&amp;G414)+COUNTIFS($A$6:A414,A414,$E$6:E414,E414,$M$6:M414,"Apta",$H$6:H414,H414,$G$6:G414,G414)-1)</f>
        <v/>
      </c>
      <c r="O414" s="24">
        <f>IF(N414="","",A414&amp;"|"&amp;E414&amp;"|"&amp;TEXT(N414,"000"))</f>
        <v/>
      </c>
    </row>
    <row r="415">
      <c r="A415" s="16" t="n"/>
      <c r="B415" s="20">
        <f>IF(A415="","",IFERROR(INDEX(Produtos!$B$6:$B$205,MATCH(A415,Produtos!$A$6:$A$205,0)),"SKU não cadastrado"))</f>
        <v/>
      </c>
      <c r="C415" s="16" t="n"/>
      <c r="D415" s="20">
        <f>IF(C415="","",IFERROR(INDEX(Produtos!$B$6:$B$205,MATCH(C415,Produtos!$A$6:$A$205,0)),"SKU não cadastrado"))</f>
        <v/>
      </c>
      <c r="E415" s="16" t="n"/>
      <c r="F415" s="16" t="n"/>
      <c r="G415" s="38" t="n"/>
      <c r="H415" s="22" t="n"/>
      <c r="I415" s="23" t="n"/>
      <c r="J415" s="16" t="n"/>
      <c r="K415" s="23" t="n"/>
      <c r="L415" s="20">
        <f>IF(COUNTA(A415,C415,E415,F415,G415,H415,I415,J415)=0,"",IF(A415="","Falta SKU-base",IF(C415="","Falta SKU recomendado",IF(E415="","Falta tipo",IF(F415="","Falta compatibilidade",IF(G415="","Falta margem",IF(H415="","Falta prioridade",IF(I415="","Falta regra",IF(J415="","Falta situação ativa",IF(A415=C415,"Conflito: SKU igual",IF(COUNTIF(Produtos!$A$6:$A$205,A415)=0,"Conflito: base não cadastrada",IF(COUNTIF(Produtos!$A$6:$A$205,C415)=0,"Conflito: recomendado não cadastrado",IF(COUNTIFS($A$6:A415,A415,$C$6:C415,C415,$E$6:E415,E415)&gt;1,"Conflito: relação duplicada","OK")))))))))))))</f>
        <v/>
      </c>
      <c r="M415" s="20">
        <f>IF(L415="","",IF(L415&lt;&gt;"OK","Bloqueada: "&amp;L415,IF(J415&lt;&gt;"Sim","Inativa",IF(IFERROR(INDEX(Produtos!$D$6:$D$205,MATCH(A415,Produtos!$A$6:$A$205,0)),"")&lt;&gt;"Ativo","Bloqueada: base inativa",IF(IFERROR(INDEX(Produtos!$D$6:$D$205,MATCH(C415,Produtos!$A$6:$A$205,0)),"")&lt;&gt;"Ativo","Bloqueada: recomendado inativo",IF(F415="Incompatível","Bloqueada: incompatível",IF(F415="Não avaliada","Revisar: compatibilidade",IF(AND(F415="Condicional",'Instruções'!$B$15="Não"),"Revisar: condição não liberada",IF(IFERROR(INDEX(Produtos!$E$6:$E$205,MATCH(C415,Produtos!$A$6:$A$205,0)),"")&lt;&gt;"Sim","Aguardar: recomendado indisponível",IF(AND(I415="Se SKU-base indisponível",IFERROR(INDEX(Produtos!$E$6:$E$205,MATCH(A415,Produtos!$A$6:$A$205,0)),"")="Sim"),"Aguardar: base disponível",IF(AND(I415="Se SKU-base disponível",IFERROR(INDEX(Produtos!$E$6:$E$205,MATCH(A415,Produtos!$A$6:$A$205,0)),"")&lt;&gt;"Sim"),"Aguardar: base indisponível",IF(G415&lt;'Instruções'!$B$14,"Revisar: margem abaixo do mínimo","Apta"))))))))))))</f>
        <v/>
      </c>
      <c r="N415" s="17">
        <f>IF(M415&lt;&gt;"Apta","",1+COUNTIFS($A$6:$A$505,A415,$E$6:$E$505,E415,$M$6:$M$505,"Apta",$H$6:$H$505,"&gt;"&amp;H415)+COUNTIFS($A$6:$A$505,A415,$E$6:$E$505,E415,$M$6:$M$505,"Apta",$H$6:$H$505,H415,$G$6:$G$505,"&gt;"&amp;G415)+COUNTIFS($A$6:A415,A415,$E$6:E415,E415,$M$6:M415,"Apta",$H$6:H415,H415,$G$6:G415,G415)-1)</f>
        <v/>
      </c>
      <c r="O415" s="24">
        <f>IF(N415="","",A415&amp;"|"&amp;E415&amp;"|"&amp;TEXT(N415,"000"))</f>
        <v/>
      </c>
    </row>
    <row r="416">
      <c r="A416" s="16" t="n"/>
      <c r="B416" s="20">
        <f>IF(A416="","",IFERROR(INDEX(Produtos!$B$6:$B$205,MATCH(A416,Produtos!$A$6:$A$205,0)),"SKU não cadastrado"))</f>
        <v/>
      </c>
      <c r="C416" s="16" t="n"/>
      <c r="D416" s="20">
        <f>IF(C416="","",IFERROR(INDEX(Produtos!$B$6:$B$205,MATCH(C416,Produtos!$A$6:$A$205,0)),"SKU não cadastrado"))</f>
        <v/>
      </c>
      <c r="E416" s="16" t="n"/>
      <c r="F416" s="16" t="n"/>
      <c r="G416" s="38" t="n"/>
      <c r="H416" s="22" t="n"/>
      <c r="I416" s="23" t="n"/>
      <c r="J416" s="16" t="n"/>
      <c r="K416" s="23" t="n"/>
      <c r="L416" s="20">
        <f>IF(COUNTA(A416,C416,E416,F416,G416,H416,I416,J416)=0,"",IF(A416="","Falta SKU-base",IF(C416="","Falta SKU recomendado",IF(E416="","Falta tipo",IF(F416="","Falta compatibilidade",IF(G416="","Falta margem",IF(H416="","Falta prioridade",IF(I416="","Falta regra",IF(J416="","Falta situação ativa",IF(A416=C416,"Conflito: SKU igual",IF(COUNTIF(Produtos!$A$6:$A$205,A416)=0,"Conflito: base não cadastrada",IF(COUNTIF(Produtos!$A$6:$A$205,C416)=0,"Conflito: recomendado não cadastrado",IF(COUNTIFS($A$6:A416,A416,$C$6:C416,C416,$E$6:E416,E416)&gt;1,"Conflito: relação duplicada","OK")))))))))))))</f>
        <v/>
      </c>
      <c r="M416" s="20">
        <f>IF(L416="","",IF(L416&lt;&gt;"OK","Bloqueada: "&amp;L416,IF(J416&lt;&gt;"Sim","Inativa",IF(IFERROR(INDEX(Produtos!$D$6:$D$205,MATCH(A416,Produtos!$A$6:$A$205,0)),"")&lt;&gt;"Ativo","Bloqueada: base inativa",IF(IFERROR(INDEX(Produtos!$D$6:$D$205,MATCH(C416,Produtos!$A$6:$A$205,0)),"")&lt;&gt;"Ativo","Bloqueada: recomendado inativo",IF(F416="Incompatível","Bloqueada: incompatível",IF(F416="Não avaliada","Revisar: compatibilidade",IF(AND(F416="Condicional",'Instruções'!$B$15="Não"),"Revisar: condição não liberada",IF(IFERROR(INDEX(Produtos!$E$6:$E$205,MATCH(C416,Produtos!$A$6:$A$205,0)),"")&lt;&gt;"Sim","Aguardar: recomendado indisponível",IF(AND(I416="Se SKU-base indisponível",IFERROR(INDEX(Produtos!$E$6:$E$205,MATCH(A416,Produtos!$A$6:$A$205,0)),"")="Sim"),"Aguardar: base disponível",IF(AND(I416="Se SKU-base disponível",IFERROR(INDEX(Produtos!$E$6:$E$205,MATCH(A416,Produtos!$A$6:$A$205,0)),"")&lt;&gt;"Sim"),"Aguardar: base indisponível",IF(G416&lt;'Instruções'!$B$14,"Revisar: margem abaixo do mínimo","Apta"))))))))))))</f>
        <v/>
      </c>
      <c r="N416" s="17">
        <f>IF(M416&lt;&gt;"Apta","",1+COUNTIFS($A$6:$A$505,A416,$E$6:$E$505,E416,$M$6:$M$505,"Apta",$H$6:$H$505,"&gt;"&amp;H416)+COUNTIFS($A$6:$A$505,A416,$E$6:$E$505,E416,$M$6:$M$505,"Apta",$H$6:$H$505,H416,$G$6:$G$505,"&gt;"&amp;G416)+COUNTIFS($A$6:A416,A416,$E$6:E416,E416,$M$6:M416,"Apta",$H$6:H416,H416,$G$6:G416,G416)-1)</f>
        <v/>
      </c>
      <c r="O416" s="24">
        <f>IF(N416="","",A416&amp;"|"&amp;E416&amp;"|"&amp;TEXT(N416,"000"))</f>
        <v/>
      </c>
    </row>
    <row r="417">
      <c r="A417" s="16" t="n"/>
      <c r="B417" s="20">
        <f>IF(A417="","",IFERROR(INDEX(Produtos!$B$6:$B$205,MATCH(A417,Produtos!$A$6:$A$205,0)),"SKU não cadastrado"))</f>
        <v/>
      </c>
      <c r="C417" s="16" t="n"/>
      <c r="D417" s="20">
        <f>IF(C417="","",IFERROR(INDEX(Produtos!$B$6:$B$205,MATCH(C417,Produtos!$A$6:$A$205,0)),"SKU não cadastrado"))</f>
        <v/>
      </c>
      <c r="E417" s="16" t="n"/>
      <c r="F417" s="16" t="n"/>
      <c r="G417" s="38" t="n"/>
      <c r="H417" s="22" t="n"/>
      <c r="I417" s="23" t="n"/>
      <c r="J417" s="16" t="n"/>
      <c r="K417" s="23" t="n"/>
      <c r="L417" s="20">
        <f>IF(COUNTA(A417,C417,E417,F417,G417,H417,I417,J417)=0,"",IF(A417="","Falta SKU-base",IF(C417="","Falta SKU recomendado",IF(E417="","Falta tipo",IF(F417="","Falta compatibilidade",IF(G417="","Falta margem",IF(H417="","Falta prioridade",IF(I417="","Falta regra",IF(J417="","Falta situação ativa",IF(A417=C417,"Conflito: SKU igual",IF(COUNTIF(Produtos!$A$6:$A$205,A417)=0,"Conflito: base não cadastrada",IF(COUNTIF(Produtos!$A$6:$A$205,C417)=0,"Conflito: recomendado não cadastrado",IF(COUNTIFS($A$6:A417,A417,$C$6:C417,C417,$E$6:E417,E417)&gt;1,"Conflito: relação duplicada","OK")))))))))))))</f>
        <v/>
      </c>
      <c r="M417" s="20">
        <f>IF(L417="","",IF(L417&lt;&gt;"OK","Bloqueada: "&amp;L417,IF(J417&lt;&gt;"Sim","Inativa",IF(IFERROR(INDEX(Produtos!$D$6:$D$205,MATCH(A417,Produtos!$A$6:$A$205,0)),"")&lt;&gt;"Ativo","Bloqueada: base inativa",IF(IFERROR(INDEX(Produtos!$D$6:$D$205,MATCH(C417,Produtos!$A$6:$A$205,0)),"")&lt;&gt;"Ativo","Bloqueada: recomendado inativo",IF(F417="Incompatível","Bloqueada: incompatível",IF(F417="Não avaliada","Revisar: compatibilidade",IF(AND(F417="Condicional",'Instruções'!$B$15="Não"),"Revisar: condição não liberada",IF(IFERROR(INDEX(Produtos!$E$6:$E$205,MATCH(C417,Produtos!$A$6:$A$205,0)),"")&lt;&gt;"Sim","Aguardar: recomendado indisponível",IF(AND(I417="Se SKU-base indisponível",IFERROR(INDEX(Produtos!$E$6:$E$205,MATCH(A417,Produtos!$A$6:$A$205,0)),"")="Sim"),"Aguardar: base disponível",IF(AND(I417="Se SKU-base disponível",IFERROR(INDEX(Produtos!$E$6:$E$205,MATCH(A417,Produtos!$A$6:$A$205,0)),"")&lt;&gt;"Sim"),"Aguardar: base indisponível",IF(G417&lt;'Instruções'!$B$14,"Revisar: margem abaixo do mínimo","Apta"))))))))))))</f>
        <v/>
      </c>
      <c r="N417" s="17">
        <f>IF(M417&lt;&gt;"Apta","",1+COUNTIFS($A$6:$A$505,A417,$E$6:$E$505,E417,$M$6:$M$505,"Apta",$H$6:$H$505,"&gt;"&amp;H417)+COUNTIFS($A$6:$A$505,A417,$E$6:$E$505,E417,$M$6:$M$505,"Apta",$H$6:$H$505,H417,$G$6:$G$505,"&gt;"&amp;G417)+COUNTIFS($A$6:A417,A417,$E$6:E417,E417,$M$6:M417,"Apta",$H$6:H417,H417,$G$6:G417,G417)-1)</f>
        <v/>
      </c>
      <c r="O417" s="24">
        <f>IF(N417="","",A417&amp;"|"&amp;E417&amp;"|"&amp;TEXT(N417,"000"))</f>
        <v/>
      </c>
    </row>
    <row r="418">
      <c r="A418" s="16" t="n"/>
      <c r="B418" s="20">
        <f>IF(A418="","",IFERROR(INDEX(Produtos!$B$6:$B$205,MATCH(A418,Produtos!$A$6:$A$205,0)),"SKU não cadastrado"))</f>
        <v/>
      </c>
      <c r="C418" s="16" t="n"/>
      <c r="D418" s="20">
        <f>IF(C418="","",IFERROR(INDEX(Produtos!$B$6:$B$205,MATCH(C418,Produtos!$A$6:$A$205,0)),"SKU não cadastrado"))</f>
        <v/>
      </c>
      <c r="E418" s="16" t="n"/>
      <c r="F418" s="16" t="n"/>
      <c r="G418" s="38" t="n"/>
      <c r="H418" s="22" t="n"/>
      <c r="I418" s="23" t="n"/>
      <c r="J418" s="16" t="n"/>
      <c r="K418" s="23" t="n"/>
      <c r="L418" s="20">
        <f>IF(COUNTA(A418,C418,E418,F418,G418,H418,I418,J418)=0,"",IF(A418="","Falta SKU-base",IF(C418="","Falta SKU recomendado",IF(E418="","Falta tipo",IF(F418="","Falta compatibilidade",IF(G418="","Falta margem",IF(H418="","Falta prioridade",IF(I418="","Falta regra",IF(J418="","Falta situação ativa",IF(A418=C418,"Conflito: SKU igual",IF(COUNTIF(Produtos!$A$6:$A$205,A418)=0,"Conflito: base não cadastrada",IF(COUNTIF(Produtos!$A$6:$A$205,C418)=0,"Conflito: recomendado não cadastrado",IF(COUNTIFS($A$6:A418,A418,$C$6:C418,C418,$E$6:E418,E418)&gt;1,"Conflito: relação duplicada","OK")))))))))))))</f>
        <v/>
      </c>
      <c r="M418" s="20">
        <f>IF(L418="","",IF(L418&lt;&gt;"OK","Bloqueada: "&amp;L418,IF(J418&lt;&gt;"Sim","Inativa",IF(IFERROR(INDEX(Produtos!$D$6:$D$205,MATCH(A418,Produtos!$A$6:$A$205,0)),"")&lt;&gt;"Ativo","Bloqueada: base inativa",IF(IFERROR(INDEX(Produtos!$D$6:$D$205,MATCH(C418,Produtos!$A$6:$A$205,0)),"")&lt;&gt;"Ativo","Bloqueada: recomendado inativo",IF(F418="Incompatível","Bloqueada: incompatível",IF(F418="Não avaliada","Revisar: compatibilidade",IF(AND(F418="Condicional",'Instruções'!$B$15="Não"),"Revisar: condição não liberada",IF(IFERROR(INDEX(Produtos!$E$6:$E$205,MATCH(C418,Produtos!$A$6:$A$205,0)),"")&lt;&gt;"Sim","Aguardar: recomendado indisponível",IF(AND(I418="Se SKU-base indisponível",IFERROR(INDEX(Produtos!$E$6:$E$205,MATCH(A418,Produtos!$A$6:$A$205,0)),"")="Sim"),"Aguardar: base disponível",IF(AND(I418="Se SKU-base disponível",IFERROR(INDEX(Produtos!$E$6:$E$205,MATCH(A418,Produtos!$A$6:$A$205,0)),"")&lt;&gt;"Sim"),"Aguardar: base indisponível",IF(G418&lt;'Instruções'!$B$14,"Revisar: margem abaixo do mínimo","Apta"))))))))))))</f>
        <v/>
      </c>
      <c r="N418" s="17">
        <f>IF(M418&lt;&gt;"Apta","",1+COUNTIFS($A$6:$A$505,A418,$E$6:$E$505,E418,$M$6:$M$505,"Apta",$H$6:$H$505,"&gt;"&amp;H418)+COUNTIFS($A$6:$A$505,A418,$E$6:$E$505,E418,$M$6:$M$505,"Apta",$H$6:$H$505,H418,$G$6:$G$505,"&gt;"&amp;G418)+COUNTIFS($A$6:A418,A418,$E$6:E418,E418,$M$6:M418,"Apta",$H$6:H418,H418,$G$6:G418,G418)-1)</f>
        <v/>
      </c>
      <c r="O418" s="24">
        <f>IF(N418="","",A418&amp;"|"&amp;E418&amp;"|"&amp;TEXT(N418,"000"))</f>
        <v/>
      </c>
    </row>
    <row r="419">
      <c r="A419" s="16" t="n"/>
      <c r="B419" s="20">
        <f>IF(A419="","",IFERROR(INDEX(Produtos!$B$6:$B$205,MATCH(A419,Produtos!$A$6:$A$205,0)),"SKU não cadastrado"))</f>
        <v/>
      </c>
      <c r="C419" s="16" t="n"/>
      <c r="D419" s="20">
        <f>IF(C419="","",IFERROR(INDEX(Produtos!$B$6:$B$205,MATCH(C419,Produtos!$A$6:$A$205,0)),"SKU não cadastrado"))</f>
        <v/>
      </c>
      <c r="E419" s="16" t="n"/>
      <c r="F419" s="16" t="n"/>
      <c r="G419" s="38" t="n"/>
      <c r="H419" s="22" t="n"/>
      <c r="I419" s="23" t="n"/>
      <c r="J419" s="16" t="n"/>
      <c r="K419" s="23" t="n"/>
      <c r="L419" s="20">
        <f>IF(COUNTA(A419,C419,E419,F419,G419,H419,I419,J419)=0,"",IF(A419="","Falta SKU-base",IF(C419="","Falta SKU recomendado",IF(E419="","Falta tipo",IF(F419="","Falta compatibilidade",IF(G419="","Falta margem",IF(H419="","Falta prioridade",IF(I419="","Falta regra",IF(J419="","Falta situação ativa",IF(A419=C419,"Conflito: SKU igual",IF(COUNTIF(Produtos!$A$6:$A$205,A419)=0,"Conflito: base não cadastrada",IF(COUNTIF(Produtos!$A$6:$A$205,C419)=0,"Conflito: recomendado não cadastrado",IF(COUNTIFS($A$6:A419,A419,$C$6:C419,C419,$E$6:E419,E419)&gt;1,"Conflito: relação duplicada","OK")))))))))))))</f>
        <v/>
      </c>
      <c r="M419" s="20">
        <f>IF(L419="","",IF(L419&lt;&gt;"OK","Bloqueada: "&amp;L419,IF(J419&lt;&gt;"Sim","Inativa",IF(IFERROR(INDEX(Produtos!$D$6:$D$205,MATCH(A419,Produtos!$A$6:$A$205,0)),"")&lt;&gt;"Ativo","Bloqueada: base inativa",IF(IFERROR(INDEX(Produtos!$D$6:$D$205,MATCH(C419,Produtos!$A$6:$A$205,0)),"")&lt;&gt;"Ativo","Bloqueada: recomendado inativo",IF(F419="Incompatível","Bloqueada: incompatível",IF(F419="Não avaliada","Revisar: compatibilidade",IF(AND(F419="Condicional",'Instruções'!$B$15="Não"),"Revisar: condição não liberada",IF(IFERROR(INDEX(Produtos!$E$6:$E$205,MATCH(C419,Produtos!$A$6:$A$205,0)),"")&lt;&gt;"Sim","Aguardar: recomendado indisponível",IF(AND(I419="Se SKU-base indisponível",IFERROR(INDEX(Produtos!$E$6:$E$205,MATCH(A419,Produtos!$A$6:$A$205,0)),"")="Sim"),"Aguardar: base disponível",IF(AND(I419="Se SKU-base disponível",IFERROR(INDEX(Produtos!$E$6:$E$205,MATCH(A419,Produtos!$A$6:$A$205,0)),"")&lt;&gt;"Sim"),"Aguardar: base indisponível",IF(G419&lt;'Instruções'!$B$14,"Revisar: margem abaixo do mínimo","Apta"))))))))))))</f>
        <v/>
      </c>
      <c r="N419" s="17">
        <f>IF(M419&lt;&gt;"Apta","",1+COUNTIFS($A$6:$A$505,A419,$E$6:$E$505,E419,$M$6:$M$505,"Apta",$H$6:$H$505,"&gt;"&amp;H419)+COUNTIFS($A$6:$A$505,A419,$E$6:$E$505,E419,$M$6:$M$505,"Apta",$H$6:$H$505,H419,$G$6:$G$505,"&gt;"&amp;G419)+COUNTIFS($A$6:A419,A419,$E$6:E419,E419,$M$6:M419,"Apta",$H$6:H419,H419,$G$6:G419,G419)-1)</f>
        <v/>
      </c>
      <c r="O419" s="24">
        <f>IF(N419="","",A419&amp;"|"&amp;E419&amp;"|"&amp;TEXT(N419,"000"))</f>
        <v/>
      </c>
    </row>
    <row r="420">
      <c r="A420" s="16" t="n"/>
      <c r="B420" s="20">
        <f>IF(A420="","",IFERROR(INDEX(Produtos!$B$6:$B$205,MATCH(A420,Produtos!$A$6:$A$205,0)),"SKU não cadastrado"))</f>
        <v/>
      </c>
      <c r="C420" s="16" t="n"/>
      <c r="D420" s="20">
        <f>IF(C420="","",IFERROR(INDEX(Produtos!$B$6:$B$205,MATCH(C420,Produtos!$A$6:$A$205,0)),"SKU não cadastrado"))</f>
        <v/>
      </c>
      <c r="E420" s="16" t="n"/>
      <c r="F420" s="16" t="n"/>
      <c r="G420" s="38" t="n"/>
      <c r="H420" s="22" t="n"/>
      <c r="I420" s="23" t="n"/>
      <c r="J420" s="16" t="n"/>
      <c r="K420" s="23" t="n"/>
      <c r="L420" s="20">
        <f>IF(COUNTA(A420,C420,E420,F420,G420,H420,I420,J420)=0,"",IF(A420="","Falta SKU-base",IF(C420="","Falta SKU recomendado",IF(E420="","Falta tipo",IF(F420="","Falta compatibilidade",IF(G420="","Falta margem",IF(H420="","Falta prioridade",IF(I420="","Falta regra",IF(J420="","Falta situação ativa",IF(A420=C420,"Conflito: SKU igual",IF(COUNTIF(Produtos!$A$6:$A$205,A420)=0,"Conflito: base não cadastrada",IF(COUNTIF(Produtos!$A$6:$A$205,C420)=0,"Conflito: recomendado não cadastrado",IF(COUNTIFS($A$6:A420,A420,$C$6:C420,C420,$E$6:E420,E420)&gt;1,"Conflito: relação duplicada","OK")))))))))))))</f>
        <v/>
      </c>
      <c r="M420" s="20">
        <f>IF(L420="","",IF(L420&lt;&gt;"OK","Bloqueada: "&amp;L420,IF(J420&lt;&gt;"Sim","Inativa",IF(IFERROR(INDEX(Produtos!$D$6:$D$205,MATCH(A420,Produtos!$A$6:$A$205,0)),"")&lt;&gt;"Ativo","Bloqueada: base inativa",IF(IFERROR(INDEX(Produtos!$D$6:$D$205,MATCH(C420,Produtos!$A$6:$A$205,0)),"")&lt;&gt;"Ativo","Bloqueada: recomendado inativo",IF(F420="Incompatível","Bloqueada: incompatível",IF(F420="Não avaliada","Revisar: compatibilidade",IF(AND(F420="Condicional",'Instruções'!$B$15="Não"),"Revisar: condição não liberada",IF(IFERROR(INDEX(Produtos!$E$6:$E$205,MATCH(C420,Produtos!$A$6:$A$205,0)),"")&lt;&gt;"Sim","Aguardar: recomendado indisponível",IF(AND(I420="Se SKU-base indisponível",IFERROR(INDEX(Produtos!$E$6:$E$205,MATCH(A420,Produtos!$A$6:$A$205,0)),"")="Sim"),"Aguardar: base disponível",IF(AND(I420="Se SKU-base disponível",IFERROR(INDEX(Produtos!$E$6:$E$205,MATCH(A420,Produtos!$A$6:$A$205,0)),"")&lt;&gt;"Sim"),"Aguardar: base indisponível",IF(G420&lt;'Instruções'!$B$14,"Revisar: margem abaixo do mínimo","Apta"))))))))))))</f>
        <v/>
      </c>
      <c r="N420" s="17">
        <f>IF(M420&lt;&gt;"Apta","",1+COUNTIFS($A$6:$A$505,A420,$E$6:$E$505,E420,$M$6:$M$505,"Apta",$H$6:$H$505,"&gt;"&amp;H420)+COUNTIFS($A$6:$A$505,A420,$E$6:$E$505,E420,$M$6:$M$505,"Apta",$H$6:$H$505,H420,$G$6:$G$505,"&gt;"&amp;G420)+COUNTIFS($A$6:A420,A420,$E$6:E420,E420,$M$6:M420,"Apta",$H$6:H420,H420,$G$6:G420,G420)-1)</f>
        <v/>
      </c>
      <c r="O420" s="24">
        <f>IF(N420="","",A420&amp;"|"&amp;E420&amp;"|"&amp;TEXT(N420,"000"))</f>
        <v/>
      </c>
    </row>
    <row r="421">
      <c r="A421" s="16" t="n"/>
      <c r="B421" s="20">
        <f>IF(A421="","",IFERROR(INDEX(Produtos!$B$6:$B$205,MATCH(A421,Produtos!$A$6:$A$205,0)),"SKU não cadastrado"))</f>
        <v/>
      </c>
      <c r="C421" s="16" t="n"/>
      <c r="D421" s="20">
        <f>IF(C421="","",IFERROR(INDEX(Produtos!$B$6:$B$205,MATCH(C421,Produtos!$A$6:$A$205,0)),"SKU não cadastrado"))</f>
        <v/>
      </c>
      <c r="E421" s="16" t="n"/>
      <c r="F421" s="16" t="n"/>
      <c r="G421" s="38" t="n"/>
      <c r="H421" s="22" t="n"/>
      <c r="I421" s="23" t="n"/>
      <c r="J421" s="16" t="n"/>
      <c r="K421" s="23" t="n"/>
      <c r="L421" s="20">
        <f>IF(COUNTA(A421,C421,E421,F421,G421,H421,I421,J421)=0,"",IF(A421="","Falta SKU-base",IF(C421="","Falta SKU recomendado",IF(E421="","Falta tipo",IF(F421="","Falta compatibilidade",IF(G421="","Falta margem",IF(H421="","Falta prioridade",IF(I421="","Falta regra",IF(J421="","Falta situação ativa",IF(A421=C421,"Conflito: SKU igual",IF(COUNTIF(Produtos!$A$6:$A$205,A421)=0,"Conflito: base não cadastrada",IF(COUNTIF(Produtos!$A$6:$A$205,C421)=0,"Conflito: recomendado não cadastrado",IF(COUNTIFS($A$6:A421,A421,$C$6:C421,C421,$E$6:E421,E421)&gt;1,"Conflito: relação duplicada","OK")))))))))))))</f>
        <v/>
      </c>
      <c r="M421" s="20">
        <f>IF(L421="","",IF(L421&lt;&gt;"OK","Bloqueada: "&amp;L421,IF(J421&lt;&gt;"Sim","Inativa",IF(IFERROR(INDEX(Produtos!$D$6:$D$205,MATCH(A421,Produtos!$A$6:$A$205,0)),"")&lt;&gt;"Ativo","Bloqueada: base inativa",IF(IFERROR(INDEX(Produtos!$D$6:$D$205,MATCH(C421,Produtos!$A$6:$A$205,0)),"")&lt;&gt;"Ativo","Bloqueada: recomendado inativo",IF(F421="Incompatível","Bloqueada: incompatível",IF(F421="Não avaliada","Revisar: compatibilidade",IF(AND(F421="Condicional",'Instruções'!$B$15="Não"),"Revisar: condição não liberada",IF(IFERROR(INDEX(Produtos!$E$6:$E$205,MATCH(C421,Produtos!$A$6:$A$205,0)),"")&lt;&gt;"Sim","Aguardar: recomendado indisponível",IF(AND(I421="Se SKU-base indisponível",IFERROR(INDEX(Produtos!$E$6:$E$205,MATCH(A421,Produtos!$A$6:$A$205,0)),"")="Sim"),"Aguardar: base disponível",IF(AND(I421="Se SKU-base disponível",IFERROR(INDEX(Produtos!$E$6:$E$205,MATCH(A421,Produtos!$A$6:$A$205,0)),"")&lt;&gt;"Sim"),"Aguardar: base indisponível",IF(G421&lt;'Instruções'!$B$14,"Revisar: margem abaixo do mínimo","Apta"))))))))))))</f>
        <v/>
      </c>
      <c r="N421" s="17">
        <f>IF(M421&lt;&gt;"Apta","",1+COUNTIFS($A$6:$A$505,A421,$E$6:$E$505,E421,$M$6:$M$505,"Apta",$H$6:$H$505,"&gt;"&amp;H421)+COUNTIFS($A$6:$A$505,A421,$E$6:$E$505,E421,$M$6:$M$505,"Apta",$H$6:$H$505,H421,$G$6:$G$505,"&gt;"&amp;G421)+COUNTIFS($A$6:A421,A421,$E$6:E421,E421,$M$6:M421,"Apta",$H$6:H421,H421,$G$6:G421,G421)-1)</f>
        <v/>
      </c>
      <c r="O421" s="24">
        <f>IF(N421="","",A421&amp;"|"&amp;E421&amp;"|"&amp;TEXT(N421,"000"))</f>
        <v/>
      </c>
    </row>
    <row r="422">
      <c r="A422" s="16" t="n"/>
      <c r="B422" s="20">
        <f>IF(A422="","",IFERROR(INDEX(Produtos!$B$6:$B$205,MATCH(A422,Produtos!$A$6:$A$205,0)),"SKU não cadastrado"))</f>
        <v/>
      </c>
      <c r="C422" s="16" t="n"/>
      <c r="D422" s="20">
        <f>IF(C422="","",IFERROR(INDEX(Produtos!$B$6:$B$205,MATCH(C422,Produtos!$A$6:$A$205,0)),"SKU não cadastrado"))</f>
        <v/>
      </c>
      <c r="E422" s="16" t="n"/>
      <c r="F422" s="16" t="n"/>
      <c r="G422" s="38" t="n"/>
      <c r="H422" s="22" t="n"/>
      <c r="I422" s="23" t="n"/>
      <c r="J422" s="16" t="n"/>
      <c r="K422" s="23" t="n"/>
      <c r="L422" s="20">
        <f>IF(COUNTA(A422,C422,E422,F422,G422,H422,I422,J422)=0,"",IF(A422="","Falta SKU-base",IF(C422="","Falta SKU recomendado",IF(E422="","Falta tipo",IF(F422="","Falta compatibilidade",IF(G422="","Falta margem",IF(H422="","Falta prioridade",IF(I422="","Falta regra",IF(J422="","Falta situação ativa",IF(A422=C422,"Conflito: SKU igual",IF(COUNTIF(Produtos!$A$6:$A$205,A422)=0,"Conflito: base não cadastrada",IF(COUNTIF(Produtos!$A$6:$A$205,C422)=0,"Conflito: recomendado não cadastrado",IF(COUNTIFS($A$6:A422,A422,$C$6:C422,C422,$E$6:E422,E422)&gt;1,"Conflito: relação duplicada","OK")))))))))))))</f>
        <v/>
      </c>
      <c r="M422" s="20">
        <f>IF(L422="","",IF(L422&lt;&gt;"OK","Bloqueada: "&amp;L422,IF(J422&lt;&gt;"Sim","Inativa",IF(IFERROR(INDEX(Produtos!$D$6:$D$205,MATCH(A422,Produtos!$A$6:$A$205,0)),"")&lt;&gt;"Ativo","Bloqueada: base inativa",IF(IFERROR(INDEX(Produtos!$D$6:$D$205,MATCH(C422,Produtos!$A$6:$A$205,0)),"")&lt;&gt;"Ativo","Bloqueada: recomendado inativo",IF(F422="Incompatível","Bloqueada: incompatível",IF(F422="Não avaliada","Revisar: compatibilidade",IF(AND(F422="Condicional",'Instruções'!$B$15="Não"),"Revisar: condição não liberada",IF(IFERROR(INDEX(Produtos!$E$6:$E$205,MATCH(C422,Produtos!$A$6:$A$205,0)),"")&lt;&gt;"Sim","Aguardar: recomendado indisponível",IF(AND(I422="Se SKU-base indisponível",IFERROR(INDEX(Produtos!$E$6:$E$205,MATCH(A422,Produtos!$A$6:$A$205,0)),"")="Sim"),"Aguardar: base disponível",IF(AND(I422="Se SKU-base disponível",IFERROR(INDEX(Produtos!$E$6:$E$205,MATCH(A422,Produtos!$A$6:$A$205,0)),"")&lt;&gt;"Sim"),"Aguardar: base indisponível",IF(G422&lt;'Instruções'!$B$14,"Revisar: margem abaixo do mínimo","Apta"))))))))))))</f>
        <v/>
      </c>
      <c r="N422" s="17">
        <f>IF(M422&lt;&gt;"Apta","",1+COUNTIFS($A$6:$A$505,A422,$E$6:$E$505,E422,$M$6:$M$505,"Apta",$H$6:$H$505,"&gt;"&amp;H422)+COUNTIFS($A$6:$A$505,A422,$E$6:$E$505,E422,$M$6:$M$505,"Apta",$H$6:$H$505,H422,$G$6:$G$505,"&gt;"&amp;G422)+COUNTIFS($A$6:A422,A422,$E$6:E422,E422,$M$6:M422,"Apta",$H$6:H422,H422,$G$6:G422,G422)-1)</f>
        <v/>
      </c>
      <c r="O422" s="24">
        <f>IF(N422="","",A422&amp;"|"&amp;E422&amp;"|"&amp;TEXT(N422,"000"))</f>
        <v/>
      </c>
    </row>
    <row r="423">
      <c r="A423" s="16" t="n"/>
      <c r="B423" s="20">
        <f>IF(A423="","",IFERROR(INDEX(Produtos!$B$6:$B$205,MATCH(A423,Produtos!$A$6:$A$205,0)),"SKU não cadastrado"))</f>
        <v/>
      </c>
      <c r="C423" s="16" t="n"/>
      <c r="D423" s="20">
        <f>IF(C423="","",IFERROR(INDEX(Produtos!$B$6:$B$205,MATCH(C423,Produtos!$A$6:$A$205,0)),"SKU não cadastrado"))</f>
        <v/>
      </c>
      <c r="E423" s="16" t="n"/>
      <c r="F423" s="16" t="n"/>
      <c r="G423" s="38" t="n"/>
      <c r="H423" s="22" t="n"/>
      <c r="I423" s="23" t="n"/>
      <c r="J423" s="16" t="n"/>
      <c r="K423" s="23" t="n"/>
      <c r="L423" s="20">
        <f>IF(COUNTA(A423,C423,E423,F423,G423,H423,I423,J423)=0,"",IF(A423="","Falta SKU-base",IF(C423="","Falta SKU recomendado",IF(E423="","Falta tipo",IF(F423="","Falta compatibilidade",IF(G423="","Falta margem",IF(H423="","Falta prioridade",IF(I423="","Falta regra",IF(J423="","Falta situação ativa",IF(A423=C423,"Conflito: SKU igual",IF(COUNTIF(Produtos!$A$6:$A$205,A423)=0,"Conflito: base não cadastrada",IF(COUNTIF(Produtos!$A$6:$A$205,C423)=0,"Conflito: recomendado não cadastrado",IF(COUNTIFS($A$6:A423,A423,$C$6:C423,C423,$E$6:E423,E423)&gt;1,"Conflito: relação duplicada","OK")))))))))))))</f>
        <v/>
      </c>
      <c r="M423" s="20">
        <f>IF(L423="","",IF(L423&lt;&gt;"OK","Bloqueada: "&amp;L423,IF(J423&lt;&gt;"Sim","Inativa",IF(IFERROR(INDEX(Produtos!$D$6:$D$205,MATCH(A423,Produtos!$A$6:$A$205,0)),"")&lt;&gt;"Ativo","Bloqueada: base inativa",IF(IFERROR(INDEX(Produtos!$D$6:$D$205,MATCH(C423,Produtos!$A$6:$A$205,0)),"")&lt;&gt;"Ativo","Bloqueada: recomendado inativo",IF(F423="Incompatível","Bloqueada: incompatível",IF(F423="Não avaliada","Revisar: compatibilidade",IF(AND(F423="Condicional",'Instruções'!$B$15="Não"),"Revisar: condição não liberada",IF(IFERROR(INDEX(Produtos!$E$6:$E$205,MATCH(C423,Produtos!$A$6:$A$205,0)),"")&lt;&gt;"Sim","Aguardar: recomendado indisponível",IF(AND(I423="Se SKU-base indisponível",IFERROR(INDEX(Produtos!$E$6:$E$205,MATCH(A423,Produtos!$A$6:$A$205,0)),"")="Sim"),"Aguardar: base disponível",IF(AND(I423="Se SKU-base disponível",IFERROR(INDEX(Produtos!$E$6:$E$205,MATCH(A423,Produtos!$A$6:$A$205,0)),"")&lt;&gt;"Sim"),"Aguardar: base indisponível",IF(G423&lt;'Instruções'!$B$14,"Revisar: margem abaixo do mínimo","Apta"))))))))))))</f>
        <v/>
      </c>
      <c r="N423" s="17">
        <f>IF(M423&lt;&gt;"Apta","",1+COUNTIFS($A$6:$A$505,A423,$E$6:$E$505,E423,$M$6:$M$505,"Apta",$H$6:$H$505,"&gt;"&amp;H423)+COUNTIFS($A$6:$A$505,A423,$E$6:$E$505,E423,$M$6:$M$505,"Apta",$H$6:$H$505,H423,$G$6:$G$505,"&gt;"&amp;G423)+COUNTIFS($A$6:A423,A423,$E$6:E423,E423,$M$6:M423,"Apta",$H$6:H423,H423,$G$6:G423,G423)-1)</f>
        <v/>
      </c>
      <c r="O423" s="24">
        <f>IF(N423="","",A423&amp;"|"&amp;E423&amp;"|"&amp;TEXT(N423,"000"))</f>
        <v/>
      </c>
    </row>
    <row r="424">
      <c r="A424" s="16" t="n"/>
      <c r="B424" s="20">
        <f>IF(A424="","",IFERROR(INDEX(Produtos!$B$6:$B$205,MATCH(A424,Produtos!$A$6:$A$205,0)),"SKU não cadastrado"))</f>
        <v/>
      </c>
      <c r="C424" s="16" t="n"/>
      <c r="D424" s="20">
        <f>IF(C424="","",IFERROR(INDEX(Produtos!$B$6:$B$205,MATCH(C424,Produtos!$A$6:$A$205,0)),"SKU não cadastrado"))</f>
        <v/>
      </c>
      <c r="E424" s="16" t="n"/>
      <c r="F424" s="16" t="n"/>
      <c r="G424" s="38" t="n"/>
      <c r="H424" s="22" t="n"/>
      <c r="I424" s="23" t="n"/>
      <c r="J424" s="16" t="n"/>
      <c r="K424" s="23" t="n"/>
      <c r="L424" s="20">
        <f>IF(COUNTA(A424,C424,E424,F424,G424,H424,I424,J424)=0,"",IF(A424="","Falta SKU-base",IF(C424="","Falta SKU recomendado",IF(E424="","Falta tipo",IF(F424="","Falta compatibilidade",IF(G424="","Falta margem",IF(H424="","Falta prioridade",IF(I424="","Falta regra",IF(J424="","Falta situação ativa",IF(A424=C424,"Conflito: SKU igual",IF(COUNTIF(Produtos!$A$6:$A$205,A424)=0,"Conflito: base não cadastrada",IF(COUNTIF(Produtos!$A$6:$A$205,C424)=0,"Conflito: recomendado não cadastrado",IF(COUNTIFS($A$6:A424,A424,$C$6:C424,C424,$E$6:E424,E424)&gt;1,"Conflito: relação duplicada","OK")))))))))))))</f>
        <v/>
      </c>
      <c r="M424" s="20">
        <f>IF(L424="","",IF(L424&lt;&gt;"OK","Bloqueada: "&amp;L424,IF(J424&lt;&gt;"Sim","Inativa",IF(IFERROR(INDEX(Produtos!$D$6:$D$205,MATCH(A424,Produtos!$A$6:$A$205,0)),"")&lt;&gt;"Ativo","Bloqueada: base inativa",IF(IFERROR(INDEX(Produtos!$D$6:$D$205,MATCH(C424,Produtos!$A$6:$A$205,0)),"")&lt;&gt;"Ativo","Bloqueada: recomendado inativo",IF(F424="Incompatível","Bloqueada: incompatível",IF(F424="Não avaliada","Revisar: compatibilidade",IF(AND(F424="Condicional",'Instruções'!$B$15="Não"),"Revisar: condição não liberada",IF(IFERROR(INDEX(Produtos!$E$6:$E$205,MATCH(C424,Produtos!$A$6:$A$205,0)),"")&lt;&gt;"Sim","Aguardar: recomendado indisponível",IF(AND(I424="Se SKU-base indisponível",IFERROR(INDEX(Produtos!$E$6:$E$205,MATCH(A424,Produtos!$A$6:$A$205,0)),"")="Sim"),"Aguardar: base disponível",IF(AND(I424="Se SKU-base disponível",IFERROR(INDEX(Produtos!$E$6:$E$205,MATCH(A424,Produtos!$A$6:$A$205,0)),"")&lt;&gt;"Sim"),"Aguardar: base indisponível",IF(G424&lt;'Instruções'!$B$14,"Revisar: margem abaixo do mínimo","Apta"))))))))))))</f>
        <v/>
      </c>
      <c r="N424" s="17">
        <f>IF(M424&lt;&gt;"Apta","",1+COUNTIFS($A$6:$A$505,A424,$E$6:$E$505,E424,$M$6:$M$505,"Apta",$H$6:$H$505,"&gt;"&amp;H424)+COUNTIFS($A$6:$A$505,A424,$E$6:$E$505,E424,$M$6:$M$505,"Apta",$H$6:$H$505,H424,$G$6:$G$505,"&gt;"&amp;G424)+COUNTIFS($A$6:A424,A424,$E$6:E424,E424,$M$6:M424,"Apta",$H$6:H424,H424,$G$6:G424,G424)-1)</f>
        <v/>
      </c>
      <c r="O424" s="24">
        <f>IF(N424="","",A424&amp;"|"&amp;E424&amp;"|"&amp;TEXT(N424,"000"))</f>
        <v/>
      </c>
    </row>
    <row r="425">
      <c r="A425" s="16" t="n"/>
      <c r="B425" s="20">
        <f>IF(A425="","",IFERROR(INDEX(Produtos!$B$6:$B$205,MATCH(A425,Produtos!$A$6:$A$205,0)),"SKU não cadastrado"))</f>
        <v/>
      </c>
      <c r="C425" s="16" t="n"/>
      <c r="D425" s="20">
        <f>IF(C425="","",IFERROR(INDEX(Produtos!$B$6:$B$205,MATCH(C425,Produtos!$A$6:$A$205,0)),"SKU não cadastrado"))</f>
        <v/>
      </c>
      <c r="E425" s="16" t="n"/>
      <c r="F425" s="16" t="n"/>
      <c r="G425" s="38" t="n"/>
      <c r="H425" s="22" t="n"/>
      <c r="I425" s="23" t="n"/>
      <c r="J425" s="16" t="n"/>
      <c r="K425" s="23" t="n"/>
      <c r="L425" s="20">
        <f>IF(COUNTA(A425,C425,E425,F425,G425,H425,I425,J425)=0,"",IF(A425="","Falta SKU-base",IF(C425="","Falta SKU recomendado",IF(E425="","Falta tipo",IF(F425="","Falta compatibilidade",IF(G425="","Falta margem",IF(H425="","Falta prioridade",IF(I425="","Falta regra",IF(J425="","Falta situação ativa",IF(A425=C425,"Conflito: SKU igual",IF(COUNTIF(Produtos!$A$6:$A$205,A425)=0,"Conflito: base não cadastrada",IF(COUNTIF(Produtos!$A$6:$A$205,C425)=0,"Conflito: recomendado não cadastrado",IF(COUNTIFS($A$6:A425,A425,$C$6:C425,C425,$E$6:E425,E425)&gt;1,"Conflito: relação duplicada","OK")))))))))))))</f>
        <v/>
      </c>
      <c r="M425" s="20">
        <f>IF(L425="","",IF(L425&lt;&gt;"OK","Bloqueada: "&amp;L425,IF(J425&lt;&gt;"Sim","Inativa",IF(IFERROR(INDEX(Produtos!$D$6:$D$205,MATCH(A425,Produtos!$A$6:$A$205,0)),"")&lt;&gt;"Ativo","Bloqueada: base inativa",IF(IFERROR(INDEX(Produtos!$D$6:$D$205,MATCH(C425,Produtos!$A$6:$A$205,0)),"")&lt;&gt;"Ativo","Bloqueada: recomendado inativo",IF(F425="Incompatível","Bloqueada: incompatível",IF(F425="Não avaliada","Revisar: compatibilidade",IF(AND(F425="Condicional",'Instruções'!$B$15="Não"),"Revisar: condição não liberada",IF(IFERROR(INDEX(Produtos!$E$6:$E$205,MATCH(C425,Produtos!$A$6:$A$205,0)),"")&lt;&gt;"Sim","Aguardar: recomendado indisponível",IF(AND(I425="Se SKU-base indisponível",IFERROR(INDEX(Produtos!$E$6:$E$205,MATCH(A425,Produtos!$A$6:$A$205,0)),"")="Sim"),"Aguardar: base disponível",IF(AND(I425="Se SKU-base disponível",IFERROR(INDEX(Produtos!$E$6:$E$205,MATCH(A425,Produtos!$A$6:$A$205,0)),"")&lt;&gt;"Sim"),"Aguardar: base indisponível",IF(G425&lt;'Instruções'!$B$14,"Revisar: margem abaixo do mínimo","Apta"))))))))))))</f>
        <v/>
      </c>
      <c r="N425" s="17">
        <f>IF(M425&lt;&gt;"Apta","",1+COUNTIFS($A$6:$A$505,A425,$E$6:$E$505,E425,$M$6:$M$505,"Apta",$H$6:$H$505,"&gt;"&amp;H425)+COUNTIFS($A$6:$A$505,A425,$E$6:$E$505,E425,$M$6:$M$505,"Apta",$H$6:$H$505,H425,$G$6:$G$505,"&gt;"&amp;G425)+COUNTIFS($A$6:A425,A425,$E$6:E425,E425,$M$6:M425,"Apta",$H$6:H425,H425,$G$6:G425,G425)-1)</f>
        <v/>
      </c>
      <c r="O425" s="24">
        <f>IF(N425="","",A425&amp;"|"&amp;E425&amp;"|"&amp;TEXT(N425,"000"))</f>
        <v/>
      </c>
    </row>
    <row r="426">
      <c r="A426" s="16" t="n"/>
      <c r="B426" s="20">
        <f>IF(A426="","",IFERROR(INDEX(Produtos!$B$6:$B$205,MATCH(A426,Produtos!$A$6:$A$205,0)),"SKU não cadastrado"))</f>
        <v/>
      </c>
      <c r="C426" s="16" t="n"/>
      <c r="D426" s="20">
        <f>IF(C426="","",IFERROR(INDEX(Produtos!$B$6:$B$205,MATCH(C426,Produtos!$A$6:$A$205,0)),"SKU não cadastrado"))</f>
        <v/>
      </c>
      <c r="E426" s="16" t="n"/>
      <c r="F426" s="16" t="n"/>
      <c r="G426" s="38" t="n"/>
      <c r="H426" s="22" t="n"/>
      <c r="I426" s="23" t="n"/>
      <c r="J426" s="16" t="n"/>
      <c r="K426" s="23" t="n"/>
      <c r="L426" s="20">
        <f>IF(COUNTA(A426,C426,E426,F426,G426,H426,I426,J426)=0,"",IF(A426="","Falta SKU-base",IF(C426="","Falta SKU recomendado",IF(E426="","Falta tipo",IF(F426="","Falta compatibilidade",IF(G426="","Falta margem",IF(H426="","Falta prioridade",IF(I426="","Falta regra",IF(J426="","Falta situação ativa",IF(A426=C426,"Conflito: SKU igual",IF(COUNTIF(Produtos!$A$6:$A$205,A426)=0,"Conflito: base não cadastrada",IF(COUNTIF(Produtos!$A$6:$A$205,C426)=0,"Conflito: recomendado não cadastrado",IF(COUNTIFS($A$6:A426,A426,$C$6:C426,C426,$E$6:E426,E426)&gt;1,"Conflito: relação duplicada","OK")))))))))))))</f>
        <v/>
      </c>
      <c r="M426" s="20">
        <f>IF(L426="","",IF(L426&lt;&gt;"OK","Bloqueada: "&amp;L426,IF(J426&lt;&gt;"Sim","Inativa",IF(IFERROR(INDEX(Produtos!$D$6:$D$205,MATCH(A426,Produtos!$A$6:$A$205,0)),"")&lt;&gt;"Ativo","Bloqueada: base inativa",IF(IFERROR(INDEX(Produtos!$D$6:$D$205,MATCH(C426,Produtos!$A$6:$A$205,0)),"")&lt;&gt;"Ativo","Bloqueada: recomendado inativo",IF(F426="Incompatível","Bloqueada: incompatível",IF(F426="Não avaliada","Revisar: compatibilidade",IF(AND(F426="Condicional",'Instruções'!$B$15="Não"),"Revisar: condição não liberada",IF(IFERROR(INDEX(Produtos!$E$6:$E$205,MATCH(C426,Produtos!$A$6:$A$205,0)),"")&lt;&gt;"Sim","Aguardar: recomendado indisponível",IF(AND(I426="Se SKU-base indisponível",IFERROR(INDEX(Produtos!$E$6:$E$205,MATCH(A426,Produtos!$A$6:$A$205,0)),"")="Sim"),"Aguardar: base disponível",IF(AND(I426="Se SKU-base disponível",IFERROR(INDEX(Produtos!$E$6:$E$205,MATCH(A426,Produtos!$A$6:$A$205,0)),"")&lt;&gt;"Sim"),"Aguardar: base indisponível",IF(G426&lt;'Instruções'!$B$14,"Revisar: margem abaixo do mínimo","Apta"))))))))))))</f>
        <v/>
      </c>
      <c r="N426" s="17">
        <f>IF(M426&lt;&gt;"Apta","",1+COUNTIFS($A$6:$A$505,A426,$E$6:$E$505,E426,$M$6:$M$505,"Apta",$H$6:$H$505,"&gt;"&amp;H426)+COUNTIFS($A$6:$A$505,A426,$E$6:$E$505,E426,$M$6:$M$505,"Apta",$H$6:$H$505,H426,$G$6:$G$505,"&gt;"&amp;G426)+COUNTIFS($A$6:A426,A426,$E$6:E426,E426,$M$6:M426,"Apta",$H$6:H426,H426,$G$6:G426,G426)-1)</f>
        <v/>
      </c>
      <c r="O426" s="24">
        <f>IF(N426="","",A426&amp;"|"&amp;E426&amp;"|"&amp;TEXT(N426,"000"))</f>
        <v/>
      </c>
    </row>
    <row r="427">
      <c r="A427" s="16" t="n"/>
      <c r="B427" s="20">
        <f>IF(A427="","",IFERROR(INDEX(Produtos!$B$6:$B$205,MATCH(A427,Produtos!$A$6:$A$205,0)),"SKU não cadastrado"))</f>
        <v/>
      </c>
      <c r="C427" s="16" t="n"/>
      <c r="D427" s="20">
        <f>IF(C427="","",IFERROR(INDEX(Produtos!$B$6:$B$205,MATCH(C427,Produtos!$A$6:$A$205,0)),"SKU não cadastrado"))</f>
        <v/>
      </c>
      <c r="E427" s="16" t="n"/>
      <c r="F427" s="16" t="n"/>
      <c r="G427" s="38" t="n"/>
      <c r="H427" s="22" t="n"/>
      <c r="I427" s="23" t="n"/>
      <c r="J427" s="16" t="n"/>
      <c r="K427" s="23" t="n"/>
      <c r="L427" s="20">
        <f>IF(COUNTA(A427,C427,E427,F427,G427,H427,I427,J427)=0,"",IF(A427="","Falta SKU-base",IF(C427="","Falta SKU recomendado",IF(E427="","Falta tipo",IF(F427="","Falta compatibilidade",IF(G427="","Falta margem",IF(H427="","Falta prioridade",IF(I427="","Falta regra",IF(J427="","Falta situação ativa",IF(A427=C427,"Conflito: SKU igual",IF(COUNTIF(Produtos!$A$6:$A$205,A427)=0,"Conflito: base não cadastrada",IF(COUNTIF(Produtos!$A$6:$A$205,C427)=0,"Conflito: recomendado não cadastrado",IF(COUNTIFS($A$6:A427,A427,$C$6:C427,C427,$E$6:E427,E427)&gt;1,"Conflito: relação duplicada","OK")))))))))))))</f>
        <v/>
      </c>
      <c r="M427" s="20">
        <f>IF(L427="","",IF(L427&lt;&gt;"OK","Bloqueada: "&amp;L427,IF(J427&lt;&gt;"Sim","Inativa",IF(IFERROR(INDEX(Produtos!$D$6:$D$205,MATCH(A427,Produtos!$A$6:$A$205,0)),"")&lt;&gt;"Ativo","Bloqueada: base inativa",IF(IFERROR(INDEX(Produtos!$D$6:$D$205,MATCH(C427,Produtos!$A$6:$A$205,0)),"")&lt;&gt;"Ativo","Bloqueada: recomendado inativo",IF(F427="Incompatível","Bloqueada: incompatível",IF(F427="Não avaliada","Revisar: compatibilidade",IF(AND(F427="Condicional",'Instruções'!$B$15="Não"),"Revisar: condição não liberada",IF(IFERROR(INDEX(Produtos!$E$6:$E$205,MATCH(C427,Produtos!$A$6:$A$205,0)),"")&lt;&gt;"Sim","Aguardar: recomendado indisponível",IF(AND(I427="Se SKU-base indisponível",IFERROR(INDEX(Produtos!$E$6:$E$205,MATCH(A427,Produtos!$A$6:$A$205,0)),"")="Sim"),"Aguardar: base disponível",IF(AND(I427="Se SKU-base disponível",IFERROR(INDEX(Produtos!$E$6:$E$205,MATCH(A427,Produtos!$A$6:$A$205,0)),"")&lt;&gt;"Sim"),"Aguardar: base indisponível",IF(G427&lt;'Instruções'!$B$14,"Revisar: margem abaixo do mínimo","Apta"))))))))))))</f>
        <v/>
      </c>
      <c r="N427" s="17">
        <f>IF(M427&lt;&gt;"Apta","",1+COUNTIFS($A$6:$A$505,A427,$E$6:$E$505,E427,$M$6:$M$505,"Apta",$H$6:$H$505,"&gt;"&amp;H427)+COUNTIFS($A$6:$A$505,A427,$E$6:$E$505,E427,$M$6:$M$505,"Apta",$H$6:$H$505,H427,$G$6:$G$505,"&gt;"&amp;G427)+COUNTIFS($A$6:A427,A427,$E$6:E427,E427,$M$6:M427,"Apta",$H$6:H427,H427,$G$6:G427,G427)-1)</f>
        <v/>
      </c>
      <c r="O427" s="24">
        <f>IF(N427="","",A427&amp;"|"&amp;E427&amp;"|"&amp;TEXT(N427,"000"))</f>
        <v/>
      </c>
    </row>
    <row r="428">
      <c r="A428" s="16" t="n"/>
      <c r="B428" s="20">
        <f>IF(A428="","",IFERROR(INDEX(Produtos!$B$6:$B$205,MATCH(A428,Produtos!$A$6:$A$205,0)),"SKU não cadastrado"))</f>
        <v/>
      </c>
      <c r="C428" s="16" t="n"/>
      <c r="D428" s="20">
        <f>IF(C428="","",IFERROR(INDEX(Produtos!$B$6:$B$205,MATCH(C428,Produtos!$A$6:$A$205,0)),"SKU não cadastrado"))</f>
        <v/>
      </c>
      <c r="E428" s="16" t="n"/>
      <c r="F428" s="16" t="n"/>
      <c r="G428" s="38" t="n"/>
      <c r="H428" s="22" t="n"/>
      <c r="I428" s="23" t="n"/>
      <c r="J428" s="16" t="n"/>
      <c r="K428" s="23" t="n"/>
      <c r="L428" s="20">
        <f>IF(COUNTA(A428,C428,E428,F428,G428,H428,I428,J428)=0,"",IF(A428="","Falta SKU-base",IF(C428="","Falta SKU recomendado",IF(E428="","Falta tipo",IF(F428="","Falta compatibilidade",IF(G428="","Falta margem",IF(H428="","Falta prioridade",IF(I428="","Falta regra",IF(J428="","Falta situação ativa",IF(A428=C428,"Conflito: SKU igual",IF(COUNTIF(Produtos!$A$6:$A$205,A428)=0,"Conflito: base não cadastrada",IF(COUNTIF(Produtos!$A$6:$A$205,C428)=0,"Conflito: recomendado não cadastrado",IF(COUNTIFS($A$6:A428,A428,$C$6:C428,C428,$E$6:E428,E428)&gt;1,"Conflito: relação duplicada","OK")))))))))))))</f>
        <v/>
      </c>
      <c r="M428" s="20">
        <f>IF(L428="","",IF(L428&lt;&gt;"OK","Bloqueada: "&amp;L428,IF(J428&lt;&gt;"Sim","Inativa",IF(IFERROR(INDEX(Produtos!$D$6:$D$205,MATCH(A428,Produtos!$A$6:$A$205,0)),"")&lt;&gt;"Ativo","Bloqueada: base inativa",IF(IFERROR(INDEX(Produtos!$D$6:$D$205,MATCH(C428,Produtos!$A$6:$A$205,0)),"")&lt;&gt;"Ativo","Bloqueada: recomendado inativo",IF(F428="Incompatível","Bloqueada: incompatível",IF(F428="Não avaliada","Revisar: compatibilidade",IF(AND(F428="Condicional",'Instruções'!$B$15="Não"),"Revisar: condição não liberada",IF(IFERROR(INDEX(Produtos!$E$6:$E$205,MATCH(C428,Produtos!$A$6:$A$205,0)),"")&lt;&gt;"Sim","Aguardar: recomendado indisponível",IF(AND(I428="Se SKU-base indisponível",IFERROR(INDEX(Produtos!$E$6:$E$205,MATCH(A428,Produtos!$A$6:$A$205,0)),"")="Sim"),"Aguardar: base disponível",IF(AND(I428="Se SKU-base disponível",IFERROR(INDEX(Produtos!$E$6:$E$205,MATCH(A428,Produtos!$A$6:$A$205,0)),"")&lt;&gt;"Sim"),"Aguardar: base indisponível",IF(G428&lt;'Instruções'!$B$14,"Revisar: margem abaixo do mínimo","Apta"))))))))))))</f>
        <v/>
      </c>
      <c r="N428" s="17">
        <f>IF(M428&lt;&gt;"Apta","",1+COUNTIFS($A$6:$A$505,A428,$E$6:$E$505,E428,$M$6:$M$505,"Apta",$H$6:$H$505,"&gt;"&amp;H428)+COUNTIFS($A$6:$A$505,A428,$E$6:$E$505,E428,$M$6:$M$505,"Apta",$H$6:$H$505,H428,$G$6:$G$505,"&gt;"&amp;G428)+COUNTIFS($A$6:A428,A428,$E$6:E428,E428,$M$6:M428,"Apta",$H$6:H428,H428,$G$6:G428,G428)-1)</f>
        <v/>
      </c>
      <c r="O428" s="24">
        <f>IF(N428="","",A428&amp;"|"&amp;E428&amp;"|"&amp;TEXT(N428,"000"))</f>
        <v/>
      </c>
    </row>
    <row r="429">
      <c r="A429" s="16" t="n"/>
      <c r="B429" s="20">
        <f>IF(A429="","",IFERROR(INDEX(Produtos!$B$6:$B$205,MATCH(A429,Produtos!$A$6:$A$205,0)),"SKU não cadastrado"))</f>
        <v/>
      </c>
      <c r="C429" s="16" t="n"/>
      <c r="D429" s="20">
        <f>IF(C429="","",IFERROR(INDEX(Produtos!$B$6:$B$205,MATCH(C429,Produtos!$A$6:$A$205,0)),"SKU não cadastrado"))</f>
        <v/>
      </c>
      <c r="E429" s="16" t="n"/>
      <c r="F429" s="16" t="n"/>
      <c r="G429" s="38" t="n"/>
      <c r="H429" s="22" t="n"/>
      <c r="I429" s="23" t="n"/>
      <c r="J429" s="16" t="n"/>
      <c r="K429" s="23" t="n"/>
      <c r="L429" s="20">
        <f>IF(COUNTA(A429,C429,E429,F429,G429,H429,I429,J429)=0,"",IF(A429="","Falta SKU-base",IF(C429="","Falta SKU recomendado",IF(E429="","Falta tipo",IF(F429="","Falta compatibilidade",IF(G429="","Falta margem",IF(H429="","Falta prioridade",IF(I429="","Falta regra",IF(J429="","Falta situação ativa",IF(A429=C429,"Conflito: SKU igual",IF(COUNTIF(Produtos!$A$6:$A$205,A429)=0,"Conflito: base não cadastrada",IF(COUNTIF(Produtos!$A$6:$A$205,C429)=0,"Conflito: recomendado não cadastrado",IF(COUNTIFS($A$6:A429,A429,$C$6:C429,C429,$E$6:E429,E429)&gt;1,"Conflito: relação duplicada","OK")))))))))))))</f>
        <v/>
      </c>
      <c r="M429" s="20">
        <f>IF(L429="","",IF(L429&lt;&gt;"OK","Bloqueada: "&amp;L429,IF(J429&lt;&gt;"Sim","Inativa",IF(IFERROR(INDEX(Produtos!$D$6:$D$205,MATCH(A429,Produtos!$A$6:$A$205,0)),"")&lt;&gt;"Ativo","Bloqueada: base inativa",IF(IFERROR(INDEX(Produtos!$D$6:$D$205,MATCH(C429,Produtos!$A$6:$A$205,0)),"")&lt;&gt;"Ativo","Bloqueada: recomendado inativo",IF(F429="Incompatível","Bloqueada: incompatível",IF(F429="Não avaliada","Revisar: compatibilidade",IF(AND(F429="Condicional",'Instruções'!$B$15="Não"),"Revisar: condição não liberada",IF(IFERROR(INDEX(Produtos!$E$6:$E$205,MATCH(C429,Produtos!$A$6:$A$205,0)),"")&lt;&gt;"Sim","Aguardar: recomendado indisponível",IF(AND(I429="Se SKU-base indisponível",IFERROR(INDEX(Produtos!$E$6:$E$205,MATCH(A429,Produtos!$A$6:$A$205,0)),"")="Sim"),"Aguardar: base disponível",IF(AND(I429="Se SKU-base disponível",IFERROR(INDEX(Produtos!$E$6:$E$205,MATCH(A429,Produtos!$A$6:$A$205,0)),"")&lt;&gt;"Sim"),"Aguardar: base indisponível",IF(G429&lt;'Instruções'!$B$14,"Revisar: margem abaixo do mínimo","Apta"))))))))))))</f>
        <v/>
      </c>
      <c r="N429" s="17">
        <f>IF(M429&lt;&gt;"Apta","",1+COUNTIFS($A$6:$A$505,A429,$E$6:$E$505,E429,$M$6:$M$505,"Apta",$H$6:$H$505,"&gt;"&amp;H429)+COUNTIFS($A$6:$A$505,A429,$E$6:$E$505,E429,$M$6:$M$505,"Apta",$H$6:$H$505,H429,$G$6:$G$505,"&gt;"&amp;G429)+COUNTIFS($A$6:A429,A429,$E$6:E429,E429,$M$6:M429,"Apta",$H$6:H429,H429,$G$6:G429,G429)-1)</f>
        <v/>
      </c>
      <c r="O429" s="24">
        <f>IF(N429="","",A429&amp;"|"&amp;E429&amp;"|"&amp;TEXT(N429,"000"))</f>
        <v/>
      </c>
    </row>
    <row r="430">
      <c r="A430" s="16" t="n"/>
      <c r="B430" s="20">
        <f>IF(A430="","",IFERROR(INDEX(Produtos!$B$6:$B$205,MATCH(A430,Produtos!$A$6:$A$205,0)),"SKU não cadastrado"))</f>
        <v/>
      </c>
      <c r="C430" s="16" t="n"/>
      <c r="D430" s="20">
        <f>IF(C430="","",IFERROR(INDEX(Produtos!$B$6:$B$205,MATCH(C430,Produtos!$A$6:$A$205,0)),"SKU não cadastrado"))</f>
        <v/>
      </c>
      <c r="E430" s="16" t="n"/>
      <c r="F430" s="16" t="n"/>
      <c r="G430" s="38" t="n"/>
      <c r="H430" s="22" t="n"/>
      <c r="I430" s="23" t="n"/>
      <c r="J430" s="16" t="n"/>
      <c r="K430" s="23" t="n"/>
      <c r="L430" s="20">
        <f>IF(COUNTA(A430,C430,E430,F430,G430,H430,I430,J430)=0,"",IF(A430="","Falta SKU-base",IF(C430="","Falta SKU recomendado",IF(E430="","Falta tipo",IF(F430="","Falta compatibilidade",IF(G430="","Falta margem",IF(H430="","Falta prioridade",IF(I430="","Falta regra",IF(J430="","Falta situação ativa",IF(A430=C430,"Conflito: SKU igual",IF(COUNTIF(Produtos!$A$6:$A$205,A430)=0,"Conflito: base não cadastrada",IF(COUNTIF(Produtos!$A$6:$A$205,C430)=0,"Conflito: recomendado não cadastrado",IF(COUNTIFS($A$6:A430,A430,$C$6:C430,C430,$E$6:E430,E430)&gt;1,"Conflito: relação duplicada","OK")))))))))))))</f>
        <v/>
      </c>
      <c r="M430" s="20">
        <f>IF(L430="","",IF(L430&lt;&gt;"OK","Bloqueada: "&amp;L430,IF(J430&lt;&gt;"Sim","Inativa",IF(IFERROR(INDEX(Produtos!$D$6:$D$205,MATCH(A430,Produtos!$A$6:$A$205,0)),"")&lt;&gt;"Ativo","Bloqueada: base inativa",IF(IFERROR(INDEX(Produtos!$D$6:$D$205,MATCH(C430,Produtos!$A$6:$A$205,0)),"")&lt;&gt;"Ativo","Bloqueada: recomendado inativo",IF(F430="Incompatível","Bloqueada: incompatível",IF(F430="Não avaliada","Revisar: compatibilidade",IF(AND(F430="Condicional",'Instruções'!$B$15="Não"),"Revisar: condição não liberada",IF(IFERROR(INDEX(Produtos!$E$6:$E$205,MATCH(C430,Produtos!$A$6:$A$205,0)),"")&lt;&gt;"Sim","Aguardar: recomendado indisponível",IF(AND(I430="Se SKU-base indisponível",IFERROR(INDEX(Produtos!$E$6:$E$205,MATCH(A430,Produtos!$A$6:$A$205,0)),"")="Sim"),"Aguardar: base disponível",IF(AND(I430="Se SKU-base disponível",IFERROR(INDEX(Produtos!$E$6:$E$205,MATCH(A430,Produtos!$A$6:$A$205,0)),"")&lt;&gt;"Sim"),"Aguardar: base indisponível",IF(G430&lt;'Instruções'!$B$14,"Revisar: margem abaixo do mínimo","Apta"))))))))))))</f>
        <v/>
      </c>
      <c r="N430" s="17">
        <f>IF(M430&lt;&gt;"Apta","",1+COUNTIFS($A$6:$A$505,A430,$E$6:$E$505,E430,$M$6:$M$505,"Apta",$H$6:$H$505,"&gt;"&amp;H430)+COUNTIFS($A$6:$A$505,A430,$E$6:$E$505,E430,$M$6:$M$505,"Apta",$H$6:$H$505,H430,$G$6:$G$505,"&gt;"&amp;G430)+COUNTIFS($A$6:A430,A430,$E$6:E430,E430,$M$6:M430,"Apta",$H$6:H430,H430,$G$6:G430,G430)-1)</f>
        <v/>
      </c>
      <c r="O430" s="24">
        <f>IF(N430="","",A430&amp;"|"&amp;E430&amp;"|"&amp;TEXT(N430,"000"))</f>
        <v/>
      </c>
    </row>
    <row r="431">
      <c r="A431" s="16" t="n"/>
      <c r="B431" s="20">
        <f>IF(A431="","",IFERROR(INDEX(Produtos!$B$6:$B$205,MATCH(A431,Produtos!$A$6:$A$205,0)),"SKU não cadastrado"))</f>
        <v/>
      </c>
      <c r="C431" s="16" t="n"/>
      <c r="D431" s="20">
        <f>IF(C431="","",IFERROR(INDEX(Produtos!$B$6:$B$205,MATCH(C431,Produtos!$A$6:$A$205,0)),"SKU não cadastrado"))</f>
        <v/>
      </c>
      <c r="E431" s="16" t="n"/>
      <c r="F431" s="16" t="n"/>
      <c r="G431" s="38" t="n"/>
      <c r="H431" s="22" t="n"/>
      <c r="I431" s="23" t="n"/>
      <c r="J431" s="16" t="n"/>
      <c r="K431" s="23" t="n"/>
      <c r="L431" s="20">
        <f>IF(COUNTA(A431,C431,E431,F431,G431,H431,I431,J431)=0,"",IF(A431="","Falta SKU-base",IF(C431="","Falta SKU recomendado",IF(E431="","Falta tipo",IF(F431="","Falta compatibilidade",IF(G431="","Falta margem",IF(H431="","Falta prioridade",IF(I431="","Falta regra",IF(J431="","Falta situação ativa",IF(A431=C431,"Conflito: SKU igual",IF(COUNTIF(Produtos!$A$6:$A$205,A431)=0,"Conflito: base não cadastrada",IF(COUNTIF(Produtos!$A$6:$A$205,C431)=0,"Conflito: recomendado não cadastrado",IF(COUNTIFS($A$6:A431,A431,$C$6:C431,C431,$E$6:E431,E431)&gt;1,"Conflito: relação duplicada","OK")))))))))))))</f>
        <v/>
      </c>
      <c r="M431" s="20">
        <f>IF(L431="","",IF(L431&lt;&gt;"OK","Bloqueada: "&amp;L431,IF(J431&lt;&gt;"Sim","Inativa",IF(IFERROR(INDEX(Produtos!$D$6:$D$205,MATCH(A431,Produtos!$A$6:$A$205,0)),"")&lt;&gt;"Ativo","Bloqueada: base inativa",IF(IFERROR(INDEX(Produtos!$D$6:$D$205,MATCH(C431,Produtos!$A$6:$A$205,0)),"")&lt;&gt;"Ativo","Bloqueada: recomendado inativo",IF(F431="Incompatível","Bloqueada: incompatível",IF(F431="Não avaliada","Revisar: compatibilidade",IF(AND(F431="Condicional",'Instruções'!$B$15="Não"),"Revisar: condição não liberada",IF(IFERROR(INDEX(Produtos!$E$6:$E$205,MATCH(C431,Produtos!$A$6:$A$205,0)),"")&lt;&gt;"Sim","Aguardar: recomendado indisponível",IF(AND(I431="Se SKU-base indisponível",IFERROR(INDEX(Produtos!$E$6:$E$205,MATCH(A431,Produtos!$A$6:$A$205,0)),"")="Sim"),"Aguardar: base disponível",IF(AND(I431="Se SKU-base disponível",IFERROR(INDEX(Produtos!$E$6:$E$205,MATCH(A431,Produtos!$A$6:$A$205,0)),"")&lt;&gt;"Sim"),"Aguardar: base indisponível",IF(G431&lt;'Instruções'!$B$14,"Revisar: margem abaixo do mínimo","Apta"))))))))))))</f>
        <v/>
      </c>
      <c r="N431" s="17">
        <f>IF(M431&lt;&gt;"Apta","",1+COUNTIFS($A$6:$A$505,A431,$E$6:$E$505,E431,$M$6:$M$505,"Apta",$H$6:$H$505,"&gt;"&amp;H431)+COUNTIFS($A$6:$A$505,A431,$E$6:$E$505,E431,$M$6:$M$505,"Apta",$H$6:$H$505,H431,$G$6:$G$505,"&gt;"&amp;G431)+COUNTIFS($A$6:A431,A431,$E$6:E431,E431,$M$6:M431,"Apta",$H$6:H431,H431,$G$6:G431,G431)-1)</f>
        <v/>
      </c>
      <c r="O431" s="24">
        <f>IF(N431="","",A431&amp;"|"&amp;E431&amp;"|"&amp;TEXT(N431,"000"))</f>
        <v/>
      </c>
    </row>
    <row r="432">
      <c r="A432" s="16" t="n"/>
      <c r="B432" s="20">
        <f>IF(A432="","",IFERROR(INDEX(Produtos!$B$6:$B$205,MATCH(A432,Produtos!$A$6:$A$205,0)),"SKU não cadastrado"))</f>
        <v/>
      </c>
      <c r="C432" s="16" t="n"/>
      <c r="D432" s="20">
        <f>IF(C432="","",IFERROR(INDEX(Produtos!$B$6:$B$205,MATCH(C432,Produtos!$A$6:$A$205,0)),"SKU não cadastrado"))</f>
        <v/>
      </c>
      <c r="E432" s="16" t="n"/>
      <c r="F432" s="16" t="n"/>
      <c r="G432" s="38" t="n"/>
      <c r="H432" s="22" t="n"/>
      <c r="I432" s="23" t="n"/>
      <c r="J432" s="16" t="n"/>
      <c r="K432" s="23" t="n"/>
      <c r="L432" s="20">
        <f>IF(COUNTA(A432,C432,E432,F432,G432,H432,I432,J432)=0,"",IF(A432="","Falta SKU-base",IF(C432="","Falta SKU recomendado",IF(E432="","Falta tipo",IF(F432="","Falta compatibilidade",IF(G432="","Falta margem",IF(H432="","Falta prioridade",IF(I432="","Falta regra",IF(J432="","Falta situação ativa",IF(A432=C432,"Conflito: SKU igual",IF(COUNTIF(Produtos!$A$6:$A$205,A432)=0,"Conflito: base não cadastrada",IF(COUNTIF(Produtos!$A$6:$A$205,C432)=0,"Conflito: recomendado não cadastrado",IF(COUNTIFS($A$6:A432,A432,$C$6:C432,C432,$E$6:E432,E432)&gt;1,"Conflito: relação duplicada","OK")))))))))))))</f>
        <v/>
      </c>
      <c r="M432" s="20">
        <f>IF(L432="","",IF(L432&lt;&gt;"OK","Bloqueada: "&amp;L432,IF(J432&lt;&gt;"Sim","Inativa",IF(IFERROR(INDEX(Produtos!$D$6:$D$205,MATCH(A432,Produtos!$A$6:$A$205,0)),"")&lt;&gt;"Ativo","Bloqueada: base inativa",IF(IFERROR(INDEX(Produtos!$D$6:$D$205,MATCH(C432,Produtos!$A$6:$A$205,0)),"")&lt;&gt;"Ativo","Bloqueada: recomendado inativo",IF(F432="Incompatível","Bloqueada: incompatível",IF(F432="Não avaliada","Revisar: compatibilidade",IF(AND(F432="Condicional",'Instruções'!$B$15="Não"),"Revisar: condição não liberada",IF(IFERROR(INDEX(Produtos!$E$6:$E$205,MATCH(C432,Produtos!$A$6:$A$205,0)),"")&lt;&gt;"Sim","Aguardar: recomendado indisponível",IF(AND(I432="Se SKU-base indisponível",IFERROR(INDEX(Produtos!$E$6:$E$205,MATCH(A432,Produtos!$A$6:$A$205,0)),"")="Sim"),"Aguardar: base disponível",IF(AND(I432="Se SKU-base disponível",IFERROR(INDEX(Produtos!$E$6:$E$205,MATCH(A432,Produtos!$A$6:$A$205,0)),"")&lt;&gt;"Sim"),"Aguardar: base indisponível",IF(G432&lt;'Instruções'!$B$14,"Revisar: margem abaixo do mínimo","Apta"))))))))))))</f>
        <v/>
      </c>
      <c r="N432" s="17">
        <f>IF(M432&lt;&gt;"Apta","",1+COUNTIFS($A$6:$A$505,A432,$E$6:$E$505,E432,$M$6:$M$505,"Apta",$H$6:$H$505,"&gt;"&amp;H432)+COUNTIFS($A$6:$A$505,A432,$E$6:$E$505,E432,$M$6:$M$505,"Apta",$H$6:$H$505,H432,$G$6:$G$505,"&gt;"&amp;G432)+COUNTIFS($A$6:A432,A432,$E$6:E432,E432,$M$6:M432,"Apta",$H$6:H432,H432,$G$6:G432,G432)-1)</f>
        <v/>
      </c>
      <c r="O432" s="24">
        <f>IF(N432="","",A432&amp;"|"&amp;E432&amp;"|"&amp;TEXT(N432,"000"))</f>
        <v/>
      </c>
    </row>
    <row r="433">
      <c r="A433" s="16" t="n"/>
      <c r="B433" s="20">
        <f>IF(A433="","",IFERROR(INDEX(Produtos!$B$6:$B$205,MATCH(A433,Produtos!$A$6:$A$205,0)),"SKU não cadastrado"))</f>
        <v/>
      </c>
      <c r="C433" s="16" t="n"/>
      <c r="D433" s="20">
        <f>IF(C433="","",IFERROR(INDEX(Produtos!$B$6:$B$205,MATCH(C433,Produtos!$A$6:$A$205,0)),"SKU não cadastrado"))</f>
        <v/>
      </c>
      <c r="E433" s="16" t="n"/>
      <c r="F433" s="16" t="n"/>
      <c r="G433" s="38" t="n"/>
      <c r="H433" s="22" t="n"/>
      <c r="I433" s="23" t="n"/>
      <c r="J433" s="16" t="n"/>
      <c r="K433" s="23" t="n"/>
      <c r="L433" s="20">
        <f>IF(COUNTA(A433,C433,E433,F433,G433,H433,I433,J433)=0,"",IF(A433="","Falta SKU-base",IF(C433="","Falta SKU recomendado",IF(E433="","Falta tipo",IF(F433="","Falta compatibilidade",IF(G433="","Falta margem",IF(H433="","Falta prioridade",IF(I433="","Falta regra",IF(J433="","Falta situação ativa",IF(A433=C433,"Conflito: SKU igual",IF(COUNTIF(Produtos!$A$6:$A$205,A433)=0,"Conflito: base não cadastrada",IF(COUNTIF(Produtos!$A$6:$A$205,C433)=0,"Conflito: recomendado não cadastrado",IF(COUNTIFS($A$6:A433,A433,$C$6:C433,C433,$E$6:E433,E433)&gt;1,"Conflito: relação duplicada","OK")))))))))))))</f>
        <v/>
      </c>
      <c r="M433" s="20">
        <f>IF(L433="","",IF(L433&lt;&gt;"OK","Bloqueada: "&amp;L433,IF(J433&lt;&gt;"Sim","Inativa",IF(IFERROR(INDEX(Produtos!$D$6:$D$205,MATCH(A433,Produtos!$A$6:$A$205,0)),"")&lt;&gt;"Ativo","Bloqueada: base inativa",IF(IFERROR(INDEX(Produtos!$D$6:$D$205,MATCH(C433,Produtos!$A$6:$A$205,0)),"")&lt;&gt;"Ativo","Bloqueada: recomendado inativo",IF(F433="Incompatível","Bloqueada: incompatível",IF(F433="Não avaliada","Revisar: compatibilidade",IF(AND(F433="Condicional",'Instruções'!$B$15="Não"),"Revisar: condição não liberada",IF(IFERROR(INDEX(Produtos!$E$6:$E$205,MATCH(C433,Produtos!$A$6:$A$205,0)),"")&lt;&gt;"Sim","Aguardar: recomendado indisponível",IF(AND(I433="Se SKU-base indisponível",IFERROR(INDEX(Produtos!$E$6:$E$205,MATCH(A433,Produtos!$A$6:$A$205,0)),"")="Sim"),"Aguardar: base disponível",IF(AND(I433="Se SKU-base disponível",IFERROR(INDEX(Produtos!$E$6:$E$205,MATCH(A433,Produtos!$A$6:$A$205,0)),"")&lt;&gt;"Sim"),"Aguardar: base indisponível",IF(G433&lt;'Instruções'!$B$14,"Revisar: margem abaixo do mínimo","Apta"))))))))))))</f>
        <v/>
      </c>
      <c r="N433" s="17">
        <f>IF(M433&lt;&gt;"Apta","",1+COUNTIFS($A$6:$A$505,A433,$E$6:$E$505,E433,$M$6:$M$505,"Apta",$H$6:$H$505,"&gt;"&amp;H433)+COUNTIFS($A$6:$A$505,A433,$E$6:$E$505,E433,$M$6:$M$505,"Apta",$H$6:$H$505,H433,$G$6:$G$505,"&gt;"&amp;G433)+COUNTIFS($A$6:A433,A433,$E$6:E433,E433,$M$6:M433,"Apta",$H$6:H433,H433,$G$6:G433,G433)-1)</f>
        <v/>
      </c>
      <c r="O433" s="24">
        <f>IF(N433="","",A433&amp;"|"&amp;E433&amp;"|"&amp;TEXT(N433,"000"))</f>
        <v/>
      </c>
    </row>
    <row r="434">
      <c r="A434" s="16" t="n"/>
      <c r="B434" s="20">
        <f>IF(A434="","",IFERROR(INDEX(Produtos!$B$6:$B$205,MATCH(A434,Produtos!$A$6:$A$205,0)),"SKU não cadastrado"))</f>
        <v/>
      </c>
      <c r="C434" s="16" t="n"/>
      <c r="D434" s="20">
        <f>IF(C434="","",IFERROR(INDEX(Produtos!$B$6:$B$205,MATCH(C434,Produtos!$A$6:$A$205,0)),"SKU não cadastrado"))</f>
        <v/>
      </c>
      <c r="E434" s="16" t="n"/>
      <c r="F434" s="16" t="n"/>
      <c r="G434" s="38" t="n"/>
      <c r="H434" s="22" t="n"/>
      <c r="I434" s="23" t="n"/>
      <c r="J434" s="16" t="n"/>
      <c r="K434" s="23" t="n"/>
      <c r="L434" s="20">
        <f>IF(COUNTA(A434,C434,E434,F434,G434,H434,I434,J434)=0,"",IF(A434="","Falta SKU-base",IF(C434="","Falta SKU recomendado",IF(E434="","Falta tipo",IF(F434="","Falta compatibilidade",IF(G434="","Falta margem",IF(H434="","Falta prioridade",IF(I434="","Falta regra",IF(J434="","Falta situação ativa",IF(A434=C434,"Conflito: SKU igual",IF(COUNTIF(Produtos!$A$6:$A$205,A434)=0,"Conflito: base não cadastrada",IF(COUNTIF(Produtos!$A$6:$A$205,C434)=0,"Conflito: recomendado não cadastrado",IF(COUNTIFS($A$6:A434,A434,$C$6:C434,C434,$E$6:E434,E434)&gt;1,"Conflito: relação duplicada","OK")))))))))))))</f>
        <v/>
      </c>
      <c r="M434" s="20">
        <f>IF(L434="","",IF(L434&lt;&gt;"OK","Bloqueada: "&amp;L434,IF(J434&lt;&gt;"Sim","Inativa",IF(IFERROR(INDEX(Produtos!$D$6:$D$205,MATCH(A434,Produtos!$A$6:$A$205,0)),"")&lt;&gt;"Ativo","Bloqueada: base inativa",IF(IFERROR(INDEX(Produtos!$D$6:$D$205,MATCH(C434,Produtos!$A$6:$A$205,0)),"")&lt;&gt;"Ativo","Bloqueada: recomendado inativo",IF(F434="Incompatível","Bloqueada: incompatível",IF(F434="Não avaliada","Revisar: compatibilidade",IF(AND(F434="Condicional",'Instruções'!$B$15="Não"),"Revisar: condição não liberada",IF(IFERROR(INDEX(Produtos!$E$6:$E$205,MATCH(C434,Produtos!$A$6:$A$205,0)),"")&lt;&gt;"Sim","Aguardar: recomendado indisponível",IF(AND(I434="Se SKU-base indisponível",IFERROR(INDEX(Produtos!$E$6:$E$205,MATCH(A434,Produtos!$A$6:$A$205,0)),"")="Sim"),"Aguardar: base disponível",IF(AND(I434="Se SKU-base disponível",IFERROR(INDEX(Produtos!$E$6:$E$205,MATCH(A434,Produtos!$A$6:$A$205,0)),"")&lt;&gt;"Sim"),"Aguardar: base indisponível",IF(G434&lt;'Instruções'!$B$14,"Revisar: margem abaixo do mínimo","Apta"))))))))))))</f>
        <v/>
      </c>
      <c r="N434" s="17">
        <f>IF(M434&lt;&gt;"Apta","",1+COUNTIFS($A$6:$A$505,A434,$E$6:$E$505,E434,$M$6:$M$505,"Apta",$H$6:$H$505,"&gt;"&amp;H434)+COUNTIFS($A$6:$A$505,A434,$E$6:$E$505,E434,$M$6:$M$505,"Apta",$H$6:$H$505,H434,$G$6:$G$505,"&gt;"&amp;G434)+COUNTIFS($A$6:A434,A434,$E$6:E434,E434,$M$6:M434,"Apta",$H$6:H434,H434,$G$6:G434,G434)-1)</f>
        <v/>
      </c>
      <c r="O434" s="24">
        <f>IF(N434="","",A434&amp;"|"&amp;E434&amp;"|"&amp;TEXT(N434,"000"))</f>
        <v/>
      </c>
    </row>
    <row r="435">
      <c r="A435" s="16" t="n"/>
      <c r="B435" s="20">
        <f>IF(A435="","",IFERROR(INDEX(Produtos!$B$6:$B$205,MATCH(A435,Produtos!$A$6:$A$205,0)),"SKU não cadastrado"))</f>
        <v/>
      </c>
      <c r="C435" s="16" t="n"/>
      <c r="D435" s="20">
        <f>IF(C435="","",IFERROR(INDEX(Produtos!$B$6:$B$205,MATCH(C435,Produtos!$A$6:$A$205,0)),"SKU não cadastrado"))</f>
        <v/>
      </c>
      <c r="E435" s="16" t="n"/>
      <c r="F435" s="16" t="n"/>
      <c r="G435" s="38" t="n"/>
      <c r="H435" s="22" t="n"/>
      <c r="I435" s="23" t="n"/>
      <c r="J435" s="16" t="n"/>
      <c r="K435" s="23" t="n"/>
      <c r="L435" s="20">
        <f>IF(COUNTA(A435,C435,E435,F435,G435,H435,I435,J435)=0,"",IF(A435="","Falta SKU-base",IF(C435="","Falta SKU recomendado",IF(E435="","Falta tipo",IF(F435="","Falta compatibilidade",IF(G435="","Falta margem",IF(H435="","Falta prioridade",IF(I435="","Falta regra",IF(J435="","Falta situação ativa",IF(A435=C435,"Conflito: SKU igual",IF(COUNTIF(Produtos!$A$6:$A$205,A435)=0,"Conflito: base não cadastrada",IF(COUNTIF(Produtos!$A$6:$A$205,C435)=0,"Conflito: recomendado não cadastrado",IF(COUNTIFS($A$6:A435,A435,$C$6:C435,C435,$E$6:E435,E435)&gt;1,"Conflito: relação duplicada","OK")))))))))))))</f>
        <v/>
      </c>
      <c r="M435" s="20">
        <f>IF(L435="","",IF(L435&lt;&gt;"OK","Bloqueada: "&amp;L435,IF(J435&lt;&gt;"Sim","Inativa",IF(IFERROR(INDEX(Produtos!$D$6:$D$205,MATCH(A435,Produtos!$A$6:$A$205,0)),"")&lt;&gt;"Ativo","Bloqueada: base inativa",IF(IFERROR(INDEX(Produtos!$D$6:$D$205,MATCH(C435,Produtos!$A$6:$A$205,0)),"")&lt;&gt;"Ativo","Bloqueada: recomendado inativo",IF(F435="Incompatível","Bloqueada: incompatível",IF(F435="Não avaliada","Revisar: compatibilidade",IF(AND(F435="Condicional",'Instruções'!$B$15="Não"),"Revisar: condição não liberada",IF(IFERROR(INDEX(Produtos!$E$6:$E$205,MATCH(C435,Produtos!$A$6:$A$205,0)),"")&lt;&gt;"Sim","Aguardar: recomendado indisponível",IF(AND(I435="Se SKU-base indisponível",IFERROR(INDEX(Produtos!$E$6:$E$205,MATCH(A435,Produtos!$A$6:$A$205,0)),"")="Sim"),"Aguardar: base disponível",IF(AND(I435="Se SKU-base disponível",IFERROR(INDEX(Produtos!$E$6:$E$205,MATCH(A435,Produtos!$A$6:$A$205,0)),"")&lt;&gt;"Sim"),"Aguardar: base indisponível",IF(G435&lt;'Instruções'!$B$14,"Revisar: margem abaixo do mínimo","Apta"))))))))))))</f>
        <v/>
      </c>
      <c r="N435" s="17">
        <f>IF(M435&lt;&gt;"Apta","",1+COUNTIFS($A$6:$A$505,A435,$E$6:$E$505,E435,$M$6:$M$505,"Apta",$H$6:$H$505,"&gt;"&amp;H435)+COUNTIFS($A$6:$A$505,A435,$E$6:$E$505,E435,$M$6:$M$505,"Apta",$H$6:$H$505,H435,$G$6:$G$505,"&gt;"&amp;G435)+COUNTIFS($A$6:A435,A435,$E$6:E435,E435,$M$6:M435,"Apta",$H$6:H435,H435,$G$6:G435,G435)-1)</f>
        <v/>
      </c>
      <c r="O435" s="24">
        <f>IF(N435="","",A435&amp;"|"&amp;E435&amp;"|"&amp;TEXT(N435,"000"))</f>
        <v/>
      </c>
    </row>
    <row r="436">
      <c r="A436" s="16" t="n"/>
      <c r="B436" s="20">
        <f>IF(A436="","",IFERROR(INDEX(Produtos!$B$6:$B$205,MATCH(A436,Produtos!$A$6:$A$205,0)),"SKU não cadastrado"))</f>
        <v/>
      </c>
      <c r="C436" s="16" t="n"/>
      <c r="D436" s="20">
        <f>IF(C436="","",IFERROR(INDEX(Produtos!$B$6:$B$205,MATCH(C436,Produtos!$A$6:$A$205,0)),"SKU não cadastrado"))</f>
        <v/>
      </c>
      <c r="E436" s="16" t="n"/>
      <c r="F436" s="16" t="n"/>
      <c r="G436" s="38" t="n"/>
      <c r="H436" s="22" t="n"/>
      <c r="I436" s="23" t="n"/>
      <c r="J436" s="16" t="n"/>
      <c r="K436" s="23" t="n"/>
      <c r="L436" s="20">
        <f>IF(COUNTA(A436,C436,E436,F436,G436,H436,I436,J436)=0,"",IF(A436="","Falta SKU-base",IF(C436="","Falta SKU recomendado",IF(E436="","Falta tipo",IF(F436="","Falta compatibilidade",IF(G436="","Falta margem",IF(H436="","Falta prioridade",IF(I436="","Falta regra",IF(J436="","Falta situação ativa",IF(A436=C436,"Conflito: SKU igual",IF(COUNTIF(Produtos!$A$6:$A$205,A436)=0,"Conflito: base não cadastrada",IF(COUNTIF(Produtos!$A$6:$A$205,C436)=0,"Conflito: recomendado não cadastrado",IF(COUNTIFS($A$6:A436,A436,$C$6:C436,C436,$E$6:E436,E436)&gt;1,"Conflito: relação duplicada","OK")))))))))))))</f>
        <v/>
      </c>
      <c r="M436" s="20">
        <f>IF(L436="","",IF(L436&lt;&gt;"OK","Bloqueada: "&amp;L436,IF(J436&lt;&gt;"Sim","Inativa",IF(IFERROR(INDEX(Produtos!$D$6:$D$205,MATCH(A436,Produtos!$A$6:$A$205,0)),"")&lt;&gt;"Ativo","Bloqueada: base inativa",IF(IFERROR(INDEX(Produtos!$D$6:$D$205,MATCH(C436,Produtos!$A$6:$A$205,0)),"")&lt;&gt;"Ativo","Bloqueada: recomendado inativo",IF(F436="Incompatível","Bloqueada: incompatível",IF(F436="Não avaliada","Revisar: compatibilidade",IF(AND(F436="Condicional",'Instruções'!$B$15="Não"),"Revisar: condição não liberada",IF(IFERROR(INDEX(Produtos!$E$6:$E$205,MATCH(C436,Produtos!$A$6:$A$205,0)),"")&lt;&gt;"Sim","Aguardar: recomendado indisponível",IF(AND(I436="Se SKU-base indisponível",IFERROR(INDEX(Produtos!$E$6:$E$205,MATCH(A436,Produtos!$A$6:$A$205,0)),"")="Sim"),"Aguardar: base disponível",IF(AND(I436="Se SKU-base disponível",IFERROR(INDEX(Produtos!$E$6:$E$205,MATCH(A436,Produtos!$A$6:$A$205,0)),"")&lt;&gt;"Sim"),"Aguardar: base indisponível",IF(G436&lt;'Instruções'!$B$14,"Revisar: margem abaixo do mínimo","Apta"))))))))))))</f>
        <v/>
      </c>
      <c r="N436" s="17">
        <f>IF(M436&lt;&gt;"Apta","",1+COUNTIFS($A$6:$A$505,A436,$E$6:$E$505,E436,$M$6:$M$505,"Apta",$H$6:$H$505,"&gt;"&amp;H436)+COUNTIFS($A$6:$A$505,A436,$E$6:$E$505,E436,$M$6:$M$505,"Apta",$H$6:$H$505,H436,$G$6:$G$505,"&gt;"&amp;G436)+COUNTIFS($A$6:A436,A436,$E$6:E436,E436,$M$6:M436,"Apta",$H$6:H436,H436,$G$6:G436,G436)-1)</f>
        <v/>
      </c>
      <c r="O436" s="24">
        <f>IF(N436="","",A436&amp;"|"&amp;E436&amp;"|"&amp;TEXT(N436,"000"))</f>
        <v/>
      </c>
    </row>
    <row r="437">
      <c r="A437" s="16" t="n"/>
      <c r="B437" s="20">
        <f>IF(A437="","",IFERROR(INDEX(Produtos!$B$6:$B$205,MATCH(A437,Produtos!$A$6:$A$205,0)),"SKU não cadastrado"))</f>
        <v/>
      </c>
      <c r="C437" s="16" t="n"/>
      <c r="D437" s="20">
        <f>IF(C437="","",IFERROR(INDEX(Produtos!$B$6:$B$205,MATCH(C437,Produtos!$A$6:$A$205,0)),"SKU não cadastrado"))</f>
        <v/>
      </c>
      <c r="E437" s="16" t="n"/>
      <c r="F437" s="16" t="n"/>
      <c r="G437" s="38" t="n"/>
      <c r="H437" s="22" t="n"/>
      <c r="I437" s="23" t="n"/>
      <c r="J437" s="16" t="n"/>
      <c r="K437" s="23" t="n"/>
      <c r="L437" s="20">
        <f>IF(COUNTA(A437,C437,E437,F437,G437,H437,I437,J437)=0,"",IF(A437="","Falta SKU-base",IF(C437="","Falta SKU recomendado",IF(E437="","Falta tipo",IF(F437="","Falta compatibilidade",IF(G437="","Falta margem",IF(H437="","Falta prioridade",IF(I437="","Falta regra",IF(J437="","Falta situação ativa",IF(A437=C437,"Conflito: SKU igual",IF(COUNTIF(Produtos!$A$6:$A$205,A437)=0,"Conflito: base não cadastrada",IF(COUNTIF(Produtos!$A$6:$A$205,C437)=0,"Conflito: recomendado não cadastrado",IF(COUNTIFS($A$6:A437,A437,$C$6:C437,C437,$E$6:E437,E437)&gt;1,"Conflito: relação duplicada","OK")))))))))))))</f>
        <v/>
      </c>
      <c r="M437" s="20">
        <f>IF(L437="","",IF(L437&lt;&gt;"OK","Bloqueada: "&amp;L437,IF(J437&lt;&gt;"Sim","Inativa",IF(IFERROR(INDEX(Produtos!$D$6:$D$205,MATCH(A437,Produtos!$A$6:$A$205,0)),"")&lt;&gt;"Ativo","Bloqueada: base inativa",IF(IFERROR(INDEX(Produtos!$D$6:$D$205,MATCH(C437,Produtos!$A$6:$A$205,0)),"")&lt;&gt;"Ativo","Bloqueada: recomendado inativo",IF(F437="Incompatível","Bloqueada: incompatível",IF(F437="Não avaliada","Revisar: compatibilidade",IF(AND(F437="Condicional",'Instruções'!$B$15="Não"),"Revisar: condição não liberada",IF(IFERROR(INDEX(Produtos!$E$6:$E$205,MATCH(C437,Produtos!$A$6:$A$205,0)),"")&lt;&gt;"Sim","Aguardar: recomendado indisponível",IF(AND(I437="Se SKU-base indisponível",IFERROR(INDEX(Produtos!$E$6:$E$205,MATCH(A437,Produtos!$A$6:$A$205,0)),"")="Sim"),"Aguardar: base disponível",IF(AND(I437="Se SKU-base disponível",IFERROR(INDEX(Produtos!$E$6:$E$205,MATCH(A437,Produtos!$A$6:$A$205,0)),"")&lt;&gt;"Sim"),"Aguardar: base indisponível",IF(G437&lt;'Instruções'!$B$14,"Revisar: margem abaixo do mínimo","Apta"))))))))))))</f>
        <v/>
      </c>
      <c r="N437" s="17">
        <f>IF(M437&lt;&gt;"Apta","",1+COUNTIFS($A$6:$A$505,A437,$E$6:$E$505,E437,$M$6:$M$505,"Apta",$H$6:$H$505,"&gt;"&amp;H437)+COUNTIFS($A$6:$A$505,A437,$E$6:$E$505,E437,$M$6:$M$505,"Apta",$H$6:$H$505,H437,$G$6:$G$505,"&gt;"&amp;G437)+COUNTIFS($A$6:A437,A437,$E$6:E437,E437,$M$6:M437,"Apta",$H$6:H437,H437,$G$6:G437,G437)-1)</f>
        <v/>
      </c>
      <c r="O437" s="24">
        <f>IF(N437="","",A437&amp;"|"&amp;E437&amp;"|"&amp;TEXT(N437,"000"))</f>
        <v/>
      </c>
    </row>
    <row r="438">
      <c r="A438" s="16" t="n"/>
      <c r="B438" s="20">
        <f>IF(A438="","",IFERROR(INDEX(Produtos!$B$6:$B$205,MATCH(A438,Produtos!$A$6:$A$205,0)),"SKU não cadastrado"))</f>
        <v/>
      </c>
      <c r="C438" s="16" t="n"/>
      <c r="D438" s="20">
        <f>IF(C438="","",IFERROR(INDEX(Produtos!$B$6:$B$205,MATCH(C438,Produtos!$A$6:$A$205,0)),"SKU não cadastrado"))</f>
        <v/>
      </c>
      <c r="E438" s="16" t="n"/>
      <c r="F438" s="16" t="n"/>
      <c r="G438" s="38" t="n"/>
      <c r="H438" s="22" t="n"/>
      <c r="I438" s="23" t="n"/>
      <c r="J438" s="16" t="n"/>
      <c r="K438" s="23" t="n"/>
      <c r="L438" s="20">
        <f>IF(COUNTA(A438,C438,E438,F438,G438,H438,I438,J438)=0,"",IF(A438="","Falta SKU-base",IF(C438="","Falta SKU recomendado",IF(E438="","Falta tipo",IF(F438="","Falta compatibilidade",IF(G438="","Falta margem",IF(H438="","Falta prioridade",IF(I438="","Falta regra",IF(J438="","Falta situação ativa",IF(A438=C438,"Conflito: SKU igual",IF(COUNTIF(Produtos!$A$6:$A$205,A438)=0,"Conflito: base não cadastrada",IF(COUNTIF(Produtos!$A$6:$A$205,C438)=0,"Conflito: recomendado não cadastrado",IF(COUNTIFS($A$6:A438,A438,$C$6:C438,C438,$E$6:E438,E438)&gt;1,"Conflito: relação duplicada","OK")))))))))))))</f>
        <v/>
      </c>
      <c r="M438" s="20">
        <f>IF(L438="","",IF(L438&lt;&gt;"OK","Bloqueada: "&amp;L438,IF(J438&lt;&gt;"Sim","Inativa",IF(IFERROR(INDEX(Produtos!$D$6:$D$205,MATCH(A438,Produtos!$A$6:$A$205,0)),"")&lt;&gt;"Ativo","Bloqueada: base inativa",IF(IFERROR(INDEX(Produtos!$D$6:$D$205,MATCH(C438,Produtos!$A$6:$A$205,0)),"")&lt;&gt;"Ativo","Bloqueada: recomendado inativo",IF(F438="Incompatível","Bloqueada: incompatível",IF(F438="Não avaliada","Revisar: compatibilidade",IF(AND(F438="Condicional",'Instruções'!$B$15="Não"),"Revisar: condição não liberada",IF(IFERROR(INDEX(Produtos!$E$6:$E$205,MATCH(C438,Produtos!$A$6:$A$205,0)),"")&lt;&gt;"Sim","Aguardar: recomendado indisponível",IF(AND(I438="Se SKU-base indisponível",IFERROR(INDEX(Produtos!$E$6:$E$205,MATCH(A438,Produtos!$A$6:$A$205,0)),"")="Sim"),"Aguardar: base disponível",IF(AND(I438="Se SKU-base disponível",IFERROR(INDEX(Produtos!$E$6:$E$205,MATCH(A438,Produtos!$A$6:$A$205,0)),"")&lt;&gt;"Sim"),"Aguardar: base indisponível",IF(G438&lt;'Instruções'!$B$14,"Revisar: margem abaixo do mínimo","Apta"))))))))))))</f>
        <v/>
      </c>
      <c r="N438" s="17">
        <f>IF(M438&lt;&gt;"Apta","",1+COUNTIFS($A$6:$A$505,A438,$E$6:$E$505,E438,$M$6:$M$505,"Apta",$H$6:$H$505,"&gt;"&amp;H438)+COUNTIFS($A$6:$A$505,A438,$E$6:$E$505,E438,$M$6:$M$505,"Apta",$H$6:$H$505,H438,$G$6:$G$505,"&gt;"&amp;G438)+COUNTIFS($A$6:A438,A438,$E$6:E438,E438,$M$6:M438,"Apta",$H$6:H438,H438,$G$6:G438,G438)-1)</f>
        <v/>
      </c>
      <c r="O438" s="24">
        <f>IF(N438="","",A438&amp;"|"&amp;E438&amp;"|"&amp;TEXT(N438,"000"))</f>
        <v/>
      </c>
    </row>
    <row r="439">
      <c r="A439" s="16" t="n"/>
      <c r="B439" s="20">
        <f>IF(A439="","",IFERROR(INDEX(Produtos!$B$6:$B$205,MATCH(A439,Produtos!$A$6:$A$205,0)),"SKU não cadastrado"))</f>
        <v/>
      </c>
      <c r="C439" s="16" t="n"/>
      <c r="D439" s="20">
        <f>IF(C439="","",IFERROR(INDEX(Produtos!$B$6:$B$205,MATCH(C439,Produtos!$A$6:$A$205,0)),"SKU não cadastrado"))</f>
        <v/>
      </c>
      <c r="E439" s="16" t="n"/>
      <c r="F439" s="16" t="n"/>
      <c r="G439" s="38" t="n"/>
      <c r="H439" s="22" t="n"/>
      <c r="I439" s="23" t="n"/>
      <c r="J439" s="16" t="n"/>
      <c r="K439" s="23" t="n"/>
      <c r="L439" s="20">
        <f>IF(COUNTA(A439,C439,E439,F439,G439,H439,I439,J439)=0,"",IF(A439="","Falta SKU-base",IF(C439="","Falta SKU recomendado",IF(E439="","Falta tipo",IF(F439="","Falta compatibilidade",IF(G439="","Falta margem",IF(H439="","Falta prioridade",IF(I439="","Falta regra",IF(J439="","Falta situação ativa",IF(A439=C439,"Conflito: SKU igual",IF(COUNTIF(Produtos!$A$6:$A$205,A439)=0,"Conflito: base não cadastrada",IF(COUNTIF(Produtos!$A$6:$A$205,C439)=0,"Conflito: recomendado não cadastrado",IF(COUNTIFS($A$6:A439,A439,$C$6:C439,C439,$E$6:E439,E439)&gt;1,"Conflito: relação duplicada","OK")))))))))))))</f>
        <v/>
      </c>
      <c r="M439" s="20">
        <f>IF(L439="","",IF(L439&lt;&gt;"OK","Bloqueada: "&amp;L439,IF(J439&lt;&gt;"Sim","Inativa",IF(IFERROR(INDEX(Produtos!$D$6:$D$205,MATCH(A439,Produtos!$A$6:$A$205,0)),"")&lt;&gt;"Ativo","Bloqueada: base inativa",IF(IFERROR(INDEX(Produtos!$D$6:$D$205,MATCH(C439,Produtos!$A$6:$A$205,0)),"")&lt;&gt;"Ativo","Bloqueada: recomendado inativo",IF(F439="Incompatível","Bloqueada: incompatível",IF(F439="Não avaliada","Revisar: compatibilidade",IF(AND(F439="Condicional",'Instruções'!$B$15="Não"),"Revisar: condição não liberada",IF(IFERROR(INDEX(Produtos!$E$6:$E$205,MATCH(C439,Produtos!$A$6:$A$205,0)),"")&lt;&gt;"Sim","Aguardar: recomendado indisponível",IF(AND(I439="Se SKU-base indisponível",IFERROR(INDEX(Produtos!$E$6:$E$205,MATCH(A439,Produtos!$A$6:$A$205,0)),"")="Sim"),"Aguardar: base disponível",IF(AND(I439="Se SKU-base disponível",IFERROR(INDEX(Produtos!$E$6:$E$205,MATCH(A439,Produtos!$A$6:$A$205,0)),"")&lt;&gt;"Sim"),"Aguardar: base indisponível",IF(G439&lt;'Instruções'!$B$14,"Revisar: margem abaixo do mínimo","Apta"))))))))))))</f>
        <v/>
      </c>
      <c r="N439" s="17">
        <f>IF(M439&lt;&gt;"Apta","",1+COUNTIFS($A$6:$A$505,A439,$E$6:$E$505,E439,$M$6:$M$505,"Apta",$H$6:$H$505,"&gt;"&amp;H439)+COUNTIFS($A$6:$A$505,A439,$E$6:$E$505,E439,$M$6:$M$505,"Apta",$H$6:$H$505,H439,$G$6:$G$505,"&gt;"&amp;G439)+COUNTIFS($A$6:A439,A439,$E$6:E439,E439,$M$6:M439,"Apta",$H$6:H439,H439,$G$6:G439,G439)-1)</f>
        <v/>
      </c>
      <c r="O439" s="24">
        <f>IF(N439="","",A439&amp;"|"&amp;E439&amp;"|"&amp;TEXT(N439,"000"))</f>
        <v/>
      </c>
    </row>
    <row r="440">
      <c r="A440" s="16" t="n"/>
      <c r="B440" s="20">
        <f>IF(A440="","",IFERROR(INDEX(Produtos!$B$6:$B$205,MATCH(A440,Produtos!$A$6:$A$205,0)),"SKU não cadastrado"))</f>
        <v/>
      </c>
      <c r="C440" s="16" t="n"/>
      <c r="D440" s="20">
        <f>IF(C440="","",IFERROR(INDEX(Produtos!$B$6:$B$205,MATCH(C440,Produtos!$A$6:$A$205,0)),"SKU não cadastrado"))</f>
        <v/>
      </c>
      <c r="E440" s="16" t="n"/>
      <c r="F440" s="16" t="n"/>
      <c r="G440" s="38" t="n"/>
      <c r="H440" s="22" t="n"/>
      <c r="I440" s="23" t="n"/>
      <c r="J440" s="16" t="n"/>
      <c r="K440" s="23" t="n"/>
      <c r="L440" s="20">
        <f>IF(COUNTA(A440,C440,E440,F440,G440,H440,I440,J440)=0,"",IF(A440="","Falta SKU-base",IF(C440="","Falta SKU recomendado",IF(E440="","Falta tipo",IF(F440="","Falta compatibilidade",IF(G440="","Falta margem",IF(H440="","Falta prioridade",IF(I440="","Falta regra",IF(J440="","Falta situação ativa",IF(A440=C440,"Conflito: SKU igual",IF(COUNTIF(Produtos!$A$6:$A$205,A440)=0,"Conflito: base não cadastrada",IF(COUNTIF(Produtos!$A$6:$A$205,C440)=0,"Conflito: recomendado não cadastrado",IF(COUNTIFS($A$6:A440,A440,$C$6:C440,C440,$E$6:E440,E440)&gt;1,"Conflito: relação duplicada","OK")))))))))))))</f>
        <v/>
      </c>
      <c r="M440" s="20">
        <f>IF(L440="","",IF(L440&lt;&gt;"OK","Bloqueada: "&amp;L440,IF(J440&lt;&gt;"Sim","Inativa",IF(IFERROR(INDEX(Produtos!$D$6:$D$205,MATCH(A440,Produtos!$A$6:$A$205,0)),"")&lt;&gt;"Ativo","Bloqueada: base inativa",IF(IFERROR(INDEX(Produtos!$D$6:$D$205,MATCH(C440,Produtos!$A$6:$A$205,0)),"")&lt;&gt;"Ativo","Bloqueada: recomendado inativo",IF(F440="Incompatível","Bloqueada: incompatível",IF(F440="Não avaliada","Revisar: compatibilidade",IF(AND(F440="Condicional",'Instruções'!$B$15="Não"),"Revisar: condição não liberada",IF(IFERROR(INDEX(Produtos!$E$6:$E$205,MATCH(C440,Produtos!$A$6:$A$205,0)),"")&lt;&gt;"Sim","Aguardar: recomendado indisponível",IF(AND(I440="Se SKU-base indisponível",IFERROR(INDEX(Produtos!$E$6:$E$205,MATCH(A440,Produtos!$A$6:$A$205,0)),"")="Sim"),"Aguardar: base disponível",IF(AND(I440="Se SKU-base disponível",IFERROR(INDEX(Produtos!$E$6:$E$205,MATCH(A440,Produtos!$A$6:$A$205,0)),"")&lt;&gt;"Sim"),"Aguardar: base indisponível",IF(G440&lt;'Instruções'!$B$14,"Revisar: margem abaixo do mínimo","Apta"))))))))))))</f>
        <v/>
      </c>
      <c r="N440" s="17">
        <f>IF(M440&lt;&gt;"Apta","",1+COUNTIFS($A$6:$A$505,A440,$E$6:$E$505,E440,$M$6:$M$505,"Apta",$H$6:$H$505,"&gt;"&amp;H440)+COUNTIFS($A$6:$A$505,A440,$E$6:$E$505,E440,$M$6:$M$505,"Apta",$H$6:$H$505,H440,$G$6:$G$505,"&gt;"&amp;G440)+COUNTIFS($A$6:A440,A440,$E$6:E440,E440,$M$6:M440,"Apta",$H$6:H440,H440,$G$6:G440,G440)-1)</f>
        <v/>
      </c>
      <c r="O440" s="24">
        <f>IF(N440="","",A440&amp;"|"&amp;E440&amp;"|"&amp;TEXT(N440,"000"))</f>
        <v/>
      </c>
    </row>
    <row r="441">
      <c r="A441" s="16" t="n"/>
      <c r="B441" s="20">
        <f>IF(A441="","",IFERROR(INDEX(Produtos!$B$6:$B$205,MATCH(A441,Produtos!$A$6:$A$205,0)),"SKU não cadastrado"))</f>
        <v/>
      </c>
      <c r="C441" s="16" t="n"/>
      <c r="D441" s="20">
        <f>IF(C441="","",IFERROR(INDEX(Produtos!$B$6:$B$205,MATCH(C441,Produtos!$A$6:$A$205,0)),"SKU não cadastrado"))</f>
        <v/>
      </c>
      <c r="E441" s="16" t="n"/>
      <c r="F441" s="16" t="n"/>
      <c r="G441" s="38" t="n"/>
      <c r="H441" s="22" t="n"/>
      <c r="I441" s="23" t="n"/>
      <c r="J441" s="16" t="n"/>
      <c r="K441" s="23" t="n"/>
      <c r="L441" s="20">
        <f>IF(COUNTA(A441,C441,E441,F441,G441,H441,I441,J441)=0,"",IF(A441="","Falta SKU-base",IF(C441="","Falta SKU recomendado",IF(E441="","Falta tipo",IF(F441="","Falta compatibilidade",IF(G441="","Falta margem",IF(H441="","Falta prioridade",IF(I441="","Falta regra",IF(J441="","Falta situação ativa",IF(A441=C441,"Conflito: SKU igual",IF(COUNTIF(Produtos!$A$6:$A$205,A441)=0,"Conflito: base não cadastrada",IF(COUNTIF(Produtos!$A$6:$A$205,C441)=0,"Conflito: recomendado não cadastrado",IF(COUNTIFS($A$6:A441,A441,$C$6:C441,C441,$E$6:E441,E441)&gt;1,"Conflito: relação duplicada","OK")))))))))))))</f>
        <v/>
      </c>
      <c r="M441" s="20">
        <f>IF(L441="","",IF(L441&lt;&gt;"OK","Bloqueada: "&amp;L441,IF(J441&lt;&gt;"Sim","Inativa",IF(IFERROR(INDEX(Produtos!$D$6:$D$205,MATCH(A441,Produtos!$A$6:$A$205,0)),"")&lt;&gt;"Ativo","Bloqueada: base inativa",IF(IFERROR(INDEX(Produtos!$D$6:$D$205,MATCH(C441,Produtos!$A$6:$A$205,0)),"")&lt;&gt;"Ativo","Bloqueada: recomendado inativo",IF(F441="Incompatível","Bloqueada: incompatível",IF(F441="Não avaliada","Revisar: compatibilidade",IF(AND(F441="Condicional",'Instruções'!$B$15="Não"),"Revisar: condição não liberada",IF(IFERROR(INDEX(Produtos!$E$6:$E$205,MATCH(C441,Produtos!$A$6:$A$205,0)),"")&lt;&gt;"Sim","Aguardar: recomendado indisponível",IF(AND(I441="Se SKU-base indisponível",IFERROR(INDEX(Produtos!$E$6:$E$205,MATCH(A441,Produtos!$A$6:$A$205,0)),"")="Sim"),"Aguardar: base disponível",IF(AND(I441="Se SKU-base disponível",IFERROR(INDEX(Produtos!$E$6:$E$205,MATCH(A441,Produtos!$A$6:$A$205,0)),"")&lt;&gt;"Sim"),"Aguardar: base indisponível",IF(G441&lt;'Instruções'!$B$14,"Revisar: margem abaixo do mínimo","Apta"))))))))))))</f>
        <v/>
      </c>
      <c r="N441" s="17">
        <f>IF(M441&lt;&gt;"Apta","",1+COUNTIFS($A$6:$A$505,A441,$E$6:$E$505,E441,$M$6:$M$505,"Apta",$H$6:$H$505,"&gt;"&amp;H441)+COUNTIFS($A$6:$A$505,A441,$E$6:$E$505,E441,$M$6:$M$505,"Apta",$H$6:$H$505,H441,$G$6:$G$505,"&gt;"&amp;G441)+COUNTIFS($A$6:A441,A441,$E$6:E441,E441,$M$6:M441,"Apta",$H$6:H441,H441,$G$6:G441,G441)-1)</f>
        <v/>
      </c>
      <c r="O441" s="24">
        <f>IF(N441="","",A441&amp;"|"&amp;E441&amp;"|"&amp;TEXT(N441,"000"))</f>
        <v/>
      </c>
    </row>
    <row r="442">
      <c r="A442" s="16" t="n"/>
      <c r="B442" s="20">
        <f>IF(A442="","",IFERROR(INDEX(Produtos!$B$6:$B$205,MATCH(A442,Produtos!$A$6:$A$205,0)),"SKU não cadastrado"))</f>
        <v/>
      </c>
      <c r="C442" s="16" t="n"/>
      <c r="D442" s="20">
        <f>IF(C442="","",IFERROR(INDEX(Produtos!$B$6:$B$205,MATCH(C442,Produtos!$A$6:$A$205,0)),"SKU não cadastrado"))</f>
        <v/>
      </c>
      <c r="E442" s="16" t="n"/>
      <c r="F442" s="16" t="n"/>
      <c r="G442" s="38" t="n"/>
      <c r="H442" s="22" t="n"/>
      <c r="I442" s="23" t="n"/>
      <c r="J442" s="16" t="n"/>
      <c r="K442" s="23" t="n"/>
      <c r="L442" s="20">
        <f>IF(COUNTA(A442,C442,E442,F442,G442,H442,I442,J442)=0,"",IF(A442="","Falta SKU-base",IF(C442="","Falta SKU recomendado",IF(E442="","Falta tipo",IF(F442="","Falta compatibilidade",IF(G442="","Falta margem",IF(H442="","Falta prioridade",IF(I442="","Falta regra",IF(J442="","Falta situação ativa",IF(A442=C442,"Conflito: SKU igual",IF(COUNTIF(Produtos!$A$6:$A$205,A442)=0,"Conflito: base não cadastrada",IF(COUNTIF(Produtos!$A$6:$A$205,C442)=0,"Conflito: recomendado não cadastrado",IF(COUNTIFS($A$6:A442,A442,$C$6:C442,C442,$E$6:E442,E442)&gt;1,"Conflito: relação duplicada","OK")))))))))))))</f>
        <v/>
      </c>
      <c r="M442" s="20">
        <f>IF(L442="","",IF(L442&lt;&gt;"OK","Bloqueada: "&amp;L442,IF(J442&lt;&gt;"Sim","Inativa",IF(IFERROR(INDEX(Produtos!$D$6:$D$205,MATCH(A442,Produtos!$A$6:$A$205,0)),"")&lt;&gt;"Ativo","Bloqueada: base inativa",IF(IFERROR(INDEX(Produtos!$D$6:$D$205,MATCH(C442,Produtos!$A$6:$A$205,0)),"")&lt;&gt;"Ativo","Bloqueada: recomendado inativo",IF(F442="Incompatível","Bloqueada: incompatível",IF(F442="Não avaliada","Revisar: compatibilidade",IF(AND(F442="Condicional",'Instruções'!$B$15="Não"),"Revisar: condição não liberada",IF(IFERROR(INDEX(Produtos!$E$6:$E$205,MATCH(C442,Produtos!$A$6:$A$205,0)),"")&lt;&gt;"Sim","Aguardar: recomendado indisponível",IF(AND(I442="Se SKU-base indisponível",IFERROR(INDEX(Produtos!$E$6:$E$205,MATCH(A442,Produtos!$A$6:$A$205,0)),"")="Sim"),"Aguardar: base disponível",IF(AND(I442="Se SKU-base disponível",IFERROR(INDEX(Produtos!$E$6:$E$205,MATCH(A442,Produtos!$A$6:$A$205,0)),"")&lt;&gt;"Sim"),"Aguardar: base indisponível",IF(G442&lt;'Instruções'!$B$14,"Revisar: margem abaixo do mínimo","Apta"))))))))))))</f>
        <v/>
      </c>
      <c r="N442" s="17">
        <f>IF(M442&lt;&gt;"Apta","",1+COUNTIFS($A$6:$A$505,A442,$E$6:$E$505,E442,$M$6:$M$505,"Apta",$H$6:$H$505,"&gt;"&amp;H442)+COUNTIFS($A$6:$A$505,A442,$E$6:$E$505,E442,$M$6:$M$505,"Apta",$H$6:$H$505,H442,$G$6:$G$505,"&gt;"&amp;G442)+COUNTIFS($A$6:A442,A442,$E$6:E442,E442,$M$6:M442,"Apta",$H$6:H442,H442,$G$6:G442,G442)-1)</f>
        <v/>
      </c>
      <c r="O442" s="24">
        <f>IF(N442="","",A442&amp;"|"&amp;E442&amp;"|"&amp;TEXT(N442,"000"))</f>
        <v/>
      </c>
    </row>
    <row r="443">
      <c r="A443" s="16" t="n"/>
      <c r="B443" s="20">
        <f>IF(A443="","",IFERROR(INDEX(Produtos!$B$6:$B$205,MATCH(A443,Produtos!$A$6:$A$205,0)),"SKU não cadastrado"))</f>
        <v/>
      </c>
      <c r="C443" s="16" t="n"/>
      <c r="D443" s="20">
        <f>IF(C443="","",IFERROR(INDEX(Produtos!$B$6:$B$205,MATCH(C443,Produtos!$A$6:$A$205,0)),"SKU não cadastrado"))</f>
        <v/>
      </c>
      <c r="E443" s="16" t="n"/>
      <c r="F443" s="16" t="n"/>
      <c r="G443" s="38" t="n"/>
      <c r="H443" s="22" t="n"/>
      <c r="I443" s="23" t="n"/>
      <c r="J443" s="16" t="n"/>
      <c r="K443" s="23" t="n"/>
      <c r="L443" s="20">
        <f>IF(COUNTA(A443,C443,E443,F443,G443,H443,I443,J443)=0,"",IF(A443="","Falta SKU-base",IF(C443="","Falta SKU recomendado",IF(E443="","Falta tipo",IF(F443="","Falta compatibilidade",IF(G443="","Falta margem",IF(H443="","Falta prioridade",IF(I443="","Falta regra",IF(J443="","Falta situação ativa",IF(A443=C443,"Conflito: SKU igual",IF(COUNTIF(Produtos!$A$6:$A$205,A443)=0,"Conflito: base não cadastrada",IF(COUNTIF(Produtos!$A$6:$A$205,C443)=0,"Conflito: recomendado não cadastrado",IF(COUNTIFS($A$6:A443,A443,$C$6:C443,C443,$E$6:E443,E443)&gt;1,"Conflito: relação duplicada","OK")))))))))))))</f>
        <v/>
      </c>
      <c r="M443" s="20">
        <f>IF(L443="","",IF(L443&lt;&gt;"OK","Bloqueada: "&amp;L443,IF(J443&lt;&gt;"Sim","Inativa",IF(IFERROR(INDEX(Produtos!$D$6:$D$205,MATCH(A443,Produtos!$A$6:$A$205,0)),"")&lt;&gt;"Ativo","Bloqueada: base inativa",IF(IFERROR(INDEX(Produtos!$D$6:$D$205,MATCH(C443,Produtos!$A$6:$A$205,0)),"")&lt;&gt;"Ativo","Bloqueada: recomendado inativo",IF(F443="Incompatível","Bloqueada: incompatível",IF(F443="Não avaliada","Revisar: compatibilidade",IF(AND(F443="Condicional",'Instruções'!$B$15="Não"),"Revisar: condição não liberada",IF(IFERROR(INDEX(Produtos!$E$6:$E$205,MATCH(C443,Produtos!$A$6:$A$205,0)),"")&lt;&gt;"Sim","Aguardar: recomendado indisponível",IF(AND(I443="Se SKU-base indisponível",IFERROR(INDEX(Produtos!$E$6:$E$205,MATCH(A443,Produtos!$A$6:$A$205,0)),"")="Sim"),"Aguardar: base disponível",IF(AND(I443="Se SKU-base disponível",IFERROR(INDEX(Produtos!$E$6:$E$205,MATCH(A443,Produtos!$A$6:$A$205,0)),"")&lt;&gt;"Sim"),"Aguardar: base indisponível",IF(G443&lt;'Instruções'!$B$14,"Revisar: margem abaixo do mínimo","Apta"))))))))))))</f>
        <v/>
      </c>
      <c r="N443" s="17">
        <f>IF(M443&lt;&gt;"Apta","",1+COUNTIFS($A$6:$A$505,A443,$E$6:$E$505,E443,$M$6:$M$505,"Apta",$H$6:$H$505,"&gt;"&amp;H443)+COUNTIFS($A$6:$A$505,A443,$E$6:$E$505,E443,$M$6:$M$505,"Apta",$H$6:$H$505,H443,$G$6:$G$505,"&gt;"&amp;G443)+COUNTIFS($A$6:A443,A443,$E$6:E443,E443,$M$6:M443,"Apta",$H$6:H443,H443,$G$6:G443,G443)-1)</f>
        <v/>
      </c>
      <c r="O443" s="24">
        <f>IF(N443="","",A443&amp;"|"&amp;E443&amp;"|"&amp;TEXT(N443,"000"))</f>
        <v/>
      </c>
    </row>
    <row r="444">
      <c r="A444" s="16" t="n"/>
      <c r="B444" s="20">
        <f>IF(A444="","",IFERROR(INDEX(Produtos!$B$6:$B$205,MATCH(A444,Produtos!$A$6:$A$205,0)),"SKU não cadastrado"))</f>
        <v/>
      </c>
      <c r="C444" s="16" t="n"/>
      <c r="D444" s="20">
        <f>IF(C444="","",IFERROR(INDEX(Produtos!$B$6:$B$205,MATCH(C444,Produtos!$A$6:$A$205,0)),"SKU não cadastrado"))</f>
        <v/>
      </c>
      <c r="E444" s="16" t="n"/>
      <c r="F444" s="16" t="n"/>
      <c r="G444" s="38" t="n"/>
      <c r="H444" s="22" t="n"/>
      <c r="I444" s="23" t="n"/>
      <c r="J444" s="16" t="n"/>
      <c r="K444" s="23" t="n"/>
      <c r="L444" s="20">
        <f>IF(COUNTA(A444,C444,E444,F444,G444,H444,I444,J444)=0,"",IF(A444="","Falta SKU-base",IF(C444="","Falta SKU recomendado",IF(E444="","Falta tipo",IF(F444="","Falta compatibilidade",IF(G444="","Falta margem",IF(H444="","Falta prioridade",IF(I444="","Falta regra",IF(J444="","Falta situação ativa",IF(A444=C444,"Conflito: SKU igual",IF(COUNTIF(Produtos!$A$6:$A$205,A444)=0,"Conflito: base não cadastrada",IF(COUNTIF(Produtos!$A$6:$A$205,C444)=0,"Conflito: recomendado não cadastrado",IF(COUNTIFS($A$6:A444,A444,$C$6:C444,C444,$E$6:E444,E444)&gt;1,"Conflito: relação duplicada","OK")))))))))))))</f>
        <v/>
      </c>
      <c r="M444" s="20">
        <f>IF(L444="","",IF(L444&lt;&gt;"OK","Bloqueada: "&amp;L444,IF(J444&lt;&gt;"Sim","Inativa",IF(IFERROR(INDEX(Produtos!$D$6:$D$205,MATCH(A444,Produtos!$A$6:$A$205,0)),"")&lt;&gt;"Ativo","Bloqueada: base inativa",IF(IFERROR(INDEX(Produtos!$D$6:$D$205,MATCH(C444,Produtos!$A$6:$A$205,0)),"")&lt;&gt;"Ativo","Bloqueada: recomendado inativo",IF(F444="Incompatível","Bloqueada: incompatível",IF(F444="Não avaliada","Revisar: compatibilidade",IF(AND(F444="Condicional",'Instruções'!$B$15="Não"),"Revisar: condição não liberada",IF(IFERROR(INDEX(Produtos!$E$6:$E$205,MATCH(C444,Produtos!$A$6:$A$205,0)),"")&lt;&gt;"Sim","Aguardar: recomendado indisponível",IF(AND(I444="Se SKU-base indisponível",IFERROR(INDEX(Produtos!$E$6:$E$205,MATCH(A444,Produtos!$A$6:$A$205,0)),"")="Sim"),"Aguardar: base disponível",IF(AND(I444="Se SKU-base disponível",IFERROR(INDEX(Produtos!$E$6:$E$205,MATCH(A444,Produtos!$A$6:$A$205,0)),"")&lt;&gt;"Sim"),"Aguardar: base indisponível",IF(G444&lt;'Instruções'!$B$14,"Revisar: margem abaixo do mínimo","Apta"))))))))))))</f>
        <v/>
      </c>
      <c r="N444" s="17">
        <f>IF(M444&lt;&gt;"Apta","",1+COUNTIFS($A$6:$A$505,A444,$E$6:$E$505,E444,$M$6:$M$505,"Apta",$H$6:$H$505,"&gt;"&amp;H444)+COUNTIFS($A$6:$A$505,A444,$E$6:$E$505,E444,$M$6:$M$505,"Apta",$H$6:$H$505,H444,$G$6:$G$505,"&gt;"&amp;G444)+COUNTIFS($A$6:A444,A444,$E$6:E444,E444,$M$6:M444,"Apta",$H$6:H444,H444,$G$6:G444,G444)-1)</f>
        <v/>
      </c>
      <c r="O444" s="24">
        <f>IF(N444="","",A444&amp;"|"&amp;E444&amp;"|"&amp;TEXT(N444,"000"))</f>
        <v/>
      </c>
    </row>
    <row r="445">
      <c r="A445" s="16" t="n"/>
      <c r="B445" s="20">
        <f>IF(A445="","",IFERROR(INDEX(Produtos!$B$6:$B$205,MATCH(A445,Produtos!$A$6:$A$205,0)),"SKU não cadastrado"))</f>
        <v/>
      </c>
      <c r="C445" s="16" t="n"/>
      <c r="D445" s="20">
        <f>IF(C445="","",IFERROR(INDEX(Produtos!$B$6:$B$205,MATCH(C445,Produtos!$A$6:$A$205,0)),"SKU não cadastrado"))</f>
        <v/>
      </c>
      <c r="E445" s="16" t="n"/>
      <c r="F445" s="16" t="n"/>
      <c r="G445" s="38" t="n"/>
      <c r="H445" s="22" t="n"/>
      <c r="I445" s="23" t="n"/>
      <c r="J445" s="16" t="n"/>
      <c r="K445" s="23" t="n"/>
      <c r="L445" s="20">
        <f>IF(COUNTA(A445,C445,E445,F445,G445,H445,I445,J445)=0,"",IF(A445="","Falta SKU-base",IF(C445="","Falta SKU recomendado",IF(E445="","Falta tipo",IF(F445="","Falta compatibilidade",IF(G445="","Falta margem",IF(H445="","Falta prioridade",IF(I445="","Falta regra",IF(J445="","Falta situação ativa",IF(A445=C445,"Conflito: SKU igual",IF(COUNTIF(Produtos!$A$6:$A$205,A445)=0,"Conflito: base não cadastrada",IF(COUNTIF(Produtos!$A$6:$A$205,C445)=0,"Conflito: recomendado não cadastrado",IF(COUNTIFS($A$6:A445,A445,$C$6:C445,C445,$E$6:E445,E445)&gt;1,"Conflito: relação duplicada","OK")))))))))))))</f>
        <v/>
      </c>
      <c r="M445" s="20">
        <f>IF(L445="","",IF(L445&lt;&gt;"OK","Bloqueada: "&amp;L445,IF(J445&lt;&gt;"Sim","Inativa",IF(IFERROR(INDEX(Produtos!$D$6:$D$205,MATCH(A445,Produtos!$A$6:$A$205,0)),"")&lt;&gt;"Ativo","Bloqueada: base inativa",IF(IFERROR(INDEX(Produtos!$D$6:$D$205,MATCH(C445,Produtos!$A$6:$A$205,0)),"")&lt;&gt;"Ativo","Bloqueada: recomendado inativo",IF(F445="Incompatível","Bloqueada: incompatível",IF(F445="Não avaliada","Revisar: compatibilidade",IF(AND(F445="Condicional",'Instruções'!$B$15="Não"),"Revisar: condição não liberada",IF(IFERROR(INDEX(Produtos!$E$6:$E$205,MATCH(C445,Produtos!$A$6:$A$205,0)),"")&lt;&gt;"Sim","Aguardar: recomendado indisponível",IF(AND(I445="Se SKU-base indisponível",IFERROR(INDEX(Produtos!$E$6:$E$205,MATCH(A445,Produtos!$A$6:$A$205,0)),"")="Sim"),"Aguardar: base disponível",IF(AND(I445="Se SKU-base disponível",IFERROR(INDEX(Produtos!$E$6:$E$205,MATCH(A445,Produtos!$A$6:$A$205,0)),"")&lt;&gt;"Sim"),"Aguardar: base indisponível",IF(G445&lt;'Instruções'!$B$14,"Revisar: margem abaixo do mínimo","Apta"))))))))))))</f>
        <v/>
      </c>
      <c r="N445" s="17">
        <f>IF(M445&lt;&gt;"Apta","",1+COUNTIFS($A$6:$A$505,A445,$E$6:$E$505,E445,$M$6:$M$505,"Apta",$H$6:$H$505,"&gt;"&amp;H445)+COUNTIFS($A$6:$A$505,A445,$E$6:$E$505,E445,$M$6:$M$505,"Apta",$H$6:$H$505,H445,$G$6:$G$505,"&gt;"&amp;G445)+COUNTIFS($A$6:A445,A445,$E$6:E445,E445,$M$6:M445,"Apta",$H$6:H445,H445,$G$6:G445,G445)-1)</f>
        <v/>
      </c>
      <c r="O445" s="24">
        <f>IF(N445="","",A445&amp;"|"&amp;E445&amp;"|"&amp;TEXT(N445,"000"))</f>
        <v/>
      </c>
    </row>
    <row r="446">
      <c r="A446" s="16" t="n"/>
      <c r="B446" s="20">
        <f>IF(A446="","",IFERROR(INDEX(Produtos!$B$6:$B$205,MATCH(A446,Produtos!$A$6:$A$205,0)),"SKU não cadastrado"))</f>
        <v/>
      </c>
      <c r="C446" s="16" t="n"/>
      <c r="D446" s="20">
        <f>IF(C446="","",IFERROR(INDEX(Produtos!$B$6:$B$205,MATCH(C446,Produtos!$A$6:$A$205,0)),"SKU não cadastrado"))</f>
        <v/>
      </c>
      <c r="E446" s="16" t="n"/>
      <c r="F446" s="16" t="n"/>
      <c r="G446" s="38" t="n"/>
      <c r="H446" s="22" t="n"/>
      <c r="I446" s="23" t="n"/>
      <c r="J446" s="16" t="n"/>
      <c r="K446" s="23" t="n"/>
      <c r="L446" s="20">
        <f>IF(COUNTA(A446,C446,E446,F446,G446,H446,I446,J446)=0,"",IF(A446="","Falta SKU-base",IF(C446="","Falta SKU recomendado",IF(E446="","Falta tipo",IF(F446="","Falta compatibilidade",IF(G446="","Falta margem",IF(H446="","Falta prioridade",IF(I446="","Falta regra",IF(J446="","Falta situação ativa",IF(A446=C446,"Conflito: SKU igual",IF(COUNTIF(Produtos!$A$6:$A$205,A446)=0,"Conflito: base não cadastrada",IF(COUNTIF(Produtos!$A$6:$A$205,C446)=0,"Conflito: recomendado não cadastrado",IF(COUNTIFS($A$6:A446,A446,$C$6:C446,C446,$E$6:E446,E446)&gt;1,"Conflito: relação duplicada","OK")))))))))))))</f>
        <v/>
      </c>
      <c r="M446" s="20">
        <f>IF(L446="","",IF(L446&lt;&gt;"OK","Bloqueada: "&amp;L446,IF(J446&lt;&gt;"Sim","Inativa",IF(IFERROR(INDEX(Produtos!$D$6:$D$205,MATCH(A446,Produtos!$A$6:$A$205,0)),"")&lt;&gt;"Ativo","Bloqueada: base inativa",IF(IFERROR(INDEX(Produtos!$D$6:$D$205,MATCH(C446,Produtos!$A$6:$A$205,0)),"")&lt;&gt;"Ativo","Bloqueada: recomendado inativo",IF(F446="Incompatível","Bloqueada: incompatível",IF(F446="Não avaliada","Revisar: compatibilidade",IF(AND(F446="Condicional",'Instruções'!$B$15="Não"),"Revisar: condição não liberada",IF(IFERROR(INDEX(Produtos!$E$6:$E$205,MATCH(C446,Produtos!$A$6:$A$205,0)),"")&lt;&gt;"Sim","Aguardar: recomendado indisponível",IF(AND(I446="Se SKU-base indisponível",IFERROR(INDEX(Produtos!$E$6:$E$205,MATCH(A446,Produtos!$A$6:$A$205,0)),"")="Sim"),"Aguardar: base disponível",IF(AND(I446="Se SKU-base disponível",IFERROR(INDEX(Produtos!$E$6:$E$205,MATCH(A446,Produtos!$A$6:$A$205,0)),"")&lt;&gt;"Sim"),"Aguardar: base indisponível",IF(G446&lt;'Instruções'!$B$14,"Revisar: margem abaixo do mínimo","Apta"))))))))))))</f>
        <v/>
      </c>
      <c r="N446" s="17">
        <f>IF(M446&lt;&gt;"Apta","",1+COUNTIFS($A$6:$A$505,A446,$E$6:$E$505,E446,$M$6:$M$505,"Apta",$H$6:$H$505,"&gt;"&amp;H446)+COUNTIFS($A$6:$A$505,A446,$E$6:$E$505,E446,$M$6:$M$505,"Apta",$H$6:$H$505,H446,$G$6:$G$505,"&gt;"&amp;G446)+COUNTIFS($A$6:A446,A446,$E$6:E446,E446,$M$6:M446,"Apta",$H$6:H446,H446,$G$6:G446,G446)-1)</f>
        <v/>
      </c>
      <c r="O446" s="24">
        <f>IF(N446="","",A446&amp;"|"&amp;E446&amp;"|"&amp;TEXT(N446,"000"))</f>
        <v/>
      </c>
    </row>
    <row r="447">
      <c r="A447" s="16" t="n"/>
      <c r="B447" s="20">
        <f>IF(A447="","",IFERROR(INDEX(Produtos!$B$6:$B$205,MATCH(A447,Produtos!$A$6:$A$205,0)),"SKU não cadastrado"))</f>
        <v/>
      </c>
      <c r="C447" s="16" t="n"/>
      <c r="D447" s="20">
        <f>IF(C447="","",IFERROR(INDEX(Produtos!$B$6:$B$205,MATCH(C447,Produtos!$A$6:$A$205,0)),"SKU não cadastrado"))</f>
        <v/>
      </c>
      <c r="E447" s="16" t="n"/>
      <c r="F447" s="16" t="n"/>
      <c r="G447" s="38" t="n"/>
      <c r="H447" s="22" t="n"/>
      <c r="I447" s="23" t="n"/>
      <c r="J447" s="16" t="n"/>
      <c r="K447" s="23" t="n"/>
      <c r="L447" s="20">
        <f>IF(COUNTA(A447,C447,E447,F447,G447,H447,I447,J447)=0,"",IF(A447="","Falta SKU-base",IF(C447="","Falta SKU recomendado",IF(E447="","Falta tipo",IF(F447="","Falta compatibilidade",IF(G447="","Falta margem",IF(H447="","Falta prioridade",IF(I447="","Falta regra",IF(J447="","Falta situação ativa",IF(A447=C447,"Conflito: SKU igual",IF(COUNTIF(Produtos!$A$6:$A$205,A447)=0,"Conflito: base não cadastrada",IF(COUNTIF(Produtos!$A$6:$A$205,C447)=0,"Conflito: recomendado não cadastrado",IF(COUNTIFS($A$6:A447,A447,$C$6:C447,C447,$E$6:E447,E447)&gt;1,"Conflito: relação duplicada","OK")))))))))))))</f>
        <v/>
      </c>
      <c r="M447" s="20">
        <f>IF(L447="","",IF(L447&lt;&gt;"OK","Bloqueada: "&amp;L447,IF(J447&lt;&gt;"Sim","Inativa",IF(IFERROR(INDEX(Produtos!$D$6:$D$205,MATCH(A447,Produtos!$A$6:$A$205,0)),"")&lt;&gt;"Ativo","Bloqueada: base inativa",IF(IFERROR(INDEX(Produtos!$D$6:$D$205,MATCH(C447,Produtos!$A$6:$A$205,0)),"")&lt;&gt;"Ativo","Bloqueada: recomendado inativo",IF(F447="Incompatível","Bloqueada: incompatível",IF(F447="Não avaliada","Revisar: compatibilidade",IF(AND(F447="Condicional",'Instruções'!$B$15="Não"),"Revisar: condição não liberada",IF(IFERROR(INDEX(Produtos!$E$6:$E$205,MATCH(C447,Produtos!$A$6:$A$205,0)),"")&lt;&gt;"Sim","Aguardar: recomendado indisponível",IF(AND(I447="Se SKU-base indisponível",IFERROR(INDEX(Produtos!$E$6:$E$205,MATCH(A447,Produtos!$A$6:$A$205,0)),"")="Sim"),"Aguardar: base disponível",IF(AND(I447="Se SKU-base disponível",IFERROR(INDEX(Produtos!$E$6:$E$205,MATCH(A447,Produtos!$A$6:$A$205,0)),"")&lt;&gt;"Sim"),"Aguardar: base indisponível",IF(G447&lt;'Instruções'!$B$14,"Revisar: margem abaixo do mínimo","Apta"))))))))))))</f>
        <v/>
      </c>
      <c r="N447" s="17">
        <f>IF(M447&lt;&gt;"Apta","",1+COUNTIFS($A$6:$A$505,A447,$E$6:$E$505,E447,$M$6:$M$505,"Apta",$H$6:$H$505,"&gt;"&amp;H447)+COUNTIFS($A$6:$A$505,A447,$E$6:$E$505,E447,$M$6:$M$505,"Apta",$H$6:$H$505,H447,$G$6:$G$505,"&gt;"&amp;G447)+COUNTIFS($A$6:A447,A447,$E$6:E447,E447,$M$6:M447,"Apta",$H$6:H447,H447,$G$6:G447,G447)-1)</f>
        <v/>
      </c>
      <c r="O447" s="24">
        <f>IF(N447="","",A447&amp;"|"&amp;E447&amp;"|"&amp;TEXT(N447,"000"))</f>
        <v/>
      </c>
    </row>
    <row r="448">
      <c r="A448" s="16" t="n"/>
      <c r="B448" s="20">
        <f>IF(A448="","",IFERROR(INDEX(Produtos!$B$6:$B$205,MATCH(A448,Produtos!$A$6:$A$205,0)),"SKU não cadastrado"))</f>
        <v/>
      </c>
      <c r="C448" s="16" t="n"/>
      <c r="D448" s="20">
        <f>IF(C448="","",IFERROR(INDEX(Produtos!$B$6:$B$205,MATCH(C448,Produtos!$A$6:$A$205,0)),"SKU não cadastrado"))</f>
        <v/>
      </c>
      <c r="E448" s="16" t="n"/>
      <c r="F448" s="16" t="n"/>
      <c r="G448" s="38" t="n"/>
      <c r="H448" s="22" t="n"/>
      <c r="I448" s="23" t="n"/>
      <c r="J448" s="16" t="n"/>
      <c r="K448" s="23" t="n"/>
      <c r="L448" s="20">
        <f>IF(COUNTA(A448,C448,E448,F448,G448,H448,I448,J448)=0,"",IF(A448="","Falta SKU-base",IF(C448="","Falta SKU recomendado",IF(E448="","Falta tipo",IF(F448="","Falta compatibilidade",IF(G448="","Falta margem",IF(H448="","Falta prioridade",IF(I448="","Falta regra",IF(J448="","Falta situação ativa",IF(A448=C448,"Conflito: SKU igual",IF(COUNTIF(Produtos!$A$6:$A$205,A448)=0,"Conflito: base não cadastrada",IF(COUNTIF(Produtos!$A$6:$A$205,C448)=0,"Conflito: recomendado não cadastrado",IF(COUNTIFS($A$6:A448,A448,$C$6:C448,C448,$E$6:E448,E448)&gt;1,"Conflito: relação duplicada","OK")))))))))))))</f>
        <v/>
      </c>
      <c r="M448" s="20">
        <f>IF(L448="","",IF(L448&lt;&gt;"OK","Bloqueada: "&amp;L448,IF(J448&lt;&gt;"Sim","Inativa",IF(IFERROR(INDEX(Produtos!$D$6:$D$205,MATCH(A448,Produtos!$A$6:$A$205,0)),"")&lt;&gt;"Ativo","Bloqueada: base inativa",IF(IFERROR(INDEX(Produtos!$D$6:$D$205,MATCH(C448,Produtos!$A$6:$A$205,0)),"")&lt;&gt;"Ativo","Bloqueada: recomendado inativo",IF(F448="Incompatível","Bloqueada: incompatível",IF(F448="Não avaliada","Revisar: compatibilidade",IF(AND(F448="Condicional",'Instruções'!$B$15="Não"),"Revisar: condição não liberada",IF(IFERROR(INDEX(Produtos!$E$6:$E$205,MATCH(C448,Produtos!$A$6:$A$205,0)),"")&lt;&gt;"Sim","Aguardar: recomendado indisponível",IF(AND(I448="Se SKU-base indisponível",IFERROR(INDEX(Produtos!$E$6:$E$205,MATCH(A448,Produtos!$A$6:$A$205,0)),"")="Sim"),"Aguardar: base disponível",IF(AND(I448="Se SKU-base disponível",IFERROR(INDEX(Produtos!$E$6:$E$205,MATCH(A448,Produtos!$A$6:$A$205,0)),"")&lt;&gt;"Sim"),"Aguardar: base indisponível",IF(G448&lt;'Instruções'!$B$14,"Revisar: margem abaixo do mínimo","Apta"))))))))))))</f>
        <v/>
      </c>
      <c r="N448" s="17">
        <f>IF(M448&lt;&gt;"Apta","",1+COUNTIFS($A$6:$A$505,A448,$E$6:$E$505,E448,$M$6:$M$505,"Apta",$H$6:$H$505,"&gt;"&amp;H448)+COUNTIFS($A$6:$A$505,A448,$E$6:$E$505,E448,$M$6:$M$505,"Apta",$H$6:$H$505,H448,$G$6:$G$505,"&gt;"&amp;G448)+COUNTIFS($A$6:A448,A448,$E$6:E448,E448,$M$6:M448,"Apta",$H$6:H448,H448,$G$6:G448,G448)-1)</f>
        <v/>
      </c>
      <c r="O448" s="24">
        <f>IF(N448="","",A448&amp;"|"&amp;E448&amp;"|"&amp;TEXT(N448,"000"))</f>
        <v/>
      </c>
    </row>
    <row r="449">
      <c r="A449" s="16" t="n"/>
      <c r="B449" s="20">
        <f>IF(A449="","",IFERROR(INDEX(Produtos!$B$6:$B$205,MATCH(A449,Produtos!$A$6:$A$205,0)),"SKU não cadastrado"))</f>
        <v/>
      </c>
      <c r="C449" s="16" t="n"/>
      <c r="D449" s="20">
        <f>IF(C449="","",IFERROR(INDEX(Produtos!$B$6:$B$205,MATCH(C449,Produtos!$A$6:$A$205,0)),"SKU não cadastrado"))</f>
        <v/>
      </c>
      <c r="E449" s="16" t="n"/>
      <c r="F449" s="16" t="n"/>
      <c r="G449" s="38" t="n"/>
      <c r="H449" s="22" t="n"/>
      <c r="I449" s="23" t="n"/>
      <c r="J449" s="16" t="n"/>
      <c r="K449" s="23" t="n"/>
      <c r="L449" s="20">
        <f>IF(COUNTA(A449,C449,E449,F449,G449,H449,I449,J449)=0,"",IF(A449="","Falta SKU-base",IF(C449="","Falta SKU recomendado",IF(E449="","Falta tipo",IF(F449="","Falta compatibilidade",IF(G449="","Falta margem",IF(H449="","Falta prioridade",IF(I449="","Falta regra",IF(J449="","Falta situação ativa",IF(A449=C449,"Conflito: SKU igual",IF(COUNTIF(Produtos!$A$6:$A$205,A449)=0,"Conflito: base não cadastrada",IF(COUNTIF(Produtos!$A$6:$A$205,C449)=0,"Conflito: recomendado não cadastrado",IF(COUNTIFS($A$6:A449,A449,$C$6:C449,C449,$E$6:E449,E449)&gt;1,"Conflito: relação duplicada","OK")))))))))))))</f>
        <v/>
      </c>
      <c r="M449" s="20">
        <f>IF(L449="","",IF(L449&lt;&gt;"OK","Bloqueada: "&amp;L449,IF(J449&lt;&gt;"Sim","Inativa",IF(IFERROR(INDEX(Produtos!$D$6:$D$205,MATCH(A449,Produtos!$A$6:$A$205,0)),"")&lt;&gt;"Ativo","Bloqueada: base inativa",IF(IFERROR(INDEX(Produtos!$D$6:$D$205,MATCH(C449,Produtos!$A$6:$A$205,0)),"")&lt;&gt;"Ativo","Bloqueada: recomendado inativo",IF(F449="Incompatível","Bloqueada: incompatível",IF(F449="Não avaliada","Revisar: compatibilidade",IF(AND(F449="Condicional",'Instruções'!$B$15="Não"),"Revisar: condição não liberada",IF(IFERROR(INDEX(Produtos!$E$6:$E$205,MATCH(C449,Produtos!$A$6:$A$205,0)),"")&lt;&gt;"Sim","Aguardar: recomendado indisponível",IF(AND(I449="Se SKU-base indisponível",IFERROR(INDEX(Produtos!$E$6:$E$205,MATCH(A449,Produtos!$A$6:$A$205,0)),"")="Sim"),"Aguardar: base disponível",IF(AND(I449="Se SKU-base disponível",IFERROR(INDEX(Produtos!$E$6:$E$205,MATCH(A449,Produtos!$A$6:$A$205,0)),"")&lt;&gt;"Sim"),"Aguardar: base indisponível",IF(G449&lt;'Instruções'!$B$14,"Revisar: margem abaixo do mínimo","Apta"))))))))))))</f>
        <v/>
      </c>
      <c r="N449" s="17">
        <f>IF(M449&lt;&gt;"Apta","",1+COUNTIFS($A$6:$A$505,A449,$E$6:$E$505,E449,$M$6:$M$505,"Apta",$H$6:$H$505,"&gt;"&amp;H449)+COUNTIFS($A$6:$A$505,A449,$E$6:$E$505,E449,$M$6:$M$505,"Apta",$H$6:$H$505,H449,$G$6:$G$505,"&gt;"&amp;G449)+COUNTIFS($A$6:A449,A449,$E$6:E449,E449,$M$6:M449,"Apta",$H$6:H449,H449,$G$6:G449,G449)-1)</f>
        <v/>
      </c>
      <c r="O449" s="24">
        <f>IF(N449="","",A449&amp;"|"&amp;E449&amp;"|"&amp;TEXT(N449,"000"))</f>
        <v/>
      </c>
    </row>
    <row r="450">
      <c r="A450" s="16" t="n"/>
      <c r="B450" s="20">
        <f>IF(A450="","",IFERROR(INDEX(Produtos!$B$6:$B$205,MATCH(A450,Produtos!$A$6:$A$205,0)),"SKU não cadastrado"))</f>
        <v/>
      </c>
      <c r="C450" s="16" t="n"/>
      <c r="D450" s="20">
        <f>IF(C450="","",IFERROR(INDEX(Produtos!$B$6:$B$205,MATCH(C450,Produtos!$A$6:$A$205,0)),"SKU não cadastrado"))</f>
        <v/>
      </c>
      <c r="E450" s="16" t="n"/>
      <c r="F450" s="16" t="n"/>
      <c r="G450" s="38" t="n"/>
      <c r="H450" s="22" t="n"/>
      <c r="I450" s="23" t="n"/>
      <c r="J450" s="16" t="n"/>
      <c r="K450" s="23" t="n"/>
      <c r="L450" s="20">
        <f>IF(COUNTA(A450,C450,E450,F450,G450,H450,I450,J450)=0,"",IF(A450="","Falta SKU-base",IF(C450="","Falta SKU recomendado",IF(E450="","Falta tipo",IF(F450="","Falta compatibilidade",IF(G450="","Falta margem",IF(H450="","Falta prioridade",IF(I450="","Falta regra",IF(J450="","Falta situação ativa",IF(A450=C450,"Conflito: SKU igual",IF(COUNTIF(Produtos!$A$6:$A$205,A450)=0,"Conflito: base não cadastrada",IF(COUNTIF(Produtos!$A$6:$A$205,C450)=0,"Conflito: recomendado não cadastrado",IF(COUNTIFS($A$6:A450,A450,$C$6:C450,C450,$E$6:E450,E450)&gt;1,"Conflito: relação duplicada","OK")))))))))))))</f>
        <v/>
      </c>
      <c r="M450" s="20">
        <f>IF(L450="","",IF(L450&lt;&gt;"OK","Bloqueada: "&amp;L450,IF(J450&lt;&gt;"Sim","Inativa",IF(IFERROR(INDEX(Produtos!$D$6:$D$205,MATCH(A450,Produtos!$A$6:$A$205,0)),"")&lt;&gt;"Ativo","Bloqueada: base inativa",IF(IFERROR(INDEX(Produtos!$D$6:$D$205,MATCH(C450,Produtos!$A$6:$A$205,0)),"")&lt;&gt;"Ativo","Bloqueada: recomendado inativo",IF(F450="Incompatível","Bloqueada: incompatível",IF(F450="Não avaliada","Revisar: compatibilidade",IF(AND(F450="Condicional",'Instruções'!$B$15="Não"),"Revisar: condição não liberada",IF(IFERROR(INDEX(Produtos!$E$6:$E$205,MATCH(C450,Produtos!$A$6:$A$205,0)),"")&lt;&gt;"Sim","Aguardar: recomendado indisponível",IF(AND(I450="Se SKU-base indisponível",IFERROR(INDEX(Produtos!$E$6:$E$205,MATCH(A450,Produtos!$A$6:$A$205,0)),"")="Sim"),"Aguardar: base disponível",IF(AND(I450="Se SKU-base disponível",IFERROR(INDEX(Produtos!$E$6:$E$205,MATCH(A450,Produtos!$A$6:$A$205,0)),"")&lt;&gt;"Sim"),"Aguardar: base indisponível",IF(G450&lt;'Instruções'!$B$14,"Revisar: margem abaixo do mínimo","Apta"))))))))))))</f>
        <v/>
      </c>
      <c r="N450" s="17">
        <f>IF(M450&lt;&gt;"Apta","",1+COUNTIFS($A$6:$A$505,A450,$E$6:$E$505,E450,$M$6:$M$505,"Apta",$H$6:$H$505,"&gt;"&amp;H450)+COUNTIFS($A$6:$A$505,A450,$E$6:$E$505,E450,$M$6:$M$505,"Apta",$H$6:$H$505,H450,$G$6:$G$505,"&gt;"&amp;G450)+COUNTIFS($A$6:A450,A450,$E$6:E450,E450,$M$6:M450,"Apta",$H$6:H450,H450,$G$6:G450,G450)-1)</f>
        <v/>
      </c>
      <c r="O450" s="24">
        <f>IF(N450="","",A450&amp;"|"&amp;E450&amp;"|"&amp;TEXT(N450,"000"))</f>
        <v/>
      </c>
    </row>
    <row r="451">
      <c r="A451" s="16" t="n"/>
      <c r="B451" s="20">
        <f>IF(A451="","",IFERROR(INDEX(Produtos!$B$6:$B$205,MATCH(A451,Produtos!$A$6:$A$205,0)),"SKU não cadastrado"))</f>
        <v/>
      </c>
      <c r="C451" s="16" t="n"/>
      <c r="D451" s="20">
        <f>IF(C451="","",IFERROR(INDEX(Produtos!$B$6:$B$205,MATCH(C451,Produtos!$A$6:$A$205,0)),"SKU não cadastrado"))</f>
        <v/>
      </c>
      <c r="E451" s="16" t="n"/>
      <c r="F451" s="16" t="n"/>
      <c r="G451" s="38" t="n"/>
      <c r="H451" s="22" t="n"/>
      <c r="I451" s="23" t="n"/>
      <c r="J451" s="16" t="n"/>
      <c r="K451" s="23" t="n"/>
      <c r="L451" s="20">
        <f>IF(COUNTA(A451,C451,E451,F451,G451,H451,I451,J451)=0,"",IF(A451="","Falta SKU-base",IF(C451="","Falta SKU recomendado",IF(E451="","Falta tipo",IF(F451="","Falta compatibilidade",IF(G451="","Falta margem",IF(H451="","Falta prioridade",IF(I451="","Falta regra",IF(J451="","Falta situação ativa",IF(A451=C451,"Conflito: SKU igual",IF(COUNTIF(Produtos!$A$6:$A$205,A451)=0,"Conflito: base não cadastrada",IF(COUNTIF(Produtos!$A$6:$A$205,C451)=0,"Conflito: recomendado não cadastrado",IF(COUNTIFS($A$6:A451,A451,$C$6:C451,C451,$E$6:E451,E451)&gt;1,"Conflito: relação duplicada","OK")))))))))))))</f>
        <v/>
      </c>
      <c r="M451" s="20">
        <f>IF(L451="","",IF(L451&lt;&gt;"OK","Bloqueada: "&amp;L451,IF(J451&lt;&gt;"Sim","Inativa",IF(IFERROR(INDEX(Produtos!$D$6:$D$205,MATCH(A451,Produtos!$A$6:$A$205,0)),"")&lt;&gt;"Ativo","Bloqueada: base inativa",IF(IFERROR(INDEX(Produtos!$D$6:$D$205,MATCH(C451,Produtos!$A$6:$A$205,0)),"")&lt;&gt;"Ativo","Bloqueada: recomendado inativo",IF(F451="Incompatível","Bloqueada: incompatível",IF(F451="Não avaliada","Revisar: compatibilidade",IF(AND(F451="Condicional",'Instruções'!$B$15="Não"),"Revisar: condição não liberada",IF(IFERROR(INDEX(Produtos!$E$6:$E$205,MATCH(C451,Produtos!$A$6:$A$205,0)),"")&lt;&gt;"Sim","Aguardar: recomendado indisponível",IF(AND(I451="Se SKU-base indisponível",IFERROR(INDEX(Produtos!$E$6:$E$205,MATCH(A451,Produtos!$A$6:$A$205,0)),"")="Sim"),"Aguardar: base disponível",IF(AND(I451="Se SKU-base disponível",IFERROR(INDEX(Produtos!$E$6:$E$205,MATCH(A451,Produtos!$A$6:$A$205,0)),"")&lt;&gt;"Sim"),"Aguardar: base indisponível",IF(G451&lt;'Instruções'!$B$14,"Revisar: margem abaixo do mínimo","Apta"))))))))))))</f>
        <v/>
      </c>
      <c r="N451" s="17">
        <f>IF(M451&lt;&gt;"Apta","",1+COUNTIFS($A$6:$A$505,A451,$E$6:$E$505,E451,$M$6:$M$505,"Apta",$H$6:$H$505,"&gt;"&amp;H451)+COUNTIFS($A$6:$A$505,A451,$E$6:$E$505,E451,$M$6:$M$505,"Apta",$H$6:$H$505,H451,$G$6:$G$505,"&gt;"&amp;G451)+COUNTIFS($A$6:A451,A451,$E$6:E451,E451,$M$6:M451,"Apta",$H$6:H451,H451,$G$6:G451,G451)-1)</f>
        <v/>
      </c>
      <c r="O451" s="24">
        <f>IF(N451="","",A451&amp;"|"&amp;E451&amp;"|"&amp;TEXT(N451,"000"))</f>
        <v/>
      </c>
    </row>
    <row r="452">
      <c r="A452" s="16" t="n"/>
      <c r="B452" s="20">
        <f>IF(A452="","",IFERROR(INDEX(Produtos!$B$6:$B$205,MATCH(A452,Produtos!$A$6:$A$205,0)),"SKU não cadastrado"))</f>
        <v/>
      </c>
      <c r="C452" s="16" t="n"/>
      <c r="D452" s="20">
        <f>IF(C452="","",IFERROR(INDEX(Produtos!$B$6:$B$205,MATCH(C452,Produtos!$A$6:$A$205,0)),"SKU não cadastrado"))</f>
        <v/>
      </c>
      <c r="E452" s="16" t="n"/>
      <c r="F452" s="16" t="n"/>
      <c r="G452" s="38" t="n"/>
      <c r="H452" s="22" t="n"/>
      <c r="I452" s="23" t="n"/>
      <c r="J452" s="16" t="n"/>
      <c r="K452" s="23" t="n"/>
      <c r="L452" s="20">
        <f>IF(COUNTA(A452,C452,E452,F452,G452,H452,I452,J452)=0,"",IF(A452="","Falta SKU-base",IF(C452="","Falta SKU recomendado",IF(E452="","Falta tipo",IF(F452="","Falta compatibilidade",IF(G452="","Falta margem",IF(H452="","Falta prioridade",IF(I452="","Falta regra",IF(J452="","Falta situação ativa",IF(A452=C452,"Conflito: SKU igual",IF(COUNTIF(Produtos!$A$6:$A$205,A452)=0,"Conflito: base não cadastrada",IF(COUNTIF(Produtos!$A$6:$A$205,C452)=0,"Conflito: recomendado não cadastrado",IF(COUNTIFS($A$6:A452,A452,$C$6:C452,C452,$E$6:E452,E452)&gt;1,"Conflito: relação duplicada","OK")))))))))))))</f>
        <v/>
      </c>
      <c r="M452" s="20">
        <f>IF(L452="","",IF(L452&lt;&gt;"OK","Bloqueada: "&amp;L452,IF(J452&lt;&gt;"Sim","Inativa",IF(IFERROR(INDEX(Produtos!$D$6:$D$205,MATCH(A452,Produtos!$A$6:$A$205,0)),"")&lt;&gt;"Ativo","Bloqueada: base inativa",IF(IFERROR(INDEX(Produtos!$D$6:$D$205,MATCH(C452,Produtos!$A$6:$A$205,0)),"")&lt;&gt;"Ativo","Bloqueada: recomendado inativo",IF(F452="Incompatível","Bloqueada: incompatível",IF(F452="Não avaliada","Revisar: compatibilidade",IF(AND(F452="Condicional",'Instruções'!$B$15="Não"),"Revisar: condição não liberada",IF(IFERROR(INDEX(Produtos!$E$6:$E$205,MATCH(C452,Produtos!$A$6:$A$205,0)),"")&lt;&gt;"Sim","Aguardar: recomendado indisponível",IF(AND(I452="Se SKU-base indisponível",IFERROR(INDEX(Produtos!$E$6:$E$205,MATCH(A452,Produtos!$A$6:$A$205,0)),"")="Sim"),"Aguardar: base disponível",IF(AND(I452="Se SKU-base disponível",IFERROR(INDEX(Produtos!$E$6:$E$205,MATCH(A452,Produtos!$A$6:$A$205,0)),"")&lt;&gt;"Sim"),"Aguardar: base indisponível",IF(G452&lt;'Instruções'!$B$14,"Revisar: margem abaixo do mínimo","Apta"))))))))))))</f>
        <v/>
      </c>
      <c r="N452" s="17">
        <f>IF(M452&lt;&gt;"Apta","",1+COUNTIFS($A$6:$A$505,A452,$E$6:$E$505,E452,$M$6:$M$505,"Apta",$H$6:$H$505,"&gt;"&amp;H452)+COUNTIFS($A$6:$A$505,A452,$E$6:$E$505,E452,$M$6:$M$505,"Apta",$H$6:$H$505,H452,$G$6:$G$505,"&gt;"&amp;G452)+COUNTIFS($A$6:A452,A452,$E$6:E452,E452,$M$6:M452,"Apta",$H$6:H452,H452,$G$6:G452,G452)-1)</f>
        <v/>
      </c>
      <c r="O452" s="24">
        <f>IF(N452="","",A452&amp;"|"&amp;E452&amp;"|"&amp;TEXT(N452,"000"))</f>
        <v/>
      </c>
    </row>
    <row r="453">
      <c r="A453" s="16" t="n"/>
      <c r="B453" s="20">
        <f>IF(A453="","",IFERROR(INDEX(Produtos!$B$6:$B$205,MATCH(A453,Produtos!$A$6:$A$205,0)),"SKU não cadastrado"))</f>
        <v/>
      </c>
      <c r="C453" s="16" t="n"/>
      <c r="D453" s="20">
        <f>IF(C453="","",IFERROR(INDEX(Produtos!$B$6:$B$205,MATCH(C453,Produtos!$A$6:$A$205,0)),"SKU não cadastrado"))</f>
        <v/>
      </c>
      <c r="E453" s="16" t="n"/>
      <c r="F453" s="16" t="n"/>
      <c r="G453" s="38" t="n"/>
      <c r="H453" s="22" t="n"/>
      <c r="I453" s="23" t="n"/>
      <c r="J453" s="16" t="n"/>
      <c r="K453" s="23" t="n"/>
      <c r="L453" s="20">
        <f>IF(COUNTA(A453,C453,E453,F453,G453,H453,I453,J453)=0,"",IF(A453="","Falta SKU-base",IF(C453="","Falta SKU recomendado",IF(E453="","Falta tipo",IF(F453="","Falta compatibilidade",IF(G453="","Falta margem",IF(H453="","Falta prioridade",IF(I453="","Falta regra",IF(J453="","Falta situação ativa",IF(A453=C453,"Conflito: SKU igual",IF(COUNTIF(Produtos!$A$6:$A$205,A453)=0,"Conflito: base não cadastrada",IF(COUNTIF(Produtos!$A$6:$A$205,C453)=0,"Conflito: recomendado não cadastrado",IF(COUNTIFS($A$6:A453,A453,$C$6:C453,C453,$E$6:E453,E453)&gt;1,"Conflito: relação duplicada","OK")))))))))))))</f>
        <v/>
      </c>
      <c r="M453" s="20">
        <f>IF(L453="","",IF(L453&lt;&gt;"OK","Bloqueada: "&amp;L453,IF(J453&lt;&gt;"Sim","Inativa",IF(IFERROR(INDEX(Produtos!$D$6:$D$205,MATCH(A453,Produtos!$A$6:$A$205,0)),"")&lt;&gt;"Ativo","Bloqueada: base inativa",IF(IFERROR(INDEX(Produtos!$D$6:$D$205,MATCH(C453,Produtos!$A$6:$A$205,0)),"")&lt;&gt;"Ativo","Bloqueada: recomendado inativo",IF(F453="Incompatível","Bloqueada: incompatível",IF(F453="Não avaliada","Revisar: compatibilidade",IF(AND(F453="Condicional",'Instruções'!$B$15="Não"),"Revisar: condição não liberada",IF(IFERROR(INDEX(Produtos!$E$6:$E$205,MATCH(C453,Produtos!$A$6:$A$205,0)),"")&lt;&gt;"Sim","Aguardar: recomendado indisponível",IF(AND(I453="Se SKU-base indisponível",IFERROR(INDEX(Produtos!$E$6:$E$205,MATCH(A453,Produtos!$A$6:$A$205,0)),"")="Sim"),"Aguardar: base disponível",IF(AND(I453="Se SKU-base disponível",IFERROR(INDEX(Produtos!$E$6:$E$205,MATCH(A453,Produtos!$A$6:$A$205,0)),"")&lt;&gt;"Sim"),"Aguardar: base indisponível",IF(G453&lt;'Instruções'!$B$14,"Revisar: margem abaixo do mínimo","Apta"))))))))))))</f>
        <v/>
      </c>
      <c r="N453" s="17">
        <f>IF(M453&lt;&gt;"Apta","",1+COUNTIFS($A$6:$A$505,A453,$E$6:$E$505,E453,$M$6:$M$505,"Apta",$H$6:$H$505,"&gt;"&amp;H453)+COUNTIFS($A$6:$A$505,A453,$E$6:$E$505,E453,$M$6:$M$505,"Apta",$H$6:$H$505,H453,$G$6:$G$505,"&gt;"&amp;G453)+COUNTIFS($A$6:A453,A453,$E$6:E453,E453,$M$6:M453,"Apta",$H$6:H453,H453,$G$6:G453,G453)-1)</f>
        <v/>
      </c>
      <c r="O453" s="24">
        <f>IF(N453="","",A453&amp;"|"&amp;E453&amp;"|"&amp;TEXT(N453,"000"))</f>
        <v/>
      </c>
    </row>
    <row r="454">
      <c r="A454" s="16" t="n"/>
      <c r="B454" s="20">
        <f>IF(A454="","",IFERROR(INDEX(Produtos!$B$6:$B$205,MATCH(A454,Produtos!$A$6:$A$205,0)),"SKU não cadastrado"))</f>
        <v/>
      </c>
      <c r="C454" s="16" t="n"/>
      <c r="D454" s="20">
        <f>IF(C454="","",IFERROR(INDEX(Produtos!$B$6:$B$205,MATCH(C454,Produtos!$A$6:$A$205,0)),"SKU não cadastrado"))</f>
        <v/>
      </c>
      <c r="E454" s="16" t="n"/>
      <c r="F454" s="16" t="n"/>
      <c r="G454" s="38" t="n"/>
      <c r="H454" s="22" t="n"/>
      <c r="I454" s="23" t="n"/>
      <c r="J454" s="16" t="n"/>
      <c r="K454" s="23" t="n"/>
      <c r="L454" s="20">
        <f>IF(COUNTA(A454,C454,E454,F454,G454,H454,I454,J454)=0,"",IF(A454="","Falta SKU-base",IF(C454="","Falta SKU recomendado",IF(E454="","Falta tipo",IF(F454="","Falta compatibilidade",IF(G454="","Falta margem",IF(H454="","Falta prioridade",IF(I454="","Falta regra",IF(J454="","Falta situação ativa",IF(A454=C454,"Conflito: SKU igual",IF(COUNTIF(Produtos!$A$6:$A$205,A454)=0,"Conflito: base não cadastrada",IF(COUNTIF(Produtos!$A$6:$A$205,C454)=0,"Conflito: recomendado não cadastrado",IF(COUNTIFS($A$6:A454,A454,$C$6:C454,C454,$E$6:E454,E454)&gt;1,"Conflito: relação duplicada","OK")))))))))))))</f>
        <v/>
      </c>
      <c r="M454" s="20">
        <f>IF(L454="","",IF(L454&lt;&gt;"OK","Bloqueada: "&amp;L454,IF(J454&lt;&gt;"Sim","Inativa",IF(IFERROR(INDEX(Produtos!$D$6:$D$205,MATCH(A454,Produtos!$A$6:$A$205,0)),"")&lt;&gt;"Ativo","Bloqueada: base inativa",IF(IFERROR(INDEX(Produtos!$D$6:$D$205,MATCH(C454,Produtos!$A$6:$A$205,0)),"")&lt;&gt;"Ativo","Bloqueada: recomendado inativo",IF(F454="Incompatível","Bloqueada: incompatível",IF(F454="Não avaliada","Revisar: compatibilidade",IF(AND(F454="Condicional",'Instruções'!$B$15="Não"),"Revisar: condição não liberada",IF(IFERROR(INDEX(Produtos!$E$6:$E$205,MATCH(C454,Produtos!$A$6:$A$205,0)),"")&lt;&gt;"Sim","Aguardar: recomendado indisponível",IF(AND(I454="Se SKU-base indisponível",IFERROR(INDEX(Produtos!$E$6:$E$205,MATCH(A454,Produtos!$A$6:$A$205,0)),"")="Sim"),"Aguardar: base disponível",IF(AND(I454="Se SKU-base disponível",IFERROR(INDEX(Produtos!$E$6:$E$205,MATCH(A454,Produtos!$A$6:$A$205,0)),"")&lt;&gt;"Sim"),"Aguardar: base indisponível",IF(G454&lt;'Instruções'!$B$14,"Revisar: margem abaixo do mínimo","Apta"))))))))))))</f>
        <v/>
      </c>
      <c r="N454" s="17">
        <f>IF(M454&lt;&gt;"Apta","",1+COUNTIFS($A$6:$A$505,A454,$E$6:$E$505,E454,$M$6:$M$505,"Apta",$H$6:$H$505,"&gt;"&amp;H454)+COUNTIFS($A$6:$A$505,A454,$E$6:$E$505,E454,$M$6:$M$505,"Apta",$H$6:$H$505,H454,$G$6:$G$505,"&gt;"&amp;G454)+COUNTIFS($A$6:A454,A454,$E$6:E454,E454,$M$6:M454,"Apta",$H$6:H454,H454,$G$6:G454,G454)-1)</f>
        <v/>
      </c>
      <c r="O454" s="24">
        <f>IF(N454="","",A454&amp;"|"&amp;E454&amp;"|"&amp;TEXT(N454,"000"))</f>
        <v/>
      </c>
    </row>
    <row r="455">
      <c r="A455" s="16" t="n"/>
      <c r="B455" s="20">
        <f>IF(A455="","",IFERROR(INDEX(Produtos!$B$6:$B$205,MATCH(A455,Produtos!$A$6:$A$205,0)),"SKU não cadastrado"))</f>
        <v/>
      </c>
      <c r="C455" s="16" t="n"/>
      <c r="D455" s="20">
        <f>IF(C455="","",IFERROR(INDEX(Produtos!$B$6:$B$205,MATCH(C455,Produtos!$A$6:$A$205,0)),"SKU não cadastrado"))</f>
        <v/>
      </c>
      <c r="E455" s="16" t="n"/>
      <c r="F455" s="16" t="n"/>
      <c r="G455" s="38" t="n"/>
      <c r="H455" s="22" t="n"/>
      <c r="I455" s="23" t="n"/>
      <c r="J455" s="16" t="n"/>
      <c r="K455" s="23" t="n"/>
      <c r="L455" s="20">
        <f>IF(COUNTA(A455,C455,E455,F455,G455,H455,I455,J455)=0,"",IF(A455="","Falta SKU-base",IF(C455="","Falta SKU recomendado",IF(E455="","Falta tipo",IF(F455="","Falta compatibilidade",IF(G455="","Falta margem",IF(H455="","Falta prioridade",IF(I455="","Falta regra",IF(J455="","Falta situação ativa",IF(A455=C455,"Conflito: SKU igual",IF(COUNTIF(Produtos!$A$6:$A$205,A455)=0,"Conflito: base não cadastrada",IF(COUNTIF(Produtos!$A$6:$A$205,C455)=0,"Conflito: recomendado não cadastrado",IF(COUNTIFS($A$6:A455,A455,$C$6:C455,C455,$E$6:E455,E455)&gt;1,"Conflito: relação duplicada","OK")))))))))))))</f>
        <v/>
      </c>
      <c r="M455" s="20">
        <f>IF(L455="","",IF(L455&lt;&gt;"OK","Bloqueada: "&amp;L455,IF(J455&lt;&gt;"Sim","Inativa",IF(IFERROR(INDEX(Produtos!$D$6:$D$205,MATCH(A455,Produtos!$A$6:$A$205,0)),"")&lt;&gt;"Ativo","Bloqueada: base inativa",IF(IFERROR(INDEX(Produtos!$D$6:$D$205,MATCH(C455,Produtos!$A$6:$A$205,0)),"")&lt;&gt;"Ativo","Bloqueada: recomendado inativo",IF(F455="Incompatível","Bloqueada: incompatível",IF(F455="Não avaliada","Revisar: compatibilidade",IF(AND(F455="Condicional",'Instruções'!$B$15="Não"),"Revisar: condição não liberada",IF(IFERROR(INDEX(Produtos!$E$6:$E$205,MATCH(C455,Produtos!$A$6:$A$205,0)),"")&lt;&gt;"Sim","Aguardar: recomendado indisponível",IF(AND(I455="Se SKU-base indisponível",IFERROR(INDEX(Produtos!$E$6:$E$205,MATCH(A455,Produtos!$A$6:$A$205,0)),"")="Sim"),"Aguardar: base disponível",IF(AND(I455="Se SKU-base disponível",IFERROR(INDEX(Produtos!$E$6:$E$205,MATCH(A455,Produtos!$A$6:$A$205,0)),"")&lt;&gt;"Sim"),"Aguardar: base indisponível",IF(G455&lt;'Instruções'!$B$14,"Revisar: margem abaixo do mínimo","Apta"))))))))))))</f>
        <v/>
      </c>
      <c r="N455" s="17">
        <f>IF(M455&lt;&gt;"Apta","",1+COUNTIFS($A$6:$A$505,A455,$E$6:$E$505,E455,$M$6:$M$505,"Apta",$H$6:$H$505,"&gt;"&amp;H455)+COUNTIFS($A$6:$A$505,A455,$E$6:$E$505,E455,$M$6:$M$505,"Apta",$H$6:$H$505,H455,$G$6:$G$505,"&gt;"&amp;G455)+COUNTIFS($A$6:A455,A455,$E$6:E455,E455,$M$6:M455,"Apta",$H$6:H455,H455,$G$6:G455,G455)-1)</f>
        <v/>
      </c>
      <c r="O455" s="24">
        <f>IF(N455="","",A455&amp;"|"&amp;E455&amp;"|"&amp;TEXT(N455,"000"))</f>
        <v/>
      </c>
    </row>
    <row r="456">
      <c r="A456" s="16" t="n"/>
      <c r="B456" s="20">
        <f>IF(A456="","",IFERROR(INDEX(Produtos!$B$6:$B$205,MATCH(A456,Produtos!$A$6:$A$205,0)),"SKU não cadastrado"))</f>
        <v/>
      </c>
      <c r="C456" s="16" t="n"/>
      <c r="D456" s="20">
        <f>IF(C456="","",IFERROR(INDEX(Produtos!$B$6:$B$205,MATCH(C456,Produtos!$A$6:$A$205,0)),"SKU não cadastrado"))</f>
        <v/>
      </c>
      <c r="E456" s="16" t="n"/>
      <c r="F456" s="16" t="n"/>
      <c r="G456" s="38" t="n"/>
      <c r="H456" s="22" t="n"/>
      <c r="I456" s="23" t="n"/>
      <c r="J456" s="16" t="n"/>
      <c r="K456" s="23" t="n"/>
      <c r="L456" s="20">
        <f>IF(COUNTA(A456,C456,E456,F456,G456,H456,I456,J456)=0,"",IF(A456="","Falta SKU-base",IF(C456="","Falta SKU recomendado",IF(E456="","Falta tipo",IF(F456="","Falta compatibilidade",IF(G456="","Falta margem",IF(H456="","Falta prioridade",IF(I456="","Falta regra",IF(J456="","Falta situação ativa",IF(A456=C456,"Conflito: SKU igual",IF(COUNTIF(Produtos!$A$6:$A$205,A456)=0,"Conflito: base não cadastrada",IF(COUNTIF(Produtos!$A$6:$A$205,C456)=0,"Conflito: recomendado não cadastrado",IF(COUNTIFS($A$6:A456,A456,$C$6:C456,C456,$E$6:E456,E456)&gt;1,"Conflito: relação duplicada","OK")))))))))))))</f>
        <v/>
      </c>
      <c r="M456" s="20">
        <f>IF(L456="","",IF(L456&lt;&gt;"OK","Bloqueada: "&amp;L456,IF(J456&lt;&gt;"Sim","Inativa",IF(IFERROR(INDEX(Produtos!$D$6:$D$205,MATCH(A456,Produtos!$A$6:$A$205,0)),"")&lt;&gt;"Ativo","Bloqueada: base inativa",IF(IFERROR(INDEX(Produtos!$D$6:$D$205,MATCH(C456,Produtos!$A$6:$A$205,0)),"")&lt;&gt;"Ativo","Bloqueada: recomendado inativo",IF(F456="Incompatível","Bloqueada: incompatível",IF(F456="Não avaliada","Revisar: compatibilidade",IF(AND(F456="Condicional",'Instruções'!$B$15="Não"),"Revisar: condição não liberada",IF(IFERROR(INDEX(Produtos!$E$6:$E$205,MATCH(C456,Produtos!$A$6:$A$205,0)),"")&lt;&gt;"Sim","Aguardar: recomendado indisponível",IF(AND(I456="Se SKU-base indisponível",IFERROR(INDEX(Produtos!$E$6:$E$205,MATCH(A456,Produtos!$A$6:$A$205,0)),"")="Sim"),"Aguardar: base disponível",IF(AND(I456="Se SKU-base disponível",IFERROR(INDEX(Produtos!$E$6:$E$205,MATCH(A456,Produtos!$A$6:$A$205,0)),"")&lt;&gt;"Sim"),"Aguardar: base indisponível",IF(G456&lt;'Instruções'!$B$14,"Revisar: margem abaixo do mínimo","Apta"))))))))))))</f>
        <v/>
      </c>
      <c r="N456" s="17">
        <f>IF(M456&lt;&gt;"Apta","",1+COUNTIFS($A$6:$A$505,A456,$E$6:$E$505,E456,$M$6:$M$505,"Apta",$H$6:$H$505,"&gt;"&amp;H456)+COUNTIFS($A$6:$A$505,A456,$E$6:$E$505,E456,$M$6:$M$505,"Apta",$H$6:$H$505,H456,$G$6:$G$505,"&gt;"&amp;G456)+COUNTIFS($A$6:A456,A456,$E$6:E456,E456,$M$6:M456,"Apta",$H$6:H456,H456,$G$6:G456,G456)-1)</f>
        <v/>
      </c>
      <c r="O456" s="24">
        <f>IF(N456="","",A456&amp;"|"&amp;E456&amp;"|"&amp;TEXT(N456,"000"))</f>
        <v/>
      </c>
    </row>
    <row r="457">
      <c r="A457" s="16" t="n"/>
      <c r="B457" s="20">
        <f>IF(A457="","",IFERROR(INDEX(Produtos!$B$6:$B$205,MATCH(A457,Produtos!$A$6:$A$205,0)),"SKU não cadastrado"))</f>
        <v/>
      </c>
      <c r="C457" s="16" t="n"/>
      <c r="D457" s="20">
        <f>IF(C457="","",IFERROR(INDEX(Produtos!$B$6:$B$205,MATCH(C457,Produtos!$A$6:$A$205,0)),"SKU não cadastrado"))</f>
        <v/>
      </c>
      <c r="E457" s="16" t="n"/>
      <c r="F457" s="16" t="n"/>
      <c r="G457" s="38" t="n"/>
      <c r="H457" s="22" t="n"/>
      <c r="I457" s="23" t="n"/>
      <c r="J457" s="16" t="n"/>
      <c r="K457" s="23" t="n"/>
      <c r="L457" s="20">
        <f>IF(COUNTA(A457,C457,E457,F457,G457,H457,I457,J457)=0,"",IF(A457="","Falta SKU-base",IF(C457="","Falta SKU recomendado",IF(E457="","Falta tipo",IF(F457="","Falta compatibilidade",IF(G457="","Falta margem",IF(H457="","Falta prioridade",IF(I457="","Falta regra",IF(J457="","Falta situação ativa",IF(A457=C457,"Conflito: SKU igual",IF(COUNTIF(Produtos!$A$6:$A$205,A457)=0,"Conflito: base não cadastrada",IF(COUNTIF(Produtos!$A$6:$A$205,C457)=0,"Conflito: recomendado não cadastrado",IF(COUNTIFS($A$6:A457,A457,$C$6:C457,C457,$E$6:E457,E457)&gt;1,"Conflito: relação duplicada","OK")))))))))))))</f>
        <v/>
      </c>
      <c r="M457" s="20">
        <f>IF(L457="","",IF(L457&lt;&gt;"OK","Bloqueada: "&amp;L457,IF(J457&lt;&gt;"Sim","Inativa",IF(IFERROR(INDEX(Produtos!$D$6:$D$205,MATCH(A457,Produtos!$A$6:$A$205,0)),"")&lt;&gt;"Ativo","Bloqueada: base inativa",IF(IFERROR(INDEX(Produtos!$D$6:$D$205,MATCH(C457,Produtos!$A$6:$A$205,0)),"")&lt;&gt;"Ativo","Bloqueada: recomendado inativo",IF(F457="Incompatível","Bloqueada: incompatível",IF(F457="Não avaliada","Revisar: compatibilidade",IF(AND(F457="Condicional",'Instruções'!$B$15="Não"),"Revisar: condição não liberada",IF(IFERROR(INDEX(Produtos!$E$6:$E$205,MATCH(C457,Produtos!$A$6:$A$205,0)),"")&lt;&gt;"Sim","Aguardar: recomendado indisponível",IF(AND(I457="Se SKU-base indisponível",IFERROR(INDEX(Produtos!$E$6:$E$205,MATCH(A457,Produtos!$A$6:$A$205,0)),"")="Sim"),"Aguardar: base disponível",IF(AND(I457="Se SKU-base disponível",IFERROR(INDEX(Produtos!$E$6:$E$205,MATCH(A457,Produtos!$A$6:$A$205,0)),"")&lt;&gt;"Sim"),"Aguardar: base indisponível",IF(G457&lt;'Instruções'!$B$14,"Revisar: margem abaixo do mínimo","Apta"))))))))))))</f>
        <v/>
      </c>
      <c r="N457" s="17">
        <f>IF(M457&lt;&gt;"Apta","",1+COUNTIFS($A$6:$A$505,A457,$E$6:$E$505,E457,$M$6:$M$505,"Apta",$H$6:$H$505,"&gt;"&amp;H457)+COUNTIFS($A$6:$A$505,A457,$E$6:$E$505,E457,$M$6:$M$505,"Apta",$H$6:$H$505,H457,$G$6:$G$505,"&gt;"&amp;G457)+COUNTIFS($A$6:A457,A457,$E$6:E457,E457,$M$6:M457,"Apta",$H$6:H457,H457,$G$6:G457,G457)-1)</f>
        <v/>
      </c>
      <c r="O457" s="24">
        <f>IF(N457="","",A457&amp;"|"&amp;E457&amp;"|"&amp;TEXT(N457,"000"))</f>
        <v/>
      </c>
    </row>
    <row r="458">
      <c r="A458" s="16" t="n"/>
      <c r="B458" s="20">
        <f>IF(A458="","",IFERROR(INDEX(Produtos!$B$6:$B$205,MATCH(A458,Produtos!$A$6:$A$205,0)),"SKU não cadastrado"))</f>
        <v/>
      </c>
      <c r="C458" s="16" t="n"/>
      <c r="D458" s="20">
        <f>IF(C458="","",IFERROR(INDEX(Produtos!$B$6:$B$205,MATCH(C458,Produtos!$A$6:$A$205,0)),"SKU não cadastrado"))</f>
        <v/>
      </c>
      <c r="E458" s="16" t="n"/>
      <c r="F458" s="16" t="n"/>
      <c r="G458" s="38" t="n"/>
      <c r="H458" s="22" t="n"/>
      <c r="I458" s="23" t="n"/>
      <c r="J458" s="16" t="n"/>
      <c r="K458" s="23" t="n"/>
      <c r="L458" s="20">
        <f>IF(COUNTA(A458,C458,E458,F458,G458,H458,I458,J458)=0,"",IF(A458="","Falta SKU-base",IF(C458="","Falta SKU recomendado",IF(E458="","Falta tipo",IF(F458="","Falta compatibilidade",IF(G458="","Falta margem",IF(H458="","Falta prioridade",IF(I458="","Falta regra",IF(J458="","Falta situação ativa",IF(A458=C458,"Conflito: SKU igual",IF(COUNTIF(Produtos!$A$6:$A$205,A458)=0,"Conflito: base não cadastrada",IF(COUNTIF(Produtos!$A$6:$A$205,C458)=0,"Conflito: recomendado não cadastrado",IF(COUNTIFS($A$6:A458,A458,$C$6:C458,C458,$E$6:E458,E458)&gt;1,"Conflito: relação duplicada","OK")))))))))))))</f>
        <v/>
      </c>
      <c r="M458" s="20">
        <f>IF(L458="","",IF(L458&lt;&gt;"OK","Bloqueada: "&amp;L458,IF(J458&lt;&gt;"Sim","Inativa",IF(IFERROR(INDEX(Produtos!$D$6:$D$205,MATCH(A458,Produtos!$A$6:$A$205,0)),"")&lt;&gt;"Ativo","Bloqueada: base inativa",IF(IFERROR(INDEX(Produtos!$D$6:$D$205,MATCH(C458,Produtos!$A$6:$A$205,0)),"")&lt;&gt;"Ativo","Bloqueada: recomendado inativo",IF(F458="Incompatível","Bloqueada: incompatível",IF(F458="Não avaliada","Revisar: compatibilidade",IF(AND(F458="Condicional",'Instruções'!$B$15="Não"),"Revisar: condição não liberada",IF(IFERROR(INDEX(Produtos!$E$6:$E$205,MATCH(C458,Produtos!$A$6:$A$205,0)),"")&lt;&gt;"Sim","Aguardar: recomendado indisponível",IF(AND(I458="Se SKU-base indisponível",IFERROR(INDEX(Produtos!$E$6:$E$205,MATCH(A458,Produtos!$A$6:$A$205,0)),"")="Sim"),"Aguardar: base disponível",IF(AND(I458="Se SKU-base disponível",IFERROR(INDEX(Produtos!$E$6:$E$205,MATCH(A458,Produtos!$A$6:$A$205,0)),"")&lt;&gt;"Sim"),"Aguardar: base indisponível",IF(G458&lt;'Instruções'!$B$14,"Revisar: margem abaixo do mínimo","Apta"))))))))))))</f>
        <v/>
      </c>
      <c r="N458" s="17">
        <f>IF(M458&lt;&gt;"Apta","",1+COUNTIFS($A$6:$A$505,A458,$E$6:$E$505,E458,$M$6:$M$505,"Apta",$H$6:$H$505,"&gt;"&amp;H458)+COUNTIFS($A$6:$A$505,A458,$E$6:$E$505,E458,$M$6:$M$505,"Apta",$H$6:$H$505,H458,$G$6:$G$505,"&gt;"&amp;G458)+COUNTIFS($A$6:A458,A458,$E$6:E458,E458,$M$6:M458,"Apta",$H$6:H458,H458,$G$6:G458,G458)-1)</f>
        <v/>
      </c>
      <c r="O458" s="24">
        <f>IF(N458="","",A458&amp;"|"&amp;E458&amp;"|"&amp;TEXT(N458,"000"))</f>
        <v/>
      </c>
    </row>
    <row r="459">
      <c r="A459" s="16" t="n"/>
      <c r="B459" s="20">
        <f>IF(A459="","",IFERROR(INDEX(Produtos!$B$6:$B$205,MATCH(A459,Produtos!$A$6:$A$205,0)),"SKU não cadastrado"))</f>
        <v/>
      </c>
      <c r="C459" s="16" t="n"/>
      <c r="D459" s="20">
        <f>IF(C459="","",IFERROR(INDEX(Produtos!$B$6:$B$205,MATCH(C459,Produtos!$A$6:$A$205,0)),"SKU não cadastrado"))</f>
        <v/>
      </c>
      <c r="E459" s="16" t="n"/>
      <c r="F459" s="16" t="n"/>
      <c r="G459" s="38" t="n"/>
      <c r="H459" s="22" t="n"/>
      <c r="I459" s="23" t="n"/>
      <c r="J459" s="16" t="n"/>
      <c r="K459" s="23" t="n"/>
      <c r="L459" s="20">
        <f>IF(COUNTA(A459,C459,E459,F459,G459,H459,I459,J459)=0,"",IF(A459="","Falta SKU-base",IF(C459="","Falta SKU recomendado",IF(E459="","Falta tipo",IF(F459="","Falta compatibilidade",IF(G459="","Falta margem",IF(H459="","Falta prioridade",IF(I459="","Falta regra",IF(J459="","Falta situação ativa",IF(A459=C459,"Conflito: SKU igual",IF(COUNTIF(Produtos!$A$6:$A$205,A459)=0,"Conflito: base não cadastrada",IF(COUNTIF(Produtos!$A$6:$A$205,C459)=0,"Conflito: recomendado não cadastrado",IF(COUNTIFS($A$6:A459,A459,$C$6:C459,C459,$E$6:E459,E459)&gt;1,"Conflito: relação duplicada","OK")))))))))))))</f>
        <v/>
      </c>
      <c r="M459" s="20">
        <f>IF(L459="","",IF(L459&lt;&gt;"OK","Bloqueada: "&amp;L459,IF(J459&lt;&gt;"Sim","Inativa",IF(IFERROR(INDEX(Produtos!$D$6:$D$205,MATCH(A459,Produtos!$A$6:$A$205,0)),"")&lt;&gt;"Ativo","Bloqueada: base inativa",IF(IFERROR(INDEX(Produtos!$D$6:$D$205,MATCH(C459,Produtos!$A$6:$A$205,0)),"")&lt;&gt;"Ativo","Bloqueada: recomendado inativo",IF(F459="Incompatível","Bloqueada: incompatível",IF(F459="Não avaliada","Revisar: compatibilidade",IF(AND(F459="Condicional",'Instruções'!$B$15="Não"),"Revisar: condição não liberada",IF(IFERROR(INDEX(Produtos!$E$6:$E$205,MATCH(C459,Produtos!$A$6:$A$205,0)),"")&lt;&gt;"Sim","Aguardar: recomendado indisponível",IF(AND(I459="Se SKU-base indisponível",IFERROR(INDEX(Produtos!$E$6:$E$205,MATCH(A459,Produtos!$A$6:$A$205,0)),"")="Sim"),"Aguardar: base disponível",IF(AND(I459="Se SKU-base disponível",IFERROR(INDEX(Produtos!$E$6:$E$205,MATCH(A459,Produtos!$A$6:$A$205,0)),"")&lt;&gt;"Sim"),"Aguardar: base indisponível",IF(G459&lt;'Instruções'!$B$14,"Revisar: margem abaixo do mínimo","Apta"))))))))))))</f>
        <v/>
      </c>
      <c r="N459" s="17">
        <f>IF(M459&lt;&gt;"Apta","",1+COUNTIFS($A$6:$A$505,A459,$E$6:$E$505,E459,$M$6:$M$505,"Apta",$H$6:$H$505,"&gt;"&amp;H459)+COUNTIFS($A$6:$A$505,A459,$E$6:$E$505,E459,$M$6:$M$505,"Apta",$H$6:$H$505,H459,$G$6:$G$505,"&gt;"&amp;G459)+COUNTIFS($A$6:A459,A459,$E$6:E459,E459,$M$6:M459,"Apta",$H$6:H459,H459,$G$6:G459,G459)-1)</f>
        <v/>
      </c>
      <c r="O459" s="24">
        <f>IF(N459="","",A459&amp;"|"&amp;E459&amp;"|"&amp;TEXT(N459,"000"))</f>
        <v/>
      </c>
    </row>
    <row r="460">
      <c r="A460" s="16" t="n"/>
      <c r="B460" s="20">
        <f>IF(A460="","",IFERROR(INDEX(Produtos!$B$6:$B$205,MATCH(A460,Produtos!$A$6:$A$205,0)),"SKU não cadastrado"))</f>
        <v/>
      </c>
      <c r="C460" s="16" t="n"/>
      <c r="D460" s="20">
        <f>IF(C460="","",IFERROR(INDEX(Produtos!$B$6:$B$205,MATCH(C460,Produtos!$A$6:$A$205,0)),"SKU não cadastrado"))</f>
        <v/>
      </c>
      <c r="E460" s="16" t="n"/>
      <c r="F460" s="16" t="n"/>
      <c r="G460" s="38" t="n"/>
      <c r="H460" s="22" t="n"/>
      <c r="I460" s="23" t="n"/>
      <c r="J460" s="16" t="n"/>
      <c r="K460" s="23" t="n"/>
      <c r="L460" s="20">
        <f>IF(COUNTA(A460,C460,E460,F460,G460,H460,I460,J460)=0,"",IF(A460="","Falta SKU-base",IF(C460="","Falta SKU recomendado",IF(E460="","Falta tipo",IF(F460="","Falta compatibilidade",IF(G460="","Falta margem",IF(H460="","Falta prioridade",IF(I460="","Falta regra",IF(J460="","Falta situação ativa",IF(A460=C460,"Conflito: SKU igual",IF(COUNTIF(Produtos!$A$6:$A$205,A460)=0,"Conflito: base não cadastrada",IF(COUNTIF(Produtos!$A$6:$A$205,C460)=0,"Conflito: recomendado não cadastrado",IF(COUNTIFS($A$6:A460,A460,$C$6:C460,C460,$E$6:E460,E460)&gt;1,"Conflito: relação duplicada","OK")))))))))))))</f>
        <v/>
      </c>
      <c r="M460" s="20">
        <f>IF(L460="","",IF(L460&lt;&gt;"OK","Bloqueada: "&amp;L460,IF(J460&lt;&gt;"Sim","Inativa",IF(IFERROR(INDEX(Produtos!$D$6:$D$205,MATCH(A460,Produtos!$A$6:$A$205,0)),"")&lt;&gt;"Ativo","Bloqueada: base inativa",IF(IFERROR(INDEX(Produtos!$D$6:$D$205,MATCH(C460,Produtos!$A$6:$A$205,0)),"")&lt;&gt;"Ativo","Bloqueada: recomendado inativo",IF(F460="Incompatível","Bloqueada: incompatível",IF(F460="Não avaliada","Revisar: compatibilidade",IF(AND(F460="Condicional",'Instruções'!$B$15="Não"),"Revisar: condição não liberada",IF(IFERROR(INDEX(Produtos!$E$6:$E$205,MATCH(C460,Produtos!$A$6:$A$205,0)),"")&lt;&gt;"Sim","Aguardar: recomendado indisponível",IF(AND(I460="Se SKU-base indisponível",IFERROR(INDEX(Produtos!$E$6:$E$205,MATCH(A460,Produtos!$A$6:$A$205,0)),"")="Sim"),"Aguardar: base disponível",IF(AND(I460="Se SKU-base disponível",IFERROR(INDEX(Produtos!$E$6:$E$205,MATCH(A460,Produtos!$A$6:$A$205,0)),"")&lt;&gt;"Sim"),"Aguardar: base indisponível",IF(G460&lt;'Instruções'!$B$14,"Revisar: margem abaixo do mínimo","Apta"))))))))))))</f>
        <v/>
      </c>
      <c r="N460" s="17">
        <f>IF(M460&lt;&gt;"Apta","",1+COUNTIFS($A$6:$A$505,A460,$E$6:$E$505,E460,$M$6:$M$505,"Apta",$H$6:$H$505,"&gt;"&amp;H460)+COUNTIFS($A$6:$A$505,A460,$E$6:$E$505,E460,$M$6:$M$505,"Apta",$H$6:$H$505,H460,$G$6:$G$505,"&gt;"&amp;G460)+COUNTIFS($A$6:A460,A460,$E$6:E460,E460,$M$6:M460,"Apta",$H$6:H460,H460,$G$6:G460,G460)-1)</f>
        <v/>
      </c>
      <c r="O460" s="24">
        <f>IF(N460="","",A460&amp;"|"&amp;E460&amp;"|"&amp;TEXT(N460,"000"))</f>
        <v/>
      </c>
    </row>
    <row r="461">
      <c r="A461" s="16" t="n"/>
      <c r="B461" s="20">
        <f>IF(A461="","",IFERROR(INDEX(Produtos!$B$6:$B$205,MATCH(A461,Produtos!$A$6:$A$205,0)),"SKU não cadastrado"))</f>
        <v/>
      </c>
      <c r="C461" s="16" t="n"/>
      <c r="D461" s="20">
        <f>IF(C461="","",IFERROR(INDEX(Produtos!$B$6:$B$205,MATCH(C461,Produtos!$A$6:$A$205,0)),"SKU não cadastrado"))</f>
        <v/>
      </c>
      <c r="E461" s="16" t="n"/>
      <c r="F461" s="16" t="n"/>
      <c r="G461" s="38" t="n"/>
      <c r="H461" s="22" t="n"/>
      <c r="I461" s="23" t="n"/>
      <c r="J461" s="16" t="n"/>
      <c r="K461" s="23" t="n"/>
      <c r="L461" s="20">
        <f>IF(COUNTA(A461,C461,E461,F461,G461,H461,I461,J461)=0,"",IF(A461="","Falta SKU-base",IF(C461="","Falta SKU recomendado",IF(E461="","Falta tipo",IF(F461="","Falta compatibilidade",IF(G461="","Falta margem",IF(H461="","Falta prioridade",IF(I461="","Falta regra",IF(J461="","Falta situação ativa",IF(A461=C461,"Conflito: SKU igual",IF(COUNTIF(Produtos!$A$6:$A$205,A461)=0,"Conflito: base não cadastrada",IF(COUNTIF(Produtos!$A$6:$A$205,C461)=0,"Conflito: recomendado não cadastrado",IF(COUNTIFS($A$6:A461,A461,$C$6:C461,C461,$E$6:E461,E461)&gt;1,"Conflito: relação duplicada","OK")))))))))))))</f>
        <v/>
      </c>
      <c r="M461" s="20">
        <f>IF(L461="","",IF(L461&lt;&gt;"OK","Bloqueada: "&amp;L461,IF(J461&lt;&gt;"Sim","Inativa",IF(IFERROR(INDEX(Produtos!$D$6:$D$205,MATCH(A461,Produtos!$A$6:$A$205,0)),"")&lt;&gt;"Ativo","Bloqueada: base inativa",IF(IFERROR(INDEX(Produtos!$D$6:$D$205,MATCH(C461,Produtos!$A$6:$A$205,0)),"")&lt;&gt;"Ativo","Bloqueada: recomendado inativo",IF(F461="Incompatível","Bloqueada: incompatível",IF(F461="Não avaliada","Revisar: compatibilidade",IF(AND(F461="Condicional",'Instruções'!$B$15="Não"),"Revisar: condição não liberada",IF(IFERROR(INDEX(Produtos!$E$6:$E$205,MATCH(C461,Produtos!$A$6:$A$205,0)),"")&lt;&gt;"Sim","Aguardar: recomendado indisponível",IF(AND(I461="Se SKU-base indisponível",IFERROR(INDEX(Produtos!$E$6:$E$205,MATCH(A461,Produtos!$A$6:$A$205,0)),"")="Sim"),"Aguardar: base disponível",IF(AND(I461="Se SKU-base disponível",IFERROR(INDEX(Produtos!$E$6:$E$205,MATCH(A461,Produtos!$A$6:$A$205,0)),"")&lt;&gt;"Sim"),"Aguardar: base indisponível",IF(G461&lt;'Instruções'!$B$14,"Revisar: margem abaixo do mínimo","Apta"))))))))))))</f>
        <v/>
      </c>
      <c r="N461" s="17">
        <f>IF(M461&lt;&gt;"Apta","",1+COUNTIFS($A$6:$A$505,A461,$E$6:$E$505,E461,$M$6:$M$505,"Apta",$H$6:$H$505,"&gt;"&amp;H461)+COUNTIFS($A$6:$A$505,A461,$E$6:$E$505,E461,$M$6:$M$505,"Apta",$H$6:$H$505,H461,$G$6:$G$505,"&gt;"&amp;G461)+COUNTIFS($A$6:A461,A461,$E$6:E461,E461,$M$6:M461,"Apta",$H$6:H461,H461,$G$6:G461,G461)-1)</f>
        <v/>
      </c>
      <c r="O461" s="24">
        <f>IF(N461="","",A461&amp;"|"&amp;E461&amp;"|"&amp;TEXT(N461,"000"))</f>
        <v/>
      </c>
    </row>
    <row r="462">
      <c r="A462" s="16" t="n"/>
      <c r="B462" s="20">
        <f>IF(A462="","",IFERROR(INDEX(Produtos!$B$6:$B$205,MATCH(A462,Produtos!$A$6:$A$205,0)),"SKU não cadastrado"))</f>
        <v/>
      </c>
      <c r="C462" s="16" t="n"/>
      <c r="D462" s="20">
        <f>IF(C462="","",IFERROR(INDEX(Produtos!$B$6:$B$205,MATCH(C462,Produtos!$A$6:$A$205,0)),"SKU não cadastrado"))</f>
        <v/>
      </c>
      <c r="E462" s="16" t="n"/>
      <c r="F462" s="16" t="n"/>
      <c r="G462" s="38" t="n"/>
      <c r="H462" s="22" t="n"/>
      <c r="I462" s="23" t="n"/>
      <c r="J462" s="16" t="n"/>
      <c r="K462" s="23" t="n"/>
      <c r="L462" s="20">
        <f>IF(COUNTA(A462,C462,E462,F462,G462,H462,I462,J462)=0,"",IF(A462="","Falta SKU-base",IF(C462="","Falta SKU recomendado",IF(E462="","Falta tipo",IF(F462="","Falta compatibilidade",IF(G462="","Falta margem",IF(H462="","Falta prioridade",IF(I462="","Falta regra",IF(J462="","Falta situação ativa",IF(A462=C462,"Conflito: SKU igual",IF(COUNTIF(Produtos!$A$6:$A$205,A462)=0,"Conflito: base não cadastrada",IF(COUNTIF(Produtos!$A$6:$A$205,C462)=0,"Conflito: recomendado não cadastrado",IF(COUNTIFS($A$6:A462,A462,$C$6:C462,C462,$E$6:E462,E462)&gt;1,"Conflito: relação duplicada","OK")))))))))))))</f>
        <v/>
      </c>
      <c r="M462" s="20">
        <f>IF(L462="","",IF(L462&lt;&gt;"OK","Bloqueada: "&amp;L462,IF(J462&lt;&gt;"Sim","Inativa",IF(IFERROR(INDEX(Produtos!$D$6:$D$205,MATCH(A462,Produtos!$A$6:$A$205,0)),"")&lt;&gt;"Ativo","Bloqueada: base inativa",IF(IFERROR(INDEX(Produtos!$D$6:$D$205,MATCH(C462,Produtos!$A$6:$A$205,0)),"")&lt;&gt;"Ativo","Bloqueada: recomendado inativo",IF(F462="Incompatível","Bloqueada: incompatível",IF(F462="Não avaliada","Revisar: compatibilidade",IF(AND(F462="Condicional",'Instruções'!$B$15="Não"),"Revisar: condição não liberada",IF(IFERROR(INDEX(Produtos!$E$6:$E$205,MATCH(C462,Produtos!$A$6:$A$205,0)),"")&lt;&gt;"Sim","Aguardar: recomendado indisponível",IF(AND(I462="Se SKU-base indisponível",IFERROR(INDEX(Produtos!$E$6:$E$205,MATCH(A462,Produtos!$A$6:$A$205,0)),"")="Sim"),"Aguardar: base disponível",IF(AND(I462="Se SKU-base disponível",IFERROR(INDEX(Produtos!$E$6:$E$205,MATCH(A462,Produtos!$A$6:$A$205,0)),"")&lt;&gt;"Sim"),"Aguardar: base indisponível",IF(G462&lt;'Instruções'!$B$14,"Revisar: margem abaixo do mínimo","Apta"))))))))))))</f>
        <v/>
      </c>
      <c r="N462" s="17">
        <f>IF(M462&lt;&gt;"Apta","",1+COUNTIFS($A$6:$A$505,A462,$E$6:$E$505,E462,$M$6:$M$505,"Apta",$H$6:$H$505,"&gt;"&amp;H462)+COUNTIFS($A$6:$A$505,A462,$E$6:$E$505,E462,$M$6:$M$505,"Apta",$H$6:$H$505,H462,$G$6:$G$505,"&gt;"&amp;G462)+COUNTIFS($A$6:A462,A462,$E$6:E462,E462,$M$6:M462,"Apta",$H$6:H462,H462,$G$6:G462,G462)-1)</f>
        <v/>
      </c>
      <c r="O462" s="24">
        <f>IF(N462="","",A462&amp;"|"&amp;E462&amp;"|"&amp;TEXT(N462,"000"))</f>
        <v/>
      </c>
    </row>
    <row r="463">
      <c r="A463" s="16" t="n"/>
      <c r="B463" s="20">
        <f>IF(A463="","",IFERROR(INDEX(Produtos!$B$6:$B$205,MATCH(A463,Produtos!$A$6:$A$205,0)),"SKU não cadastrado"))</f>
        <v/>
      </c>
      <c r="C463" s="16" t="n"/>
      <c r="D463" s="20">
        <f>IF(C463="","",IFERROR(INDEX(Produtos!$B$6:$B$205,MATCH(C463,Produtos!$A$6:$A$205,0)),"SKU não cadastrado"))</f>
        <v/>
      </c>
      <c r="E463" s="16" t="n"/>
      <c r="F463" s="16" t="n"/>
      <c r="G463" s="38" t="n"/>
      <c r="H463" s="22" t="n"/>
      <c r="I463" s="23" t="n"/>
      <c r="J463" s="16" t="n"/>
      <c r="K463" s="23" t="n"/>
      <c r="L463" s="20">
        <f>IF(COUNTA(A463,C463,E463,F463,G463,H463,I463,J463)=0,"",IF(A463="","Falta SKU-base",IF(C463="","Falta SKU recomendado",IF(E463="","Falta tipo",IF(F463="","Falta compatibilidade",IF(G463="","Falta margem",IF(H463="","Falta prioridade",IF(I463="","Falta regra",IF(J463="","Falta situação ativa",IF(A463=C463,"Conflito: SKU igual",IF(COUNTIF(Produtos!$A$6:$A$205,A463)=0,"Conflito: base não cadastrada",IF(COUNTIF(Produtos!$A$6:$A$205,C463)=0,"Conflito: recomendado não cadastrado",IF(COUNTIFS($A$6:A463,A463,$C$6:C463,C463,$E$6:E463,E463)&gt;1,"Conflito: relação duplicada","OK")))))))))))))</f>
        <v/>
      </c>
      <c r="M463" s="20">
        <f>IF(L463="","",IF(L463&lt;&gt;"OK","Bloqueada: "&amp;L463,IF(J463&lt;&gt;"Sim","Inativa",IF(IFERROR(INDEX(Produtos!$D$6:$D$205,MATCH(A463,Produtos!$A$6:$A$205,0)),"")&lt;&gt;"Ativo","Bloqueada: base inativa",IF(IFERROR(INDEX(Produtos!$D$6:$D$205,MATCH(C463,Produtos!$A$6:$A$205,0)),"")&lt;&gt;"Ativo","Bloqueada: recomendado inativo",IF(F463="Incompatível","Bloqueada: incompatível",IF(F463="Não avaliada","Revisar: compatibilidade",IF(AND(F463="Condicional",'Instruções'!$B$15="Não"),"Revisar: condição não liberada",IF(IFERROR(INDEX(Produtos!$E$6:$E$205,MATCH(C463,Produtos!$A$6:$A$205,0)),"")&lt;&gt;"Sim","Aguardar: recomendado indisponível",IF(AND(I463="Se SKU-base indisponível",IFERROR(INDEX(Produtos!$E$6:$E$205,MATCH(A463,Produtos!$A$6:$A$205,0)),"")="Sim"),"Aguardar: base disponível",IF(AND(I463="Se SKU-base disponível",IFERROR(INDEX(Produtos!$E$6:$E$205,MATCH(A463,Produtos!$A$6:$A$205,0)),"")&lt;&gt;"Sim"),"Aguardar: base indisponível",IF(G463&lt;'Instruções'!$B$14,"Revisar: margem abaixo do mínimo","Apta"))))))))))))</f>
        <v/>
      </c>
      <c r="N463" s="17">
        <f>IF(M463&lt;&gt;"Apta","",1+COUNTIFS($A$6:$A$505,A463,$E$6:$E$505,E463,$M$6:$M$505,"Apta",$H$6:$H$505,"&gt;"&amp;H463)+COUNTIFS($A$6:$A$505,A463,$E$6:$E$505,E463,$M$6:$M$505,"Apta",$H$6:$H$505,H463,$G$6:$G$505,"&gt;"&amp;G463)+COUNTIFS($A$6:A463,A463,$E$6:E463,E463,$M$6:M463,"Apta",$H$6:H463,H463,$G$6:G463,G463)-1)</f>
        <v/>
      </c>
      <c r="O463" s="24">
        <f>IF(N463="","",A463&amp;"|"&amp;E463&amp;"|"&amp;TEXT(N463,"000"))</f>
        <v/>
      </c>
    </row>
    <row r="464">
      <c r="A464" s="16" t="n"/>
      <c r="B464" s="20">
        <f>IF(A464="","",IFERROR(INDEX(Produtos!$B$6:$B$205,MATCH(A464,Produtos!$A$6:$A$205,0)),"SKU não cadastrado"))</f>
        <v/>
      </c>
      <c r="C464" s="16" t="n"/>
      <c r="D464" s="20">
        <f>IF(C464="","",IFERROR(INDEX(Produtos!$B$6:$B$205,MATCH(C464,Produtos!$A$6:$A$205,0)),"SKU não cadastrado"))</f>
        <v/>
      </c>
      <c r="E464" s="16" t="n"/>
      <c r="F464" s="16" t="n"/>
      <c r="G464" s="38" t="n"/>
      <c r="H464" s="22" t="n"/>
      <c r="I464" s="23" t="n"/>
      <c r="J464" s="16" t="n"/>
      <c r="K464" s="23" t="n"/>
      <c r="L464" s="20">
        <f>IF(COUNTA(A464,C464,E464,F464,G464,H464,I464,J464)=0,"",IF(A464="","Falta SKU-base",IF(C464="","Falta SKU recomendado",IF(E464="","Falta tipo",IF(F464="","Falta compatibilidade",IF(G464="","Falta margem",IF(H464="","Falta prioridade",IF(I464="","Falta regra",IF(J464="","Falta situação ativa",IF(A464=C464,"Conflito: SKU igual",IF(COUNTIF(Produtos!$A$6:$A$205,A464)=0,"Conflito: base não cadastrada",IF(COUNTIF(Produtos!$A$6:$A$205,C464)=0,"Conflito: recomendado não cadastrado",IF(COUNTIFS($A$6:A464,A464,$C$6:C464,C464,$E$6:E464,E464)&gt;1,"Conflito: relação duplicada","OK")))))))))))))</f>
        <v/>
      </c>
      <c r="M464" s="20">
        <f>IF(L464="","",IF(L464&lt;&gt;"OK","Bloqueada: "&amp;L464,IF(J464&lt;&gt;"Sim","Inativa",IF(IFERROR(INDEX(Produtos!$D$6:$D$205,MATCH(A464,Produtos!$A$6:$A$205,0)),"")&lt;&gt;"Ativo","Bloqueada: base inativa",IF(IFERROR(INDEX(Produtos!$D$6:$D$205,MATCH(C464,Produtos!$A$6:$A$205,0)),"")&lt;&gt;"Ativo","Bloqueada: recomendado inativo",IF(F464="Incompatível","Bloqueada: incompatível",IF(F464="Não avaliada","Revisar: compatibilidade",IF(AND(F464="Condicional",'Instruções'!$B$15="Não"),"Revisar: condição não liberada",IF(IFERROR(INDEX(Produtos!$E$6:$E$205,MATCH(C464,Produtos!$A$6:$A$205,0)),"")&lt;&gt;"Sim","Aguardar: recomendado indisponível",IF(AND(I464="Se SKU-base indisponível",IFERROR(INDEX(Produtos!$E$6:$E$205,MATCH(A464,Produtos!$A$6:$A$205,0)),"")="Sim"),"Aguardar: base disponível",IF(AND(I464="Se SKU-base disponível",IFERROR(INDEX(Produtos!$E$6:$E$205,MATCH(A464,Produtos!$A$6:$A$205,0)),"")&lt;&gt;"Sim"),"Aguardar: base indisponível",IF(G464&lt;'Instruções'!$B$14,"Revisar: margem abaixo do mínimo","Apta"))))))))))))</f>
        <v/>
      </c>
      <c r="N464" s="17">
        <f>IF(M464&lt;&gt;"Apta","",1+COUNTIFS($A$6:$A$505,A464,$E$6:$E$505,E464,$M$6:$M$505,"Apta",$H$6:$H$505,"&gt;"&amp;H464)+COUNTIFS($A$6:$A$505,A464,$E$6:$E$505,E464,$M$6:$M$505,"Apta",$H$6:$H$505,H464,$G$6:$G$505,"&gt;"&amp;G464)+COUNTIFS($A$6:A464,A464,$E$6:E464,E464,$M$6:M464,"Apta",$H$6:H464,H464,$G$6:G464,G464)-1)</f>
        <v/>
      </c>
      <c r="O464" s="24">
        <f>IF(N464="","",A464&amp;"|"&amp;E464&amp;"|"&amp;TEXT(N464,"000"))</f>
        <v/>
      </c>
    </row>
    <row r="465">
      <c r="A465" s="16" t="n"/>
      <c r="B465" s="20">
        <f>IF(A465="","",IFERROR(INDEX(Produtos!$B$6:$B$205,MATCH(A465,Produtos!$A$6:$A$205,0)),"SKU não cadastrado"))</f>
        <v/>
      </c>
      <c r="C465" s="16" t="n"/>
      <c r="D465" s="20">
        <f>IF(C465="","",IFERROR(INDEX(Produtos!$B$6:$B$205,MATCH(C465,Produtos!$A$6:$A$205,0)),"SKU não cadastrado"))</f>
        <v/>
      </c>
      <c r="E465" s="16" t="n"/>
      <c r="F465" s="16" t="n"/>
      <c r="G465" s="38" t="n"/>
      <c r="H465" s="22" t="n"/>
      <c r="I465" s="23" t="n"/>
      <c r="J465" s="16" t="n"/>
      <c r="K465" s="23" t="n"/>
      <c r="L465" s="20">
        <f>IF(COUNTA(A465,C465,E465,F465,G465,H465,I465,J465)=0,"",IF(A465="","Falta SKU-base",IF(C465="","Falta SKU recomendado",IF(E465="","Falta tipo",IF(F465="","Falta compatibilidade",IF(G465="","Falta margem",IF(H465="","Falta prioridade",IF(I465="","Falta regra",IF(J465="","Falta situação ativa",IF(A465=C465,"Conflito: SKU igual",IF(COUNTIF(Produtos!$A$6:$A$205,A465)=0,"Conflito: base não cadastrada",IF(COUNTIF(Produtos!$A$6:$A$205,C465)=0,"Conflito: recomendado não cadastrado",IF(COUNTIFS($A$6:A465,A465,$C$6:C465,C465,$E$6:E465,E465)&gt;1,"Conflito: relação duplicada","OK")))))))))))))</f>
        <v/>
      </c>
      <c r="M465" s="20">
        <f>IF(L465="","",IF(L465&lt;&gt;"OK","Bloqueada: "&amp;L465,IF(J465&lt;&gt;"Sim","Inativa",IF(IFERROR(INDEX(Produtos!$D$6:$D$205,MATCH(A465,Produtos!$A$6:$A$205,0)),"")&lt;&gt;"Ativo","Bloqueada: base inativa",IF(IFERROR(INDEX(Produtos!$D$6:$D$205,MATCH(C465,Produtos!$A$6:$A$205,0)),"")&lt;&gt;"Ativo","Bloqueada: recomendado inativo",IF(F465="Incompatível","Bloqueada: incompatível",IF(F465="Não avaliada","Revisar: compatibilidade",IF(AND(F465="Condicional",'Instruções'!$B$15="Não"),"Revisar: condição não liberada",IF(IFERROR(INDEX(Produtos!$E$6:$E$205,MATCH(C465,Produtos!$A$6:$A$205,0)),"")&lt;&gt;"Sim","Aguardar: recomendado indisponível",IF(AND(I465="Se SKU-base indisponível",IFERROR(INDEX(Produtos!$E$6:$E$205,MATCH(A465,Produtos!$A$6:$A$205,0)),"")="Sim"),"Aguardar: base disponível",IF(AND(I465="Se SKU-base disponível",IFERROR(INDEX(Produtos!$E$6:$E$205,MATCH(A465,Produtos!$A$6:$A$205,0)),"")&lt;&gt;"Sim"),"Aguardar: base indisponível",IF(G465&lt;'Instruções'!$B$14,"Revisar: margem abaixo do mínimo","Apta"))))))))))))</f>
        <v/>
      </c>
      <c r="N465" s="17">
        <f>IF(M465&lt;&gt;"Apta","",1+COUNTIFS($A$6:$A$505,A465,$E$6:$E$505,E465,$M$6:$M$505,"Apta",$H$6:$H$505,"&gt;"&amp;H465)+COUNTIFS($A$6:$A$505,A465,$E$6:$E$505,E465,$M$6:$M$505,"Apta",$H$6:$H$505,H465,$G$6:$G$505,"&gt;"&amp;G465)+COUNTIFS($A$6:A465,A465,$E$6:E465,E465,$M$6:M465,"Apta",$H$6:H465,H465,$G$6:G465,G465)-1)</f>
        <v/>
      </c>
      <c r="O465" s="24">
        <f>IF(N465="","",A465&amp;"|"&amp;E465&amp;"|"&amp;TEXT(N465,"000"))</f>
        <v/>
      </c>
    </row>
    <row r="466">
      <c r="A466" s="16" t="n"/>
      <c r="B466" s="20">
        <f>IF(A466="","",IFERROR(INDEX(Produtos!$B$6:$B$205,MATCH(A466,Produtos!$A$6:$A$205,0)),"SKU não cadastrado"))</f>
        <v/>
      </c>
      <c r="C466" s="16" t="n"/>
      <c r="D466" s="20">
        <f>IF(C466="","",IFERROR(INDEX(Produtos!$B$6:$B$205,MATCH(C466,Produtos!$A$6:$A$205,0)),"SKU não cadastrado"))</f>
        <v/>
      </c>
      <c r="E466" s="16" t="n"/>
      <c r="F466" s="16" t="n"/>
      <c r="G466" s="38" t="n"/>
      <c r="H466" s="22" t="n"/>
      <c r="I466" s="23" t="n"/>
      <c r="J466" s="16" t="n"/>
      <c r="K466" s="23" t="n"/>
      <c r="L466" s="20">
        <f>IF(COUNTA(A466,C466,E466,F466,G466,H466,I466,J466)=0,"",IF(A466="","Falta SKU-base",IF(C466="","Falta SKU recomendado",IF(E466="","Falta tipo",IF(F466="","Falta compatibilidade",IF(G466="","Falta margem",IF(H466="","Falta prioridade",IF(I466="","Falta regra",IF(J466="","Falta situação ativa",IF(A466=C466,"Conflito: SKU igual",IF(COUNTIF(Produtos!$A$6:$A$205,A466)=0,"Conflito: base não cadastrada",IF(COUNTIF(Produtos!$A$6:$A$205,C466)=0,"Conflito: recomendado não cadastrado",IF(COUNTIFS($A$6:A466,A466,$C$6:C466,C466,$E$6:E466,E466)&gt;1,"Conflito: relação duplicada","OK")))))))))))))</f>
        <v/>
      </c>
      <c r="M466" s="20">
        <f>IF(L466="","",IF(L466&lt;&gt;"OK","Bloqueada: "&amp;L466,IF(J466&lt;&gt;"Sim","Inativa",IF(IFERROR(INDEX(Produtos!$D$6:$D$205,MATCH(A466,Produtos!$A$6:$A$205,0)),"")&lt;&gt;"Ativo","Bloqueada: base inativa",IF(IFERROR(INDEX(Produtos!$D$6:$D$205,MATCH(C466,Produtos!$A$6:$A$205,0)),"")&lt;&gt;"Ativo","Bloqueada: recomendado inativo",IF(F466="Incompatível","Bloqueada: incompatível",IF(F466="Não avaliada","Revisar: compatibilidade",IF(AND(F466="Condicional",'Instruções'!$B$15="Não"),"Revisar: condição não liberada",IF(IFERROR(INDEX(Produtos!$E$6:$E$205,MATCH(C466,Produtos!$A$6:$A$205,0)),"")&lt;&gt;"Sim","Aguardar: recomendado indisponível",IF(AND(I466="Se SKU-base indisponível",IFERROR(INDEX(Produtos!$E$6:$E$205,MATCH(A466,Produtos!$A$6:$A$205,0)),"")="Sim"),"Aguardar: base disponível",IF(AND(I466="Se SKU-base disponível",IFERROR(INDEX(Produtos!$E$6:$E$205,MATCH(A466,Produtos!$A$6:$A$205,0)),"")&lt;&gt;"Sim"),"Aguardar: base indisponível",IF(G466&lt;'Instruções'!$B$14,"Revisar: margem abaixo do mínimo","Apta"))))))))))))</f>
        <v/>
      </c>
      <c r="N466" s="17">
        <f>IF(M466&lt;&gt;"Apta","",1+COUNTIFS($A$6:$A$505,A466,$E$6:$E$505,E466,$M$6:$M$505,"Apta",$H$6:$H$505,"&gt;"&amp;H466)+COUNTIFS($A$6:$A$505,A466,$E$6:$E$505,E466,$M$6:$M$505,"Apta",$H$6:$H$505,H466,$G$6:$G$505,"&gt;"&amp;G466)+COUNTIFS($A$6:A466,A466,$E$6:E466,E466,$M$6:M466,"Apta",$H$6:H466,H466,$G$6:G466,G466)-1)</f>
        <v/>
      </c>
      <c r="O466" s="24">
        <f>IF(N466="","",A466&amp;"|"&amp;E466&amp;"|"&amp;TEXT(N466,"000"))</f>
        <v/>
      </c>
    </row>
    <row r="467">
      <c r="A467" s="16" t="n"/>
      <c r="B467" s="20">
        <f>IF(A467="","",IFERROR(INDEX(Produtos!$B$6:$B$205,MATCH(A467,Produtos!$A$6:$A$205,0)),"SKU não cadastrado"))</f>
        <v/>
      </c>
      <c r="C467" s="16" t="n"/>
      <c r="D467" s="20">
        <f>IF(C467="","",IFERROR(INDEX(Produtos!$B$6:$B$205,MATCH(C467,Produtos!$A$6:$A$205,0)),"SKU não cadastrado"))</f>
        <v/>
      </c>
      <c r="E467" s="16" t="n"/>
      <c r="F467" s="16" t="n"/>
      <c r="G467" s="38" t="n"/>
      <c r="H467" s="22" t="n"/>
      <c r="I467" s="23" t="n"/>
      <c r="J467" s="16" t="n"/>
      <c r="K467" s="23" t="n"/>
      <c r="L467" s="20">
        <f>IF(COUNTA(A467,C467,E467,F467,G467,H467,I467,J467)=0,"",IF(A467="","Falta SKU-base",IF(C467="","Falta SKU recomendado",IF(E467="","Falta tipo",IF(F467="","Falta compatibilidade",IF(G467="","Falta margem",IF(H467="","Falta prioridade",IF(I467="","Falta regra",IF(J467="","Falta situação ativa",IF(A467=C467,"Conflito: SKU igual",IF(COUNTIF(Produtos!$A$6:$A$205,A467)=0,"Conflito: base não cadastrada",IF(COUNTIF(Produtos!$A$6:$A$205,C467)=0,"Conflito: recomendado não cadastrado",IF(COUNTIFS($A$6:A467,A467,$C$6:C467,C467,$E$6:E467,E467)&gt;1,"Conflito: relação duplicada","OK")))))))))))))</f>
        <v/>
      </c>
      <c r="M467" s="20">
        <f>IF(L467="","",IF(L467&lt;&gt;"OK","Bloqueada: "&amp;L467,IF(J467&lt;&gt;"Sim","Inativa",IF(IFERROR(INDEX(Produtos!$D$6:$D$205,MATCH(A467,Produtos!$A$6:$A$205,0)),"")&lt;&gt;"Ativo","Bloqueada: base inativa",IF(IFERROR(INDEX(Produtos!$D$6:$D$205,MATCH(C467,Produtos!$A$6:$A$205,0)),"")&lt;&gt;"Ativo","Bloqueada: recomendado inativo",IF(F467="Incompatível","Bloqueada: incompatível",IF(F467="Não avaliada","Revisar: compatibilidade",IF(AND(F467="Condicional",'Instruções'!$B$15="Não"),"Revisar: condição não liberada",IF(IFERROR(INDEX(Produtos!$E$6:$E$205,MATCH(C467,Produtos!$A$6:$A$205,0)),"")&lt;&gt;"Sim","Aguardar: recomendado indisponível",IF(AND(I467="Se SKU-base indisponível",IFERROR(INDEX(Produtos!$E$6:$E$205,MATCH(A467,Produtos!$A$6:$A$205,0)),"")="Sim"),"Aguardar: base disponível",IF(AND(I467="Se SKU-base disponível",IFERROR(INDEX(Produtos!$E$6:$E$205,MATCH(A467,Produtos!$A$6:$A$205,0)),"")&lt;&gt;"Sim"),"Aguardar: base indisponível",IF(G467&lt;'Instruções'!$B$14,"Revisar: margem abaixo do mínimo","Apta"))))))))))))</f>
        <v/>
      </c>
      <c r="N467" s="17">
        <f>IF(M467&lt;&gt;"Apta","",1+COUNTIFS($A$6:$A$505,A467,$E$6:$E$505,E467,$M$6:$M$505,"Apta",$H$6:$H$505,"&gt;"&amp;H467)+COUNTIFS($A$6:$A$505,A467,$E$6:$E$505,E467,$M$6:$M$505,"Apta",$H$6:$H$505,H467,$G$6:$G$505,"&gt;"&amp;G467)+COUNTIFS($A$6:A467,A467,$E$6:E467,E467,$M$6:M467,"Apta",$H$6:H467,H467,$G$6:G467,G467)-1)</f>
        <v/>
      </c>
      <c r="O467" s="24">
        <f>IF(N467="","",A467&amp;"|"&amp;E467&amp;"|"&amp;TEXT(N467,"000"))</f>
        <v/>
      </c>
    </row>
    <row r="468">
      <c r="A468" s="16" t="n"/>
      <c r="B468" s="20">
        <f>IF(A468="","",IFERROR(INDEX(Produtos!$B$6:$B$205,MATCH(A468,Produtos!$A$6:$A$205,0)),"SKU não cadastrado"))</f>
        <v/>
      </c>
      <c r="C468" s="16" t="n"/>
      <c r="D468" s="20">
        <f>IF(C468="","",IFERROR(INDEX(Produtos!$B$6:$B$205,MATCH(C468,Produtos!$A$6:$A$205,0)),"SKU não cadastrado"))</f>
        <v/>
      </c>
      <c r="E468" s="16" t="n"/>
      <c r="F468" s="16" t="n"/>
      <c r="G468" s="38" t="n"/>
      <c r="H468" s="22" t="n"/>
      <c r="I468" s="23" t="n"/>
      <c r="J468" s="16" t="n"/>
      <c r="K468" s="23" t="n"/>
      <c r="L468" s="20">
        <f>IF(COUNTA(A468,C468,E468,F468,G468,H468,I468,J468)=0,"",IF(A468="","Falta SKU-base",IF(C468="","Falta SKU recomendado",IF(E468="","Falta tipo",IF(F468="","Falta compatibilidade",IF(G468="","Falta margem",IF(H468="","Falta prioridade",IF(I468="","Falta regra",IF(J468="","Falta situação ativa",IF(A468=C468,"Conflito: SKU igual",IF(COUNTIF(Produtos!$A$6:$A$205,A468)=0,"Conflito: base não cadastrada",IF(COUNTIF(Produtos!$A$6:$A$205,C468)=0,"Conflito: recomendado não cadastrado",IF(COUNTIFS($A$6:A468,A468,$C$6:C468,C468,$E$6:E468,E468)&gt;1,"Conflito: relação duplicada","OK")))))))))))))</f>
        <v/>
      </c>
      <c r="M468" s="20">
        <f>IF(L468="","",IF(L468&lt;&gt;"OK","Bloqueada: "&amp;L468,IF(J468&lt;&gt;"Sim","Inativa",IF(IFERROR(INDEX(Produtos!$D$6:$D$205,MATCH(A468,Produtos!$A$6:$A$205,0)),"")&lt;&gt;"Ativo","Bloqueada: base inativa",IF(IFERROR(INDEX(Produtos!$D$6:$D$205,MATCH(C468,Produtos!$A$6:$A$205,0)),"")&lt;&gt;"Ativo","Bloqueada: recomendado inativo",IF(F468="Incompatível","Bloqueada: incompatível",IF(F468="Não avaliada","Revisar: compatibilidade",IF(AND(F468="Condicional",'Instruções'!$B$15="Não"),"Revisar: condição não liberada",IF(IFERROR(INDEX(Produtos!$E$6:$E$205,MATCH(C468,Produtos!$A$6:$A$205,0)),"")&lt;&gt;"Sim","Aguardar: recomendado indisponível",IF(AND(I468="Se SKU-base indisponível",IFERROR(INDEX(Produtos!$E$6:$E$205,MATCH(A468,Produtos!$A$6:$A$205,0)),"")="Sim"),"Aguardar: base disponível",IF(AND(I468="Se SKU-base disponível",IFERROR(INDEX(Produtos!$E$6:$E$205,MATCH(A468,Produtos!$A$6:$A$205,0)),"")&lt;&gt;"Sim"),"Aguardar: base indisponível",IF(G468&lt;'Instruções'!$B$14,"Revisar: margem abaixo do mínimo","Apta"))))))))))))</f>
        <v/>
      </c>
      <c r="N468" s="17">
        <f>IF(M468&lt;&gt;"Apta","",1+COUNTIFS($A$6:$A$505,A468,$E$6:$E$505,E468,$M$6:$M$505,"Apta",$H$6:$H$505,"&gt;"&amp;H468)+COUNTIFS($A$6:$A$505,A468,$E$6:$E$505,E468,$M$6:$M$505,"Apta",$H$6:$H$505,H468,$G$6:$G$505,"&gt;"&amp;G468)+COUNTIFS($A$6:A468,A468,$E$6:E468,E468,$M$6:M468,"Apta",$H$6:H468,H468,$G$6:G468,G468)-1)</f>
        <v/>
      </c>
      <c r="O468" s="24">
        <f>IF(N468="","",A468&amp;"|"&amp;E468&amp;"|"&amp;TEXT(N468,"000"))</f>
        <v/>
      </c>
    </row>
    <row r="469">
      <c r="A469" s="16" t="n"/>
      <c r="B469" s="20">
        <f>IF(A469="","",IFERROR(INDEX(Produtos!$B$6:$B$205,MATCH(A469,Produtos!$A$6:$A$205,0)),"SKU não cadastrado"))</f>
        <v/>
      </c>
      <c r="C469" s="16" t="n"/>
      <c r="D469" s="20">
        <f>IF(C469="","",IFERROR(INDEX(Produtos!$B$6:$B$205,MATCH(C469,Produtos!$A$6:$A$205,0)),"SKU não cadastrado"))</f>
        <v/>
      </c>
      <c r="E469" s="16" t="n"/>
      <c r="F469" s="16" t="n"/>
      <c r="G469" s="38" t="n"/>
      <c r="H469" s="22" t="n"/>
      <c r="I469" s="23" t="n"/>
      <c r="J469" s="16" t="n"/>
      <c r="K469" s="23" t="n"/>
      <c r="L469" s="20">
        <f>IF(COUNTA(A469,C469,E469,F469,G469,H469,I469,J469)=0,"",IF(A469="","Falta SKU-base",IF(C469="","Falta SKU recomendado",IF(E469="","Falta tipo",IF(F469="","Falta compatibilidade",IF(G469="","Falta margem",IF(H469="","Falta prioridade",IF(I469="","Falta regra",IF(J469="","Falta situação ativa",IF(A469=C469,"Conflito: SKU igual",IF(COUNTIF(Produtos!$A$6:$A$205,A469)=0,"Conflito: base não cadastrada",IF(COUNTIF(Produtos!$A$6:$A$205,C469)=0,"Conflito: recomendado não cadastrado",IF(COUNTIFS($A$6:A469,A469,$C$6:C469,C469,$E$6:E469,E469)&gt;1,"Conflito: relação duplicada","OK")))))))))))))</f>
        <v/>
      </c>
      <c r="M469" s="20">
        <f>IF(L469="","",IF(L469&lt;&gt;"OK","Bloqueada: "&amp;L469,IF(J469&lt;&gt;"Sim","Inativa",IF(IFERROR(INDEX(Produtos!$D$6:$D$205,MATCH(A469,Produtos!$A$6:$A$205,0)),"")&lt;&gt;"Ativo","Bloqueada: base inativa",IF(IFERROR(INDEX(Produtos!$D$6:$D$205,MATCH(C469,Produtos!$A$6:$A$205,0)),"")&lt;&gt;"Ativo","Bloqueada: recomendado inativo",IF(F469="Incompatível","Bloqueada: incompatível",IF(F469="Não avaliada","Revisar: compatibilidade",IF(AND(F469="Condicional",'Instruções'!$B$15="Não"),"Revisar: condição não liberada",IF(IFERROR(INDEX(Produtos!$E$6:$E$205,MATCH(C469,Produtos!$A$6:$A$205,0)),"")&lt;&gt;"Sim","Aguardar: recomendado indisponível",IF(AND(I469="Se SKU-base indisponível",IFERROR(INDEX(Produtos!$E$6:$E$205,MATCH(A469,Produtos!$A$6:$A$205,0)),"")="Sim"),"Aguardar: base disponível",IF(AND(I469="Se SKU-base disponível",IFERROR(INDEX(Produtos!$E$6:$E$205,MATCH(A469,Produtos!$A$6:$A$205,0)),"")&lt;&gt;"Sim"),"Aguardar: base indisponível",IF(G469&lt;'Instruções'!$B$14,"Revisar: margem abaixo do mínimo","Apta"))))))))))))</f>
        <v/>
      </c>
      <c r="N469" s="17">
        <f>IF(M469&lt;&gt;"Apta","",1+COUNTIFS($A$6:$A$505,A469,$E$6:$E$505,E469,$M$6:$M$505,"Apta",$H$6:$H$505,"&gt;"&amp;H469)+COUNTIFS($A$6:$A$505,A469,$E$6:$E$505,E469,$M$6:$M$505,"Apta",$H$6:$H$505,H469,$G$6:$G$505,"&gt;"&amp;G469)+COUNTIFS($A$6:A469,A469,$E$6:E469,E469,$M$6:M469,"Apta",$H$6:H469,H469,$G$6:G469,G469)-1)</f>
        <v/>
      </c>
      <c r="O469" s="24">
        <f>IF(N469="","",A469&amp;"|"&amp;E469&amp;"|"&amp;TEXT(N469,"000"))</f>
        <v/>
      </c>
    </row>
    <row r="470">
      <c r="A470" s="16" t="n"/>
      <c r="B470" s="20">
        <f>IF(A470="","",IFERROR(INDEX(Produtos!$B$6:$B$205,MATCH(A470,Produtos!$A$6:$A$205,0)),"SKU não cadastrado"))</f>
        <v/>
      </c>
      <c r="C470" s="16" t="n"/>
      <c r="D470" s="20">
        <f>IF(C470="","",IFERROR(INDEX(Produtos!$B$6:$B$205,MATCH(C470,Produtos!$A$6:$A$205,0)),"SKU não cadastrado"))</f>
        <v/>
      </c>
      <c r="E470" s="16" t="n"/>
      <c r="F470" s="16" t="n"/>
      <c r="G470" s="38" t="n"/>
      <c r="H470" s="22" t="n"/>
      <c r="I470" s="23" t="n"/>
      <c r="J470" s="16" t="n"/>
      <c r="K470" s="23" t="n"/>
      <c r="L470" s="20">
        <f>IF(COUNTA(A470,C470,E470,F470,G470,H470,I470,J470)=0,"",IF(A470="","Falta SKU-base",IF(C470="","Falta SKU recomendado",IF(E470="","Falta tipo",IF(F470="","Falta compatibilidade",IF(G470="","Falta margem",IF(H470="","Falta prioridade",IF(I470="","Falta regra",IF(J470="","Falta situação ativa",IF(A470=C470,"Conflito: SKU igual",IF(COUNTIF(Produtos!$A$6:$A$205,A470)=0,"Conflito: base não cadastrada",IF(COUNTIF(Produtos!$A$6:$A$205,C470)=0,"Conflito: recomendado não cadastrado",IF(COUNTIFS($A$6:A470,A470,$C$6:C470,C470,$E$6:E470,E470)&gt;1,"Conflito: relação duplicada","OK")))))))))))))</f>
        <v/>
      </c>
      <c r="M470" s="20">
        <f>IF(L470="","",IF(L470&lt;&gt;"OK","Bloqueada: "&amp;L470,IF(J470&lt;&gt;"Sim","Inativa",IF(IFERROR(INDEX(Produtos!$D$6:$D$205,MATCH(A470,Produtos!$A$6:$A$205,0)),"")&lt;&gt;"Ativo","Bloqueada: base inativa",IF(IFERROR(INDEX(Produtos!$D$6:$D$205,MATCH(C470,Produtos!$A$6:$A$205,0)),"")&lt;&gt;"Ativo","Bloqueada: recomendado inativo",IF(F470="Incompatível","Bloqueada: incompatível",IF(F470="Não avaliada","Revisar: compatibilidade",IF(AND(F470="Condicional",'Instruções'!$B$15="Não"),"Revisar: condição não liberada",IF(IFERROR(INDEX(Produtos!$E$6:$E$205,MATCH(C470,Produtos!$A$6:$A$205,0)),"")&lt;&gt;"Sim","Aguardar: recomendado indisponível",IF(AND(I470="Se SKU-base indisponível",IFERROR(INDEX(Produtos!$E$6:$E$205,MATCH(A470,Produtos!$A$6:$A$205,0)),"")="Sim"),"Aguardar: base disponível",IF(AND(I470="Se SKU-base disponível",IFERROR(INDEX(Produtos!$E$6:$E$205,MATCH(A470,Produtos!$A$6:$A$205,0)),"")&lt;&gt;"Sim"),"Aguardar: base indisponível",IF(G470&lt;'Instruções'!$B$14,"Revisar: margem abaixo do mínimo","Apta"))))))))))))</f>
        <v/>
      </c>
      <c r="N470" s="17">
        <f>IF(M470&lt;&gt;"Apta","",1+COUNTIFS($A$6:$A$505,A470,$E$6:$E$505,E470,$M$6:$M$505,"Apta",$H$6:$H$505,"&gt;"&amp;H470)+COUNTIFS($A$6:$A$505,A470,$E$6:$E$505,E470,$M$6:$M$505,"Apta",$H$6:$H$505,H470,$G$6:$G$505,"&gt;"&amp;G470)+COUNTIFS($A$6:A470,A470,$E$6:E470,E470,$M$6:M470,"Apta",$H$6:H470,H470,$G$6:G470,G470)-1)</f>
        <v/>
      </c>
      <c r="O470" s="24">
        <f>IF(N470="","",A470&amp;"|"&amp;E470&amp;"|"&amp;TEXT(N470,"000"))</f>
        <v/>
      </c>
    </row>
    <row r="471">
      <c r="A471" s="16" t="n"/>
      <c r="B471" s="20">
        <f>IF(A471="","",IFERROR(INDEX(Produtos!$B$6:$B$205,MATCH(A471,Produtos!$A$6:$A$205,0)),"SKU não cadastrado"))</f>
        <v/>
      </c>
      <c r="C471" s="16" t="n"/>
      <c r="D471" s="20">
        <f>IF(C471="","",IFERROR(INDEX(Produtos!$B$6:$B$205,MATCH(C471,Produtos!$A$6:$A$205,0)),"SKU não cadastrado"))</f>
        <v/>
      </c>
      <c r="E471" s="16" t="n"/>
      <c r="F471" s="16" t="n"/>
      <c r="G471" s="38" t="n"/>
      <c r="H471" s="22" t="n"/>
      <c r="I471" s="23" t="n"/>
      <c r="J471" s="16" t="n"/>
      <c r="K471" s="23" t="n"/>
      <c r="L471" s="20">
        <f>IF(COUNTA(A471,C471,E471,F471,G471,H471,I471,J471)=0,"",IF(A471="","Falta SKU-base",IF(C471="","Falta SKU recomendado",IF(E471="","Falta tipo",IF(F471="","Falta compatibilidade",IF(G471="","Falta margem",IF(H471="","Falta prioridade",IF(I471="","Falta regra",IF(J471="","Falta situação ativa",IF(A471=C471,"Conflito: SKU igual",IF(COUNTIF(Produtos!$A$6:$A$205,A471)=0,"Conflito: base não cadastrada",IF(COUNTIF(Produtos!$A$6:$A$205,C471)=0,"Conflito: recomendado não cadastrado",IF(COUNTIFS($A$6:A471,A471,$C$6:C471,C471,$E$6:E471,E471)&gt;1,"Conflito: relação duplicada","OK")))))))))))))</f>
        <v/>
      </c>
      <c r="M471" s="20">
        <f>IF(L471="","",IF(L471&lt;&gt;"OK","Bloqueada: "&amp;L471,IF(J471&lt;&gt;"Sim","Inativa",IF(IFERROR(INDEX(Produtos!$D$6:$D$205,MATCH(A471,Produtos!$A$6:$A$205,0)),"")&lt;&gt;"Ativo","Bloqueada: base inativa",IF(IFERROR(INDEX(Produtos!$D$6:$D$205,MATCH(C471,Produtos!$A$6:$A$205,0)),"")&lt;&gt;"Ativo","Bloqueada: recomendado inativo",IF(F471="Incompatível","Bloqueada: incompatível",IF(F471="Não avaliada","Revisar: compatibilidade",IF(AND(F471="Condicional",'Instruções'!$B$15="Não"),"Revisar: condição não liberada",IF(IFERROR(INDEX(Produtos!$E$6:$E$205,MATCH(C471,Produtos!$A$6:$A$205,0)),"")&lt;&gt;"Sim","Aguardar: recomendado indisponível",IF(AND(I471="Se SKU-base indisponível",IFERROR(INDEX(Produtos!$E$6:$E$205,MATCH(A471,Produtos!$A$6:$A$205,0)),"")="Sim"),"Aguardar: base disponível",IF(AND(I471="Se SKU-base disponível",IFERROR(INDEX(Produtos!$E$6:$E$205,MATCH(A471,Produtos!$A$6:$A$205,0)),"")&lt;&gt;"Sim"),"Aguardar: base indisponível",IF(G471&lt;'Instruções'!$B$14,"Revisar: margem abaixo do mínimo","Apta"))))))))))))</f>
        <v/>
      </c>
      <c r="N471" s="17">
        <f>IF(M471&lt;&gt;"Apta","",1+COUNTIFS($A$6:$A$505,A471,$E$6:$E$505,E471,$M$6:$M$505,"Apta",$H$6:$H$505,"&gt;"&amp;H471)+COUNTIFS($A$6:$A$505,A471,$E$6:$E$505,E471,$M$6:$M$505,"Apta",$H$6:$H$505,H471,$G$6:$G$505,"&gt;"&amp;G471)+COUNTIFS($A$6:A471,A471,$E$6:E471,E471,$M$6:M471,"Apta",$H$6:H471,H471,$G$6:G471,G471)-1)</f>
        <v/>
      </c>
      <c r="O471" s="24">
        <f>IF(N471="","",A471&amp;"|"&amp;E471&amp;"|"&amp;TEXT(N471,"000"))</f>
        <v/>
      </c>
    </row>
    <row r="472">
      <c r="A472" s="16" t="n"/>
      <c r="B472" s="20">
        <f>IF(A472="","",IFERROR(INDEX(Produtos!$B$6:$B$205,MATCH(A472,Produtos!$A$6:$A$205,0)),"SKU não cadastrado"))</f>
        <v/>
      </c>
      <c r="C472" s="16" t="n"/>
      <c r="D472" s="20">
        <f>IF(C472="","",IFERROR(INDEX(Produtos!$B$6:$B$205,MATCH(C472,Produtos!$A$6:$A$205,0)),"SKU não cadastrado"))</f>
        <v/>
      </c>
      <c r="E472" s="16" t="n"/>
      <c r="F472" s="16" t="n"/>
      <c r="G472" s="38" t="n"/>
      <c r="H472" s="22" t="n"/>
      <c r="I472" s="23" t="n"/>
      <c r="J472" s="16" t="n"/>
      <c r="K472" s="23" t="n"/>
      <c r="L472" s="20">
        <f>IF(COUNTA(A472,C472,E472,F472,G472,H472,I472,J472)=0,"",IF(A472="","Falta SKU-base",IF(C472="","Falta SKU recomendado",IF(E472="","Falta tipo",IF(F472="","Falta compatibilidade",IF(G472="","Falta margem",IF(H472="","Falta prioridade",IF(I472="","Falta regra",IF(J472="","Falta situação ativa",IF(A472=C472,"Conflito: SKU igual",IF(COUNTIF(Produtos!$A$6:$A$205,A472)=0,"Conflito: base não cadastrada",IF(COUNTIF(Produtos!$A$6:$A$205,C472)=0,"Conflito: recomendado não cadastrado",IF(COUNTIFS($A$6:A472,A472,$C$6:C472,C472,$E$6:E472,E472)&gt;1,"Conflito: relação duplicada","OK")))))))))))))</f>
        <v/>
      </c>
      <c r="M472" s="20">
        <f>IF(L472="","",IF(L472&lt;&gt;"OK","Bloqueada: "&amp;L472,IF(J472&lt;&gt;"Sim","Inativa",IF(IFERROR(INDEX(Produtos!$D$6:$D$205,MATCH(A472,Produtos!$A$6:$A$205,0)),"")&lt;&gt;"Ativo","Bloqueada: base inativa",IF(IFERROR(INDEX(Produtos!$D$6:$D$205,MATCH(C472,Produtos!$A$6:$A$205,0)),"")&lt;&gt;"Ativo","Bloqueada: recomendado inativo",IF(F472="Incompatível","Bloqueada: incompatível",IF(F472="Não avaliada","Revisar: compatibilidade",IF(AND(F472="Condicional",'Instruções'!$B$15="Não"),"Revisar: condição não liberada",IF(IFERROR(INDEX(Produtos!$E$6:$E$205,MATCH(C472,Produtos!$A$6:$A$205,0)),"")&lt;&gt;"Sim","Aguardar: recomendado indisponível",IF(AND(I472="Se SKU-base indisponível",IFERROR(INDEX(Produtos!$E$6:$E$205,MATCH(A472,Produtos!$A$6:$A$205,0)),"")="Sim"),"Aguardar: base disponível",IF(AND(I472="Se SKU-base disponível",IFERROR(INDEX(Produtos!$E$6:$E$205,MATCH(A472,Produtos!$A$6:$A$205,0)),"")&lt;&gt;"Sim"),"Aguardar: base indisponível",IF(G472&lt;'Instruções'!$B$14,"Revisar: margem abaixo do mínimo","Apta"))))))))))))</f>
        <v/>
      </c>
      <c r="N472" s="17">
        <f>IF(M472&lt;&gt;"Apta","",1+COUNTIFS($A$6:$A$505,A472,$E$6:$E$505,E472,$M$6:$M$505,"Apta",$H$6:$H$505,"&gt;"&amp;H472)+COUNTIFS($A$6:$A$505,A472,$E$6:$E$505,E472,$M$6:$M$505,"Apta",$H$6:$H$505,H472,$G$6:$G$505,"&gt;"&amp;G472)+COUNTIFS($A$6:A472,A472,$E$6:E472,E472,$M$6:M472,"Apta",$H$6:H472,H472,$G$6:G472,G472)-1)</f>
        <v/>
      </c>
      <c r="O472" s="24">
        <f>IF(N472="","",A472&amp;"|"&amp;E472&amp;"|"&amp;TEXT(N472,"000"))</f>
        <v/>
      </c>
    </row>
    <row r="473">
      <c r="A473" s="16" t="n"/>
      <c r="B473" s="20">
        <f>IF(A473="","",IFERROR(INDEX(Produtos!$B$6:$B$205,MATCH(A473,Produtos!$A$6:$A$205,0)),"SKU não cadastrado"))</f>
        <v/>
      </c>
      <c r="C473" s="16" t="n"/>
      <c r="D473" s="20">
        <f>IF(C473="","",IFERROR(INDEX(Produtos!$B$6:$B$205,MATCH(C473,Produtos!$A$6:$A$205,0)),"SKU não cadastrado"))</f>
        <v/>
      </c>
      <c r="E473" s="16" t="n"/>
      <c r="F473" s="16" t="n"/>
      <c r="G473" s="38" t="n"/>
      <c r="H473" s="22" t="n"/>
      <c r="I473" s="23" t="n"/>
      <c r="J473" s="16" t="n"/>
      <c r="K473" s="23" t="n"/>
      <c r="L473" s="20">
        <f>IF(COUNTA(A473,C473,E473,F473,G473,H473,I473,J473)=0,"",IF(A473="","Falta SKU-base",IF(C473="","Falta SKU recomendado",IF(E473="","Falta tipo",IF(F473="","Falta compatibilidade",IF(G473="","Falta margem",IF(H473="","Falta prioridade",IF(I473="","Falta regra",IF(J473="","Falta situação ativa",IF(A473=C473,"Conflito: SKU igual",IF(COUNTIF(Produtos!$A$6:$A$205,A473)=0,"Conflito: base não cadastrada",IF(COUNTIF(Produtos!$A$6:$A$205,C473)=0,"Conflito: recomendado não cadastrado",IF(COUNTIFS($A$6:A473,A473,$C$6:C473,C473,$E$6:E473,E473)&gt;1,"Conflito: relação duplicada","OK")))))))))))))</f>
        <v/>
      </c>
      <c r="M473" s="20">
        <f>IF(L473="","",IF(L473&lt;&gt;"OK","Bloqueada: "&amp;L473,IF(J473&lt;&gt;"Sim","Inativa",IF(IFERROR(INDEX(Produtos!$D$6:$D$205,MATCH(A473,Produtos!$A$6:$A$205,0)),"")&lt;&gt;"Ativo","Bloqueada: base inativa",IF(IFERROR(INDEX(Produtos!$D$6:$D$205,MATCH(C473,Produtos!$A$6:$A$205,0)),"")&lt;&gt;"Ativo","Bloqueada: recomendado inativo",IF(F473="Incompatível","Bloqueada: incompatível",IF(F473="Não avaliada","Revisar: compatibilidade",IF(AND(F473="Condicional",'Instruções'!$B$15="Não"),"Revisar: condição não liberada",IF(IFERROR(INDEX(Produtos!$E$6:$E$205,MATCH(C473,Produtos!$A$6:$A$205,0)),"")&lt;&gt;"Sim","Aguardar: recomendado indisponível",IF(AND(I473="Se SKU-base indisponível",IFERROR(INDEX(Produtos!$E$6:$E$205,MATCH(A473,Produtos!$A$6:$A$205,0)),"")="Sim"),"Aguardar: base disponível",IF(AND(I473="Se SKU-base disponível",IFERROR(INDEX(Produtos!$E$6:$E$205,MATCH(A473,Produtos!$A$6:$A$205,0)),"")&lt;&gt;"Sim"),"Aguardar: base indisponível",IF(G473&lt;'Instruções'!$B$14,"Revisar: margem abaixo do mínimo","Apta"))))))))))))</f>
        <v/>
      </c>
      <c r="N473" s="17">
        <f>IF(M473&lt;&gt;"Apta","",1+COUNTIFS($A$6:$A$505,A473,$E$6:$E$505,E473,$M$6:$M$505,"Apta",$H$6:$H$505,"&gt;"&amp;H473)+COUNTIFS($A$6:$A$505,A473,$E$6:$E$505,E473,$M$6:$M$505,"Apta",$H$6:$H$505,H473,$G$6:$G$505,"&gt;"&amp;G473)+COUNTIFS($A$6:A473,A473,$E$6:E473,E473,$M$6:M473,"Apta",$H$6:H473,H473,$G$6:G473,G473)-1)</f>
        <v/>
      </c>
      <c r="O473" s="24">
        <f>IF(N473="","",A473&amp;"|"&amp;E473&amp;"|"&amp;TEXT(N473,"000"))</f>
        <v/>
      </c>
    </row>
    <row r="474">
      <c r="A474" s="16" t="n"/>
      <c r="B474" s="20">
        <f>IF(A474="","",IFERROR(INDEX(Produtos!$B$6:$B$205,MATCH(A474,Produtos!$A$6:$A$205,0)),"SKU não cadastrado"))</f>
        <v/>
      </c>
      <c r="C474" s="16" t="n"/>
      <c r="D474" s="20">
        <f>IF(C474="","",IFERROR(INDEX(Produtos!$B$6:$B$205,MATCH(C474,Produtos!$A$6:$A$205,0)),"SKU não cadastrado"))</f>
        <v/>
      </c>
      <c r="E474" s="16" t="n"/>
      <c r="F474" s="16" t="n"/>
      <c r="G474" s="38" t="n"/>
      <c r="H474" s="22" t="n"/>
      <c r="I474" s="23" t="n"/>
      <c r="J474" s="16" t="n"/>
      <c r="K474" s="23" t="n"/>
      <c r="L474" s="20">
        <f>IF(COUNTA(A474,C474,E474,F474,G474,H474,I474,J474)=0,"",IF(A474="","Falta SKU-base",IF(C474="","Falta SKU recomendado",IF(E474="","Falta tipo",IF(F474="","Falta compatibilidade",IF(G474="","Falta margem",IF(H474="","Falta prioridade",IF(I474="","Falta regra",IF(J474="","Falta situação ativa",IF(A474=C474,"Conflito: SKU igual",IF(COUNTIF(Produtos!$A$6:$A$205,A474)=0,"Conflito: base não cadastrada",IF(COUNTIF(Produtos!$A$6:$A$205,C474)=0,"Conflito: recomendado não cadastrado",IF(COUNTIFS($A$6:A474,A474,$C$6:C474,C474,$E$6:E474,E474)&gt;1,"Conflito: relação duplicada","OK")))))))))))))</f>
        <v/>
      </c>
      <c r="M474" s="20">
        <f>IF(L474="","",IF(L474&lt;&gt;"OK","Bloqueada: "&amp;L474,IF(J474&lt;&gt;"Sim","Inativa",IF(IFERROR(INDEX(Produtos!$D$6:$D$205,MATCH(A474,Produtos!$A$6:$A$205,0)),"")&lt;&gt;"Ativo","Bloqueada: base inativa",IF(IFERROR(INDEX(Produtos!$D$6:$D$205,MATCH(C474,Produtos!$A$6:$A$205,0)),"")&lt;&gt;"Ativo","Bloqueada: recomendado inativo",IF(F474="Incompatível","Bloqueada: incompatível",IF(F474="Não avaliada","Revisar: compatibilidade",IF(AND(F474="Condicional",'Instruções'!$B$15="Não"),"Revisar: condição não liberada",IF(IFERROR(INDEX(Produtos!$E$6:$E$205,MATCH(C474,Produtos!$A$6:$A$205,0)),"")&lt;&gt;"Sim","Aguardar: recomendado indisponível",IF(AND(I474="Se SKU-base indisponível",IFERROR(INDEX(Produtos!$E$6:$E$205,MATCH(A474,Produtos!$A$6:$A$205,0)),"")="Sim"),"Aguardar: base disponível",IF(AND(I474="Se SKU-base disponível",IFERROR(INDEX(Produtos!$E$6:$E$205,MATCH(A474,Produtos!$A$6:$A$205,0)),"")&lt;&gt;"Sim"),"Aguardar: base indisponível",IF(G474&lt;'Instruções'!$B$14,"Revisar: margem abaixo do mínimo","Apta"))))))))))))</f>
        <v/>
      </c>
      <c r="N474" s="17">
        <f>IF(M474&lt;&gt;"Apta","",1+COUNTIFS($A$6:$A$505,A474,$E$6:$E$505,E474,$M$6:$M$505,"Apta",$H$6:$H$505,"&gt;"&amp;H474)+COUNTIFS($A$6:$A$505,A474,$E$6:$E$505,E474,$M$6:$M$505,"Apta",$H$6:$H$505,H474,$G$6:$G$505,"&gt;"&amp;G474)+COUNTIFS($A$6:A474,A474,$E$6:E474,E474,$M$6:M474,"Apta",$H$6:H474,H474,$G$6:G474,G474)-1)</f>
        <v/>
      </c>
      <c r="O474" s="24">
        <f>IF(N474="","",A474&amp;"|"&amp;E474&amp;"|"&amp;TEXT(N474,"000"))</f>
        <v/>
      </c>
    </row>
    <row r="475">
      <c r="A475" s="16" t="n"/>
      <c r="B475" s="20">
        <f>IF(A475="","",IFERROR(INDEX(Produtos!$B$6:$B$205,MATCH(A475,Produtos!$A$6:$A$205,0)),"SKU não cadastrado"))</f>
        <v/>
      </c>
      <c r="C475" s="16" t="n"/>
      <c r="D475" s="20">
        <f>IF(C475="","",IFERROR(INDEX(Produtos!$B$6:$B$205,MATCH(C475,Produtos!$A$6:$A$205,0)),"SKU não cadastrado"))</f>
        <v/>
      </c>
      <c r="E475" s="16" t="n"/>
      <c r="F475" s="16" t="n"/>
      <c r="G475" s="38" t="n"/>
      <c r="H475" s="22" t="n"/>
      <c r="I475" s="23" t="n"/>
      <c r="J475" s="16" t="n"/>
      <c r="K475" s="23" t="n"/>
      <c r="L475" s="20">
        <f>IF(COUNTA(A475,C475,E475,F475,G475,H475,I475,J475)=0,"",IF(A475="","Falta SKU-base",IF(C475="","Falta SKU recomendado",IF(E475="","Falta tipo",IF(F475="","Falta compatibilidade",IF(G475="","Falta margem",IF(H475="","Falta prioridade",IF(I475="","Falta regra",IF(J475="","Falta situação ativa",IF(A475=C475,"Conflito: SKU igual",IF(COUNTIF(Produtos!$A$6:$A$205,A475)=0,"Conflito: base não cadastrada",IF(COUNTIF(Produtos!$A$6:$A$205,C475)=0,"Conflito: recomendado não cadastrado",IF(COUNTIFS($A$6:A475,A475,$C$6:C475,C475,$E$6:E475,E475)&gt;1,"Conflito: relação duplicada","OK")))))))))))))</f>
        <v/>
      </c>
      <c r="M475" s="20">
        <f>IF(L475="","",IF(L475&lt;&gt;"OK","Bloqueada: "&amp;L475,IF(J475&lt;&gt;"Sim","Inativa",IF(IFERROR(INDEX(Produtos!$D$6:$D$205,MATCH(A475,Produtos!$A$6:$A$205,0)),"")&lt;&gt;"Ativo","Bloqueada: base inativa",IF(IFERROR(INDEX(Produtos!$D$6:$D$205,MATCH(C475,Produtos!$A$6:$A$205,0)),"")&lt;&gt;"Ativo","Bloqueada: recomendado inativo",IF(F475="Incompatível","Bloqueada: incompatível",IF(F475="Não avaliada","Revisar: compatibilidade",IF(AND(F475="Condicional",'Instruções'!$B$15="Não"),"Revisar: condição não liberada",IF(IFERROR(INDEX(Produtos!$E$6:$E$205,MATCH(C475,Produtos!$A$6:$A$205,0)),"")&lt;&gt;"Sim","Aguardar: recomendado indisponível",IF(AND(I475="Se SKU-base indisponível",IFERROR(INDEX(Produtos!$E$6:$E$205,MATCH(A475,Produtos!$A$6:$A$205,0)),"")="Sim"),"Aguardar: base disponível",IF(AND(I475="Se SKU-base disponível",IFERROR(INDEX(Produtos!$E$6:$E$205,MATCH(A475,Produtos!$A$6:$A$205,0)),"")&lt;&gt;"Sim"),"Aguardar: base indisponível",IF(G475&lt;'Instruções'!$B$14,"Revisar: margem abaixo do mínimo","Apta"))))))))))))</f>
        <v/>
      </c>
      <c r="N475" s="17">
        <f>IF(M475&lt;&gt;"Apta","",1+COUNTIFS($A$6:$A$505,A475,$E$6:$E$505,E475,$M$6:$M$505,"Apta",$H$6:$H$505,"&gt;"&amp;H475)+COUNTIFS($A$6:$A$505,A475,$E$6:$E$505,E475,$M$6:$M$505,"Apta",$H$6:$H$505,H475,$G$6:$G$505,"&gt;"&amp;G475)+COUNTIFS($A$6:A475,A475,$E$6:E475,E475,$M$6:M475,"Apta",$H$6:H475,H475,$G$6:G475,G475)-1)</f>
        <v/>
      </c>
      <c r="O475" s="24">
        <f>IF(N475="","",A475&amp;"|"&amp;E475&amp;"|"&amp;TEXT(N475,"000"))</f>
        <v/>
      </c>
    </row>
    <row r="476">
      <c r="A476" s="16" t="n"/>
      <c r="B476" s="20">
        <f>IF(A476="","",IFERROR(INDEX(Produtos!$B$6:$B$205,MATCH(A476,Produtos!$A$6:$A$205,0)),"SKU não cadastrado"))</f>
        <v/>
      </c>
      <c r="C476" s="16" t="n"/>
      <c r="D476" s="20">
        <f>IF(C476="","",IFERROR(INDEX(Produtos!$B$6:$B$205,MATCH(C476,Produtos!$A$6:$A$205,0)),"SKU não cadastrado"))</f>
        <v/>
      </c>
      <c r="E476" s="16" t="n"/>
      <c r="F476" s="16" t="n"/>
      <c r="G476" s="38" t="n"/>
      <c r="H476" s="22" t="n"/>
      <c r="I476" s="23" t="n"/>
      <c r="J476" s="16" t="n"/>
      <c r="K476" s="23" t="n"/>
      <c r="L476" s="20">
        <f>IF(COUNTA(A476,C476,E476,F476,G476,H476,I476,J476)=0,"",IF(A476="","Falta SKU-base",IF(C476="","Falta SKU recomendado",IF(E476="","Falta tipo",IF(F476="","Falta compatibilidade",IF(G476="","Falta margem",IF(H476="","Falta prioridade",IF(I476="","Falta regra",IF(J476="","Falta situação ativa",IF(A476=C476,"Conflito: SKU igual",IF(COUNTIF(Produtos!$A$6:$A$205,A476)=0,"Conflito: base não cadastrada",IF(COUNTIF(Produtos!$A$6:$A$205,C476)=0,"Conflito: recomendado não cadastrado",IF(COUNTIFS($A$6:A476,A476,$C$6:C476,C476,$E$6:E476,E476)&gt;1,"Conflito: relação duplicada","OK")))))))))))))</f>
        <v/>
      </c>
      <c r="M476" s="20">
        <f>IF(L476="","",IF(L476&lt;&gt;"OK","Bloqueada: "&amp;L476,IF(J476&lt;&gt;"Sim","Inativa",IF(IFERROR(INDEX(Produtos!$D$6:$D$205,MATCH(A476,Produtos!$A$6:$A$205,0)),"")&lt;&gt;"Ativo","Bloqueada: base inativa",IF(IFERROR(INDEX(Produtos!$D$6:$D$205,MATCH(C476,Produtos!$A$6:$A$205,0)),"")&lt;&gt;"Ativo","Bloqueada: recomendado inativo",IF(F476="Incompatível","Bloqueada: incompatível",IF(F476="Não avaliada","Revisar: compatibilidade",IF(AND(F476="Condicional",'Instruções'!$B$15="Não"),"Revisar: condição não liberada",IF(IFERROR(INDEX(Produtos!$E$6:$E$205,MATCH(C476,Produtos!$A$6:$A$205,0)),"")&lt;&gt;"Sim","Aguardar: recomendado indisponível",IF(AND(I476="Se SKU-base indisponível",IFERROR(INDEX(Produtos!$E$6:$E$205,MATCH(A476,Produtos!$A$6:$A$205,0)),"")="Sim"),"Aguardar: base disponível",IF(AND(I476="Se SKU-base disponível",IFERROR(INDEX(Produtos!$E$6:$E$205,MATCH(A476,Produtos!$A$6:$A$205,0)),"")&lt;&gt;"Sim"),"Aguardar: base indisponível",IF(G476&lt;'Instruções'!$B$14,"Revisar: margem abaixo do mínimo","Apta"))))))))))))</f>
        <v/>
      </c>
      <c r="N476" s="17">
        <f>IF(M476&lt;&gt;"Apta","",1+COUNTIFS($A$6:$A$505,A476,$E$6:$E$505,E476,$M$6:$M$505,"Apta",$H$6:$H$505,"&gt;"&amp;H476)+COUNTIFS($A$6:$A$505,A476,$E$6:$E$505,E476,$M$6:$M$505,"Apta",$H$6:$H$505,H476,$G$6:$G$505,"&gt;"&amp;G476)+COUNTIFS($A$6:A476,A476,$E$6:E476,E476,$M$6:M476,"Apta",$H$6:H476,H476,$G$6:G476,G476)-1)</f>
        <v/>
      </c>
      <c r="O476" s="24">
        <f>IF(N476="","",A476&amp;"|"&amp;E476&amp;"|"&amp;TEXT(N476,"000"))</f>
        <v/>
      </c>
    </row>
    <row r="477">
      <c r="A477" s="16" t="n"/>
      <c r="B477" s="20">
        <f>IF(A477="","",IFERROR(INDEX(Produtos!$B$6:$B$205,MATCH(A477,Produtos!$A$6:$A$205,0)),"SKU não cadastrado"))</f>
        <v/>
      </c>
      <c r="C477" s="16" t="n"/>
      <c r="D477" s="20">
        <f>IF(C477="","",IFERROR(INDEX(Produtos!$B$6:$B$205,MATCH(C477,Produtos!$A$6:$A$205,0)),"SKU não cadastrado"))</f>
        <v/>
      </c>
      <c r="E477" s="16" t="n"/>
      <c r="F477" s="16" t="n"/>
      <c r="G477" s="38" t="n"/>
      <c r="H477" s="22" t="n"/>
      <c r="I477" s="23" t="n"/>
      <c r="J477" s="16" t="n"/>
      <c r="K477" s="23" t="n"/>
      <c r="L477" s="20">
        <f>IF(COUNTA(A477,C477,E477,F477,G477,H477,I477,J477)=0,"",IF(A477="","Falta SKU-base",IF(C477="","Falta SKU recomendado",IF(E477="","Falta tipo",IF(F477="","Falta compatibilidade",IF(G477="","Falta margem",IF(H477="","Falta prioridade",IF(I477="","Falta regra",IF(J477="","Falta situação ativa",IF(A477=C477,"Conflito: SKU igual",IF(COUNTIF(Produtos!$A$6:$A$205,A477)=0,"Conflito: base não cadastrada",IF(COUNTIF(Produtos!$A$6:$A$205,C477)=0,"Conflito: recomendado não cadastrado",IF(COUNTIFS($A$6:A477,A477,$C$6:C477,C477,$E$6:E477,E477)&gt;1,"Conflito: relação duplicada","OK")))))))))))))</f>
        <v/>
      </c>
      <c r="M477" s="20">
        <f>IF(L477="","",IF(L477&lt;&gt;"OK","Bloqueada: "&amp;L477,IF(J477&lt;&gt;"Sim","Inativa",IF(IFERROR(INDEX(Produtos!$D$6:$D$205,MATCH(A477,Produtos!$A$6:$A$205,0)),"")&lt;&gt;"Ativo","Bloqueada: base inativa",IF(IFERROR(INDEX(Produtos!$D$6:$D$205,MATCH(C477,Produtos!$A$6:$A$205,0)),"")&lt;&gt;"Ativo","Bloqueada: recomendado inativo",IF(F477="Incompatível","Bloqueada: incompatível",IF(F477="Não avaliada","Revisar: compatibilidade",IF(AND(F477="Condicional",'Instruções'!$B$15="Não"),"Revisar: condição não liberada",IF(IFERROR(INDEX(Produtos!$E$6:$E$205,MATCH(C477,Produtos!$A$6:$A$205,0)),"")&lt;&gt;"Sim","Aguardar: recomendado indisponível",IF(AND(I477="Se SKU-base indisponível",IFERROR(INDEX(Produtos!$E$6:$E$205,MATCH(A477,Produtos!$A$6:$A$205,0)),"")="Sim"),"Aguardar: base disponível",IF(AND(I477="Se SKU-base disponível",IFERROR(INDEX(Produtos!$E$6:$E$205,MATCH(A477,Produtos!$A$6:$A$205,0)),"")&lt;&gt;"Sim"),"Aguardar: base indisponível",IF(G477&lt;'Instruções'!$B$14,"Revisar: margem abaixo do mínimo","Apta"))))))))))))</f>
        <v/>
      </c>
      <c r="N477" s="17">
        <f>IF(M477&lt;&gt;"Apta","",1+COUNTIFS($A$6:$A$505,A477,$E$6:$E$505,E477,$M$6:$M$505,"Apta",$H$6:$H$505,"&gt;"&amp;H477)+COUNTIFS($A$6:$A$505,A477,$E$6:$E$505,E477,$M$6:$M$505,"Apta",$H$6:$H$505,H477,$G$6:$G$505,"&gt;"&amp;G477)+COUNTIFS($A$6:A477,A477,$E$6:E477,E477,$M$6:M477,"Apta",$H$6:H477,H477,$G$6:G477,G477)-1)</f>
        <v/>
      </c>
      <c r="O477" s="24">
        <f>IF(N477="","",A477&amp;"|"&amp;E477&amp;"|"&amp;TEXT(N477,"000"))</f>
        <v/>
      </c>
    </row>
    <row r="478">
      <c r="A478" s="16" t="n"/>
      <c r="B478" s="20">
        <f>IF(A478="","",IFERROR(INDEX(Produtos!$B$6:$B$205,MATCH(A478,Produtos!$A$6:$A$205,0)),"SKU não cadastrado"))</f>
        <v/>
      </c>
      <c r="C478" s="16" t="n"/>
      <c r="D478" s="20">
        <f>IF(C478="","",IFERROR(INDEX(Produtos!$B$6:$B$205,MATCH(C478,Produtos!$A$6:$A$205,0)),"SKU não cadastrado"))</f>
        <v/>
      </c>
      <c r="E478" s="16" t="n"/>
      <c r="F478" s="16" t="n"/>
      <c r="G478" s="38" t="n"/>
      <c r="H478" s="22" t="n"/>
      <c r="I478" s="23" t="n"/>
      <c r="J478" s="16" t="n"/>
      <c r="K478" s="23" t="n"/>
      <c r="L478" s="20">
        <f>IF(COUNTA(A478,C478,E478,F478,G478,H478,I478,J478)=0,"",IF(A478="","Falta SKU-base",IF(C478="","Falta SKU recomendado",IF(E478="","Falta tipo",IF(F478="","Falta compatibilidade",IF(G478="","Falta margem",IF(H478="","Falta prioridade",IF(I478="","Falta regra",IF(J478="","Falta situação ativa",IF(A478=C478,"Conflito: SKU igual",IF(COUNTIF(Produtos!$A$6:$A$205,A478)=0,"Conflito: base não cadastrada",IF(COUNTIF(Produtos!$A$6:$A$205,C478)=0,"Conflito: recomendado não cadastrado",IF(COUNTIFS($A$6:A478,A478,$C$6:C478,C478,$E$6:E478,E478)&gt;1,"Conflito: relação duplicada","OK")))))))))))))</f>
        <v/>
      </c>
      <c r="M478" s="20">
        <f>IF(L478="","",IF(L478&lt;&gt;"OK","Bloqueada: "&amp;L478,IF(J478&lt;&gt;"Sim","Inativa",IF(IFERROR(INDEX(Produtos!$D$6:$D$205,MATCH(A478,Produtos!$A$6:$A$205,0)),"")&lt;&gt;"Ativo","Bloqueada: base inativa",IF(IFERROR(INDEX(Produtos!$D$6:$D$205,MATCH(C478,Produtos!$A$6:$A$205,0)),"")&lt;&gt;"Ativo","Bloqueada: recomendado inativo",IF(F478="Incompatível","Bloqueada: incompatível",IF(F478="Não avaliada","Revisar: compatibilidade",IF(AND(F478="Condicional",'Instruções'!$B$15="Não"),"Revisar: condição não liberada",IF(IFERROR(INDEX(Produtos!$E$6:$E$205,MATCH(C478,Produtos!$A$6:$A$205,0)),"")&lt;&gt;"Sim","Aguardar: recomendado indisponível",IF(AND(I478="Se SKU-base indisponível",IFERROR(INDEX(Produtos!$E$6:$E$205,MATCH(A478,Produtos!$A$6:$A$205,0)),"")="Sim"),"Aguardar: base disponível",IF(AND(I478="Se SKU-base disponível",IFERROR(INDEX(Produtos!$E$6:$E$205,MATCH(A478,Produtos!$A$6:$A$205,0)),"")&lt;&gt;"Sim"),"Aguardar: base indisponível",IF(G478&lt;'Instruções'!$B$14,"Revisar: margem abaixo do mínimo","Apta"))))))))))))</f>
        <v/>
      </c>
      <c r="N478" s="17">
        <f>IF(M478&lt;&gt;"Apta","",1+COUNTIFS($A$6:$A$505,A478,$E$6:$E$505,E478,$M$6:$M$505,"Apta",$H$6:$H$505,"&gt;"&amp;H478)+COUNTIFS($A$6:$A$505,A478,$E$6:$E$505,E478,$M$6:$M$505,"Apta",$H$6:$H$505,H478,$G$6:$G$505,"&gt;"&amp;G478)+COUNTIFS($A$6:A478,A478,$E$6:E478,E478,$M$6:M478,"Apta",$H$6:H478,H478,$G$6:G478,G478)-1)</f>
        <v/>
      </c>
      <c r="O478" s="24">
        <f>IF(N478="","",A478&amp;"|"&amp;E478&amp;"|"&amp;TEXT(N478,"000"))</f>
        <v/>
      </c>
    </row>
    <row r="479">
      <c r="A479" s="16" t="n"/>
      <c r="B479" s="20">
        <f>IF(A479="","",IFERROR(INDEX(Produtos!$B$6:$B$205,MATCH(A479,Produtos!$A$6:$A$205,0)),"SKU não cadastrado"))</f>
        <v/>
      </c>
      <c r="C479" s="16" t="n"/>
      <c r="D479" s="20">
        <f>IF(C479="","",IFERROR(INDEX(Produtos!$B$6:$B$205,MATCH(C479,Produtos!$A$6:$A$205,0)),"SKU não cadastrado"))</f>
        <v/>
      </c>
      <c r="E479" s="16" t="n"/>
      <c r="F479" s="16" t="n"/>
      <c r="G479" s="38" t="n"/>
      <c r="H479" s="22" t="n"/>
      <c r="I479" s="23" t="n"/>
      <c r="J479" s="16" t="n"/>
      <c r="K479" s="23" t="n"/>
      <c r="L479" s="20">
        <f>IF(COUNTA(A479,C479,E479,F479,G479,H479,I479,J479)=0,"",IF(A479="","Falta SKU-base",IF(C479="","Falta SKU recomendado",IF(E479="","Falta tipo",IF(F479="","Falta compatibilidade",IF(G479="","Falta margem",IF(H479="","Falta prioridade",IF(I479="","Falta regra",IF(J479="","Falta situação ativa",IF(A479=C479,"Conflito: SKU igual",IF(COUNTIF(Produtos!$A$6:$A$205,A479)=0,"Conflito: base não cadastrada",IF(COUNTIF(Produtos!$A$6:$A$205,C479)=0,"Conflito: recomendado não cadastrado",IF(COUNTIFS($A$6:A479,A479,$C$6:C479,C479,$E$6:E479,E479)&gt;1,"Conflito: relação duplicada","OK")))))))))))))</f>
        <v/>
      </c>
      <c r="M479" s="20">
        <f>IF(L479="","",IF(L479&lt;&gt;"OK","Bloqueada: "&amp;L479,IF(J479&lt;&gt;"Sim","Inativa",IF(IFERROR(INDEX(Produtos!$D$6:$D$205,MATCH(A479,Produtos!$A$6:$A$205,0)),"")&lt;&gt;"Ativo","Bloqueada: base inativa",IF(IFERROR(INDEX(Produtos!$D$6:$D$205,MATCH(C479,Produtos!$A$6:$A$205,0)),"")&lt;&gt;"Ativo","Bloqueada: recomendado inativo",IF(F479="Incompatível","Bloqueada: incompatível",IF(F479="Não avaliada","Revisar: compatibilidade",IF(AND(F479="Condicional",'Instruções'!$B$15="Não"),"Revisar: condição não liberada",IF(IFERROR(INDEX(Produtos!$E$6:$E$205,MATCH(C479,Produtos!$A$6:$A$205,0)),"")&lt;&gt;"Sim","Aguardar: recomendado indisponível",IF(AND(I479="Se SKU-base indisponível",IFERROR(INDEX(Produtos!$E$6:$E$205,MATCH(A479,Produtos!$A$6:$A$205,0)),"")="Sim"),"Aguardar: base disponível",IF(AND(I479="Se SKU-base disponível",IFERROR(INDEX(Produtos!$E$6:$E$205,MATCH(A479,Produtos!$A$6:$A$205,0)),"")&lt;&gt;"Sim"),"Aguardar: base indisponível",IF(G479&lt;'Instruções'!$B$14,"Revisar: margem abaixo do mínimo","Apta"))))))))))))</f>
        <v/>
      </c>
      <c r="N479" s="17">
        <f>IF(M479&lt;&gt;"Apta","",1+COUNTIFS($A$6:$A$505,A479,$E$6:$E$505,E479,$M$6:$M$505,"Apta",$H$6:$H$505,"&gt;"&amp;H479)+COUNTIFS($A$6:$A$505,A479,$E$6:$E$505,E479,$M$6:$M$505,"Apta",$H$6:$H$505,H479,$G$6:$G$505,"&gt;"&amp;G479)+COUNTIFS($A$6:A479,A479,$E$6:E479,E479,$M$6:M479,"Apta",$H$6:H479,H479,$G$6:G479,G479)-1)</f>
        <v/>
      </c>
      <c r="O479" s="24">
        <f>IF(N479="","",A479&amp;"|"&amp;E479&amp;"|"&amp;TEXT(N479,"000"))</f>
        <v/>
      </c>
    </row>
    <row r="480">
      <c r="A480" s="16" t="n"/>
      <c r="B480" s="20">
        <f>IF(A480="","",IFERROR(INDEX(Produtos!$B$6:$B$205,MATCH(A480,Produtos!$A$6:$A$205,0)),"SKU não cadastrado"))</f>
        <v/>
      </c>
      <c r="C480" s="16" t="n"/>
      <c r="D480" s="20">
        <f>IF(C480="","",IFERROR(INDEX(Produtos!$B$6:$B$205,MATCH(C480,Produtos!$A$6:$A$205,0)),"SKU não cadastrado"))</f>
        <v/>
      </c>
      <c r="E480" s="16" t="n"/>
      <c r="F480" s="16" t="n"/>
      <c r="G480" s="38" t="n"/>
      <c r="H480" s="22" t="n"/>
      <c r="I480" s="23" t="n"/>
      <c r="J480" s="16" t="n"/>
      <c r="K480" s="23" t="n"/>
      <c r="L480" s="20">
        <f>IF(COUNTA(A480,C480,E480,F480,G480,H480,I480,J480)=0,"",IF(A480="","Falta SKU-base",IF(C480="","Falta SKU recomendado",IF(E480="","Falta tipo",IF(F480="","Falta compatibilidade",IF(G480="","Falta margem",IF(H480="","Falta prioridade",IF(I480="","Falta regra",IF(J480="","Falta situação ativa",IF(A480=C480,"Conflito: SKU igual",IF(COUNTIF(Produtos!$A$6:$A$205,A480)=0,"Conflito: base não cadastrada",IF(COUNTIF(Produtos!$A$6:$A$205,C480)=0,"Conflito: recomendado não cadastrado",IF(COUNTIFS($A$6:A480,A480,$C$6:C480,C480,$E$6:E480,E480)&gt;1,"Conflito: relação duplicada","OK")))))))))))))</f>
        <v/>
      </c>
      <c r="M480" s="20">
        <f>IF(L480="","",IF(L480&lt;&gt;"OK","Bloqueada: "&amp;L480,IF(J480&lt;&gt;"Sim","Inativa",IF(IFERROR(INDEX(Produtos!$D$6:$D$205,MATCH(A480,Produtos!$A$6:$A$205,0)),"")&lt;&gt;"Ativo","Bloqueada: base inativa",IF(IFERROR(INDEX(Produtos!$D$6:$D$205,MATCH(C480,Produtos!$A$6:$A$205,0)),"")&lt;&gt;"Ativo","Bloqueada: recomendado inativo",IF(F480="Incompatível","Bloqueada: incompatível",IF(F480="Não avaliada","Revisar: compatibilidade",IF(AND(F480="Condicional",'Instruções'!$B$15="Não"),"Revisar: condição não liberada",IF(IFERROR(INDEX(Produtos!$E$6:$E$205,MATCH(C480,Produtos!$A$6:$A$205,0)),"")&lt;&gt;"Sim","Aguardar: recomendado indisponível",IF(AND(I480="Se SKU-base indisponível",IFERROR(INDEX(Produtos!$E$6:$E$205,MATCH(A480,Produtos!$A$6:$A$205,0)),"")="Sim"),"Aguardar: base disponível",IF(AND(I480="Se SKU-base disponível",IFERROR(INDEX(Produtos!$E$6:$E$205,MATCH(A480,Produtos!$A$6:$A$205,0)),"")&lt;&gt;"Sim"),"Aguardar: base indisponível",IF(G480&lt;'Instruções'!$B$14,"Revisar: margem abaixo do mínimo","Apta"))))))))))))</f>
        <v/>
      </c>
      <c r="N480" s="17">
        <f>IF(M480&lt;&gt;"Apta","",1+COUNTIFS($A$6:$A$505,A480,$E$6:$E$505,E480,$M$6:$M$505,"Apta",$H$6:$H$505,"&gt;"&amp;H480)+COUNTIFS($A$6:$A$505,A480,$E$6:$E$505,E480,$M$6:$M$505,"Apta",$H$6:$H$505,H480,$G$6:$G$505,"&gt;"&amp;G480)+COUNTIFS($A$6:A480,A480,$E$6:E480,E480,$M$6:M480,"Apta",$H$6:H480,H480,$G$6:G480,G480)-1)</f>
        <v/>
      </c>
      <c r="O480" s="24">
        <f>IF(N480="","",A480&amp;"|"&amp;E480&amp;"|"&amp;TEXT(N480,"000"))</f>
        <v/>
      </c>
    </row>
    <row r="481">
      <c r="A481" s="16" t="n"/>
      <c r="B481" s="20">
        <f>IF(A481="","",IFERROR(INDEX(Produtos!$B$6:$B$205,MATCH(A481,Produtos!$A$6:$A$205,0)),"SKU não cadastrado"))</f>
        <v/>
      </c>
      <c r="C481" s="16" t="n"/>
      <c r="D481" s="20">
        <f>IF(C481="","",IFERROR(INDEX(Produtos!$B$6:$B$205,MATCH(C481,Produtos!$A$6:$A$205,0)),"SKU não cadastrado"))</f>
        <v/>
      </c>
      <c r="E481" s="16" t="n"/>
      <c r="F481" s="16" t="n"/>
      <c r="G481" s="38" t="n"/>
      <c r="H481" s="22" t="n"/>
      <c r="I481" s="23" t="n"/>
      <c r="J481" s="16" t="n"/>
      <c r="K481" s="23" t="n"/>
      <c r="L481" s="20">
        <f>IF(COUNTA(A481,C481,E481,F481,G481,H481,I481,J481)=0,"",IF(A481="","Falta SKU-base",IF(C481="","Falta SKU recomendado",IF(E481="","Falta tipo",IF(F481="","Falta compatibilidade",IF(G481="","Falta margem",IF(H481="","Falta prioridade",IF(I481="","Falta regra",IF(J481="","Falta situação ativa",IF(A481=C481,"Conflito: SKU igual",IF(COUNTIF(Produtos!$A$6:$A$205,A481)=0,"Conflito: base não cadastrada",IF(COUNTIF(Produtos!$A$6:$A$205,C481)=0,"Conflito: recomendado não cadastrado",IF(COUNTIFS($A$6:A481,A481,$C$6:C481,C481,$E$6:E481,E481)&gt;1,"Conflito: relação duplicada","OK")))))))))))))</f>
        <v/>
      </c>
      <c r="M481" s="20">
        <f>IF(L481="","",IF(L481&lt;&gt;"OK","Bloqueada: "&amp;L481,IF(J481&lt;&gt;"Sim","Inativa",IF(IFERROR(INDEX(Produtos!$D$6:$D$205,MATCH(A481,Produtos!$A$6:$A$205,0)),"")&lt;&gt;"Ativo","Bloqueada: base inativa",IF(IFERROR(INDEX(Produtos!$D$6:$D$205,MATCH(C481,Produtos!$A$6:$A$205,0)),"")&lt;&gt;"Ativo","Bloqueada: recomendado inativo",IF(F481="Incompatível","Bloqueada: incompatível",IF(F481="Não avaliada","Revisar: compatibilidade",IF(AND(F481="Condicional",'Instruções'!$B$15="Não"),"Revisar: condição não liberada",IF(IFERROR(INDEX(Produtos!$E$6:$E$205,MATCH(C481,Produtos!$A$6:$A$205,0)),"")&lt;&gt;"Sim","Aguardar: recomendado indisponível",IF(AND(I481="Se SKU-base indisponível",IFERROR(INDEX(Produtos!$E$6:$E$205,MATCH(A481,Produtos!$A$6:$A$205,0)),"")="Sim"),"Aguardar: base disponível",IF(AND(I481="Se SKU-base disponível",IFERROR(INDEX(Produtos!$E$6:$E$205,MATCH(A481,Produtos!$A$6:$A$205,0)),"")&lt;&gt;"Sim"),"Aguardar: base indisponível",IF(G481&lt;'Instruções'!$B$14,"Revisar: margem abaixo do mínimo","Apta"))))))))))))</f>
        <v/>
      </c>
      <c r="N481" s="17">
        <f>IF(M481&lt;&gt;"Apta","",1+COUNTIFS($A$6:$A$505,A481,$E$6:$E$505,E481,$M$6:$M$505,"Apta",$H$6:$H$505,"&gt;"&amp;H481)+COUNTIFS($A$6:$A$505,A481,$E$6:$E$505,E481,$M$6:$M$505,"Apta",$H$6:$H$505,H481,$G$6:$G$505,"&gt;"&amp;G481)+COUNTIFS($A$6:A481,A481,$E$6:E481,E481,$M$6:M481,"Apta",$H$6:H481,H481,$G$6:G481,G481)-1)</f>
        <v/>
      </c>
      <c r="O481" s="24">
        <f>IF(N481="","",A481&amp;"|"&amp;E481&amp;"|"&amp;TEXT(N481,"000"))</f>
        <v/>
      </c>
    </row>
    <row r="482">
      <c r="A482" s="16" t="n"/>
      <c r="B482" s="20">
        <f>IF(A482="","",IFERROR(INDEX(Produtos!$B$6:$B$205,MATCH(A482,Produtos!$A$6:$A$205,0)),"SKU não cadastrado"))</f>
        <v/>
      </c>
      <c r="C482" s="16" t="n"/>
      <c r="D482" s="20">
        <f>IF(C482="","",IFERROR(INDEX(Produtos!$B$6:$B$205,MATCH(C482,Produtos!$A$6:$A$205,0)),"SKU não cadastrado"))</f>
        <v/>
      </c>
      <c r="E482" s="16" t="n"/>
      <c r="F482" s="16" t="n"/>
      <c r="G482" s="38" t="n"/>
      <c r="H482" s="22" t="n"/>
      <c r="I482" s="23" t="n"/>
      <c r="J482" s="16" t="n"/>
      <c r="K482" s="23" t="n"/>
      <c r="L482" s="20">
        <f>IF(COUNTA(A482,C482,E482,F482,G482,H482,I482,J482)=0,"",IF(A482="","Falta SKU-base",IF(C482="","Falta SKU recomendado",IF(E482="","Falta tipo",IF(F482="","Falta compatibilidade",IF(G482="","Falta margem",IF(H482="","Falta prioridade",IF(I482="","Falta regra",IF(J482="","Falta situação ativa",IF(A482=C482,"Conflito: SKU igual",IF(COUNTIF(Produtos!$A$6:$A$205,A482)=0,"Conflito: base não cadastrada",IF(COUNTIF(Produtos!$A$6:$A$205,C482)=0,"Conflito: recomendado não cadastrado",IF(COUNTIFS($A$6:A482,A482,$C$6:C482,C482,$E$6:E482,E482)&gt;1,"Conflito: relação duplicada","OK")))))))))))))</f>
        <v/>
      </c>
      <c r="M482" s="20">
        <f>IF(L482="","",IF(L482&lt;&gt;"OK","Bloqueada: "&amp;L482,IF(J482&lt;&gt;"Sim","Inativa",IF(IFERROR(INDEX(Produtos!$D$6:$D$205,MATCH(A482,Produtos!$A$6:$A$205,0)),"")&lt;&gt;"Ativo","Bloqueada: base inativa",IF(IFERROR(INDEX(Produtos!$D$6:$D$205,MATCH(C482,Produtos!$A$6:$A$205,0)),"")&lt;&gt;"Ativo","Bloqueada: recomendado inativo",IF(F482="Incompatível","Bloqueada: incompatível",IF(F482="Não avaliada","Revisar: compatibilidade",IF(AND(F482="Condicional",'Instruções'!$B$15="Não"),"Revisar: condição não liberada",IF(IFERROR(INDEX(Produtos!$E$6:$E$205,MATCH(C482,Produtos!$A$6:$A$205,0)),"")&lt;&gt;"Sim","Aguardar: recomendado indisponível",IF(AND(I482="Se SKU-base indisponível",IFERROR(INDEX(Produtos!$E$6:$E$205,MATCH(A482,Produtos!$A$6:$A$205,0)),"")="Sim"),"Aguardar: base disponível",IF(AND(I482="Se SKU-base disponível",IFERROR(INDEX(Produtos!$E$6:$E$205,MATCH(A482,Produtos!$A$6:$A$205,0)),"")&lt;&gt;"Sim"),"Aguardar: base indisponível",IF(G482&lt;'Instruções'!$B$14,"Revisar: margem abaixo do mínimo","Apta"))))))))))))</f>
        <v/>
      </c>
      <c r="N482" s="17">
        <f>IF(M482&lt;&gt;"Apta","",1+COUNTIFS($A$6:$A$505,A482,$E$6:$E$505,E482,$M$6:$M$505,"Apta",$H$6:$H$505,"&gt;"&amp;H482)+COUNTIFS($A$6:$A$505,A482,$E$6:$E$505,E482,$M$6:$M$505,"Apta",$H$6:$H$505,H482,$G$6:$G$505,"&gt;"&amp;G482)+COUNTIFS($A$6:A482,A482,$E$6:E482,E482,$M$6:M482,"Apta",$H$6:H482,H482,$G$6:G482,G482)-1)</f>
        <v/>
      </c>
      <c r="O482" s="24">
        <f>IF(N482="","",A482&amp;"|"&amp;E482&amp;"|"&amp;TEXT(N482,"000"))</f>
        <v/>
      </c>
    </row>
    <row r="483">
      <c r="A483" s="16" t="n"/>
      <c r="B483" s="20">
        <f>IF(A483="","",IFERROR(INDEX(Produtos!$B$6:$B$205,MATCH(A483,Produtos!$A$6:$A$205,0)),"SKU não cadastrado"))</f>
        <v/>
      </c>
      <c r="C483" s="16" t="n"/>
      <c r="D483" s="20">
        <f>IF(C483="","",IFERROR(INDEX(Produtos!$B$6:$B$205,MATCH(C483,Produtos!$A$6:$A$205,0)),"SKU não cadastrado"))</f>
        <v/>
      </c>
      <c r="E483" s="16" t="n"/>
      <c r="F483" s="16" t="n"/>
      <c r="G483" s="38" t="n"/>
      <c r="H483" s="22" t="n"/>
      <c r="I483" s="23" t="n"/>
      <c r="J483" s="16" t="n"/>
      <c r="K483" s="23" t="n"/>
      <c r="L483" s="20">
        <f>IF(COUNTA(A483,C483,E483,F483,G483,H483,I483,J483)=0,"",IF(A483="","Falta SKU-base",IF(C483="","Falta SKU recomendado",IF(E483="","Falta tipo",IF(F483="","Falta compatibilidade",IF(G483="","Falta margem",IF(H483="","Falta prioridade",IF(I483="","Falta regra",IF(J483="","Falta situação ativa",IF(A483=C483,"Conflito: SKU igual",IF(COUNTIF(Produtos!$A$6:$A$205,A483)=0,"Conflito: base não cadastrada",IF(COUNTIF(Produtos!$A$6:$A$205,C483)=0,"Conflito: recomendado não cadastrado",IF(COUNTIFS($A$6:A483,A483,$C$6:C483,C483,$E$6:E483,E483)&gt;1,"Conflito: relação duplicada","OK")))))))))))))</f>
        <v/>
      </c>
      <c r="M483" s="20">
        <f>IF(L483="","",IF(L483&lt;&gt;"OK","Bloqueada: "&amp;L483,IF(J483&lt;&gt;"Sim","Inativa",IF(IFERROR(INDEX(Produtos!$D$6:$D$205,MATCH(A483,Produtos!$A$6:$A$205,0)),"")&lt;&gt;"Ativo","Bloqueada: base inativa",IF(IFERROR(INDEX(Produtos!$D$6:$D$205,MATCH(C483,Produtos!$A$6:$A$205,0)),"")&lt;&gt;"Ativo","Bloqueada: recomendado inativo",IF(F483="Incompatível","Bloqueada: incompatível",IF(F483="Não avaliada","Revisar: compatibilidade",IF(AND(F483="Condicional",'Instruções'!$B$15="Não"),"Revisar: condição não liberada",IF(IFERROR(INDEX(Produtos!$E$6:$E$205,MATCH(C483,Produtos!$A$6:$A$205,0)),"")&lt;&gt;"Sim","Aguardar: recomendado indisponível",IF(AND(I483="Se SKU-base indisponível",IFERROR(INDEX(Produtos!$E$6:$E$205,MATCH(A483,Produtos!$A$6:$A$205,0)),"")="Sim"),"Aguardar: base disponível",IF(AND(I483="Se SKU-base disponível",IFERROR(INDEX(Produtos!$E$6:$E$205,MATCH(A483,Produtos!$A$6:$A$205,0)),"")&lt;&gt;"Sim"),"Aguardar: base indisponível",IF(G483&lt;'Instruções'!$B$14,"Revisar: margem abaixo do mínimo","Apta"))))))))))))</f>
        <v/>
      </c>
      <c r="N483" s="17">
        <f>IF(M483&lt;&gt;"Apta","",1+COUNTIFS($A$6:$A$505,A483,$E$6:$E$505,E483,$M$6:$M$505,"Apta",$H$6:$H$505,"&gt;"&amp;H483)+COUNTIFS($A$6:$A$505,A483,$E$6:$E$505,E483,$M$6:$M$505,"Apta",$H$6:$H$505,H483,$G$6:$G$505,"&gt;"&amp;G483)+COUNTIFS($A$6:A483,A483,$E$6:E483,E483,$M$6:M483,"Apta",$H$6:H483,H483,$G$6:G483,G483)-1)</f>
        <v/>
      </c>
      <c r="O483" s="24">
        <f>IF(N483="","",A483&amp;"|"&amp;E483&amp;"|"&amp;TEXT(N483,"000"))</f>
        <v/>
      </c>
    </row>
    <row r="484">
      <c r="A484" s="16" t="n"/>
      <c r="B484" s="20">
        <f>IF(A484="","",IFERROR(INDEX(Produtos!$B$6:$B$205,MATCH(A484,Produtos!$A$6:$A$205,0)),"SKU não cadastrado"))</f>
        <v/>
      </c>
      <c r="C484" s="16" t="n"/>
      <c r="D484" s="20">
        <f>IF(C484="","",IFERROR(INDEX(Produtos!$B$6:$B$205,MATCH(C484,Produtos!$A$6:$A$205,0)),"SKU não cadastrado"))</f>
        <v/>
      </c>
      <c r="E484" s="16" t="n"/>
      <c r="F484" s="16" t="n"/>
      <c r="G484" s="38" t="n"/>
      <c r="H484" s="22" t="n"/>
      <c r="I484" s="23" t="n"/>
      <c r="J484" s="16" t="n"/>
      <c r="K484" s="23" t="n"/>
      <c r="L484" s="20">
        <f>IF(COUNTA(A484,C484,E484,F484,G484,H484,I484,J484)=0,"",IF(A484="","Falta SKU-base",IF(C484="","Falta SKU recomendado",IF(E484="","Falta tipo",IF(F484="","Falta compatibilidade",IF(G484="","Falta margem",IF(H484="","Falta prioridade",IF(I484="","Falta regra",IF(J484="","Falta situação ativa",IF(A484=C484,"Conflito: SKU igual",IF(COUNTIF(Produtos!$A$6:$A$205,A484)=0,"Conflito: base não cadastrada",IF(COUNTIF(Produtos!$A$6:$A$205,C484)=0,"Conflito: recomendado não cadastrado",IF(COUNTIFS($A$6:A484,A484,$C$6:C484,C484,$E$6:E484,E484)&gt;1,"Conflito: relação duplicada","OK")))))))))))))</f>
        <v/>
      </c>
      <c r="M484" s="20">
        <f>IF(L484="","",IF(L484&lt;&gt;"OK","Bloqueada: "&amp;L484,IF(J484&lt;&gt;"Sim","Inativa",IF(IFERROR(INDEX(Produtos!$D$6:$D$205,MATCH(A484,Produtos!$A$6:$A$205,0)),"")&lt;&gt;"Ativo","Bloqueada: base inativa",IF(IFERROR(INDEX(Produtos!$D$6:$D$205,MATCH(C484,Produtos!$A$6:$A$205,0)),"")&lt;&gt;"Ativo","Bloqueada: recomendado inativo",IF(F484="Incompatível","Bloqueada: incompatível",IF(F484="Não avaliada","Revisar: compatibilidade",IF(AND(F484="Condicional",'Instruções'!$B$15="Não"),"Revisar: condição não liberada",IF(IFERROR(INDEX(Produtos!$E$6:$E$205,MATCH(C484,Produtos!$A$6:$A$205,0)),"")&lt;&gt;"Sim","Aguardar: recomendado indisponível",IF(AND(I484="Se SKU-base indisponível",IFERROR(INDEX(Produtos!$E$6:$E$205,MATCH(A484,Produtos!$A$6:$A$205,0)),"")="Sim"),"Aguardar: base disponível",IF(AND(I484="Se SKU-base disponível",IFERROR(INDEX(Produtos!$E$6:$E$205,MATCH(A484,Produtos!$A$6:$A$205,0)),"")&lt;&gt;"Sim"),"Aguardar: base indisponível",IF(G484&lt;'Instruções'!$B$14,"Revisar: margem abaixo do mínimo","Apta"))))))))))))</f>
        <v/>
      </c>
      <c r="N484" s="17">
        <f>IF(M484&lt;&gt;"Apta","",1+COUNTIFS($A$6:$A$505,A484,$E$6:$E$505,E484,$M$6:$M$505,"Apta",$H$6:$H$505,"&gt;"&amp;H484)+COUNTIFS($A$6:$A$505,A484,$E$6:$E$505,E484,$M$6:$M$505,"Apta",$H$6:$H$505,H484,$G$6:$G$505,"&gt;"&amp;G484)+COUNTIFS($A$6:A484,A484,$E$6:E484,E484,$M$6:M484,"Apta",$H$6:H484,H484,$G$6:G484,G484)-1)</f>
        <v/>
      </c>
      <c r="O484" s="24">
        <f>IF(N484="","",A484&amp;"|"&amp;E484&amp;"|"&amp;TEXT(N484,"000"))</f>
        <v/>
      </c>
    </row>
    <row r="485">
      <c r="A485" s="16" t="n"/>
      <c r="B485" s="20">
        <f>IF(A485="","",IFERROR(INDEX(Produtos!$B$6:$B$205,MATCH(A485,Produtos!$A$6:$A$205,0)),"SKU não cadastrado"))</f>
        <v/>
      </c>
      <c r="C485" s="16" t="n"/>
      <c r="D485" s="20">
        <f>IF(C485="","",IFERROR(INDEX(Produtos!$B$6:$B$205,MATCH(C485,Produtos!$A$6:$A$205,0)),"SKU não cadastrado"))</f>
        <v/>
      </c>
      <c r="E485" s="16" t="n"/>
      <c r="F485" s="16" t="n"/>
      <c r="G485" s="38" t="n"/>
      <c r="H485" s="22" t="n"/>
      <c r="I485" s="23" t="n"/>
      <c r="J485" s="16" t="n"/>
      <c r="K485" s="23" t="n"/>
      <c r="L485" s="20">
        <f>IF(COUNTA(A485,C485,E485,F485,G485,H485,I485,J485)=0,"",IF(A485="","Falta SKU-base",IF(C485="","Falta SKU recomendado",IF(E485="","Falta tipo",IF(F485="","Falta compatibilidade",IF(G485="","Falta margem",IF(H485="","Falta prioridade",IF(I485="","Falta regra",IF(J485="","Falta situação ativa",IF(A485=C485,"Conflito: SKU igual",IF(COUNTIF(Produtos!$A$6:$A$205,A485)=0,"Conflito: base não cadastrada",IF(COUNTIF(Produtos!$A$6:$A$205,C485)=0,"Conflito: recomendado não cadastrado",IF(COUNTIFS($A$6:A485,A485,$C$6:C485,C485,$E$6:E485,E485)&gt;1,"Conflito: relação duplicada","OK")))))))))))))</f>
        <v/>
      </c>
      <c r="M485" s="20">
        <f>IF(L485="","",IF(L485&lt;&gt;"OK","Bloqueada: "&amp;L485,IF(J485&lt;&gt;"Sim","Inativa",IF(IFERROR(INDEX(Produtos!$D$6:$D$205,MATCH(A485,Produtos!$A$6:$A$205,0)),"")&lt;&gt;"Ativo","Bloqueada: base inativa",IF(IFERROR(INDEX(Produtos!$D$6:$D$205,MATCH(C485,Produtos!$A$6:$A$205,0)),"")&lt;&gt;"Ativo","Bloqueada: recomendado inativo",IF(F485="Incompatível","Bloqueada: incompatível",IF(F485="Não avaliada","Revisar: compatibilidade",IF(AND(F485="Condicional",'Instruções'!$B$15="Não"),"Revisar: condição não liberada",IF(IFERROR(INDEX(Produtos!$E$6:$E$205,MATCH(C485,Produtos!$A$6:$A$205,0)),"")&lt;&gt;"Sim","Aguardar: recomendado indisponível",IF(AND(I485="Se SKU-base indisponível",IFERROR(INDEX(Produtos!$E$6:$E$205,MATCH(A485,Produtos!$A$6:$A$205,0)),"")="Sim"),"Aguardar: base disponível",IF(AND(I485="Se SKU-base disponível",IFERROR(INDEX(Produtos!$E$6:$E$205,MATCH(A485,Produtos!$A$6:$A$205,0)),"")&lt;&gt;"Sim"),"Aguardar: base indisponível",IF(G485&lt;'Instruções'!$B$14,"Revisar: margem abaixo do mínimo","Apta"))))))))))))</f>
        <v/>
      </c>
      <c r="N485" s="17">
        <f>IF(M485&lt;&gt;"Apta","",1+COUNTIFS($A$6:$A$505,A485,$E$6:$E$505,E485,$M$6:$M$505,"Apta",$H$6:$H$505,"&gt;"&amp;H485)+COUNTIFS($A$6:$A$505,A485,$E$6:$E$505,E485,$M$6:$M$505,"Apta",$H$6:$H$505,H485,$G$6:$G$505,"&gt;"&amp;G485)+COUNTIFS($A$6:A485,A485,$E$6:E485,E485,$M$6:M485,"Apta",$H$6:H485,H485,$G$6:G485,G485)-1)</f>
        <v/>
      </c>
      <c r="O485" s="24">
        <f>IF(N485="","",A485&amp;"|"&amp;E485&amp;"|"&amp;TEXT(N485,"000"))</f>
        <v/>
      </c>
    </row>
    <row r="486">
      <c r="A486" s="16" t="n"/>
      <c r="B486" s="20">
        <f>IF(A486="","",IFERROR(INDEX(Produtos!$B$6:$B$205,MATCH(A486,Produtos!$A$6:$A$205,0)),"SKU não cadastrado"))</f>
        <v/>
      </c>
      <c r="C486" s="16" t="n"/>
      <c r="D486" s="20">
        <f>IF(C486="","",IFERROR(INDEX(Produtos!$B$6:$B$205,MATCH(C486,Produtos!$A$6:$A$205,0)),"SKU não cadastrado"))</f>
        <v/>
      </c>
      <c r="E486" s="16" t="n"/>
      <c r="F486" s="16" t="n"/>
      <c r="G486" s="38" t="n"/>
      <c r="H486" s="22" t="n"/>
      <c r="I486" s="23" t="n"/>
      <c r="J486" s="16" t="n"/>
      <c r="K486" s="23" t="n"/>
      <c r="L486" s="20">
        <f>IF(COUNTA(A486,C486,E486,F486,G486,H486,I486,J486)=0,"",IF(A486="","Falta SKU-base",IF(C486="","Falta SKU recomendado",IF(E486="","Falta tipo",IF(F486="","Falta compatibilidade",IF(G486="","Falta margem",IF(H486="","Falta prioridade",IF(I486="","Falta regra",IF(J486="","Falta situação ativa",IF(A486=C486,"Conflito: SKU igual",IF(COUNTIF(Produtos!$A$6:$A$205,A486)=0,"Conflito: base não cadastrada",IF(COUNTIF(Produtos!$A$6:$A$205,C486)=0,"Conflito: recomendado não cadastrado",IF(COUNTIFS($A$6:A486,A486,$C$6:C486,C486,$E$6:E486,E486)&gt;1,"Conflito: relação duplicada","OK")))))))))))))</f>
        <v/>
      </c>
      <c r="M486" s="20">
        <f>IF(L486="","",IF(L486&lt;&gt;"OK","Bloqueada: "&amp;L486,IF(J486&lt;&gt;"Sim","Inativa",IF(IFERROR(INDEX(Produtos!$D$6:$D$205,MATCH(A486,Produtos!$A$6:$A$205,0)),"")&lt;&gt;"Ativo","Bloqueada: base inativa",IF(IFERROR(INDEX(Produtos!$D$6:$D$205,MATCH(C486,Produtos!$A$6:$A$205,0)),"")&lt;&gt;"Ativo","Bloqueada: recomendado inativo",IF(F486="Incompatível","Bloqueada: incompatível",IF(F486="Não avaliada","Revisar: compatibilidade",IF(AND(F486="Condicional",'Instruções'!$B$15="Não"),"Revisar: condição não liberada",IF(IFERROR(INDEX(Produtos!$E$6:$E$205,MATCH(C486,Produtos!$A$6:$A$205,0)),"")&lt;&gt;"Sim","Aguardar: recomendado indisponível",IF(AND(I486="Se SKU-base indisponível",IFERROR(INDEX(Produtos!$E$6:$E$205,MATCH(A486,Produtos!$A$6:$A$205,0)),"")="Sim"),"Aguardar: base disponível",IF(AND(I486="Se SKU-base disponível",IFERROR(INDEX(Produtos!$E$6:$E$205,MATCH(A486,Produtos!$A$6:$A$205,0)),"")&lt;&gt;"Sim"),"Aguardar: base indisponível",IF(G486&lt;'Instruções'!$B$14,"Revisar: margem abaixo do mínimo","Apta"))))))))))))</f>
        <v/>
      </c>
      <c r="N486" s="17">
        <f>IF(M486&lt;&gt;"Apta","",1+COUNTIFS($A$6:$A$505,A486,$E$6:$E$505,E486,$M$6:$M$505,"Apta",$H$6:$H$505,"&gt;"&amp;H486)+COUNTIFS($A$6:$A$505,A486,$E$6:$E$505,E486,$M$6:$M$505,"Apta",$H$6:$H$505,H486,$G$6:$G$505,"&gt;"&amp;G486)+COUNTIFS($A$6:A486,A486,$E$6:E486,E486,$M$6:M486,"Apta",$H$6:H486,H486,$G$6:G486,G486)-1)</f>
        <v/>
      </c>
      <c r="O486" s="24">
        <f>IF(N486="","",A486&amp;"|"&amp;E486&amp;"|"&amp;TEXT(N486,"000"))</f>
        <v/>
      </c>
    </row>
    <row r="487">
      <c r="A487" s="16" t="n"/>
      <c r="B487" s="20">
        <f>IF(A487="","",IFERROR(INDEX(Produtos!$B$6:$B$205,MATCH(A487,Produtos!$A$6:$A$205,0)),"SKU não cadastrado"))</f>
        <v/>
      </c>
      <c r="C487" s="16" t="n"/>
      <c r="D487" s="20">
        <f>IF(C487="","",IFERROR(INDEX(Produtos!$B$6:$B$205,MATCH(C487,Produtos!$A$6:$A$205,0)),"SKU não cadastrado"))</f>
        <v/>
      </c>
      <c r="E487" s="16" t="n"/>
      <c r="F487" s="16" t="n"/>
      <c r="G487" s="38" t="n"/>
      <c r="H487" s="22" t="n"/>
      <c r="I487" s="23" t="n"/>
      <c r="J487" s="16" t="n"/>
      <c r="K487" s="23" t="n"/>
      <c r="L487" s="20">
        <f>IF(COUNTA(A487,C487,E487,F487,G487,H487,I487,J487)=0,"",IF(A487="","Falta SKU-base",IF(C487="","Falta SKU recomendado",IF(E487="","Falta tipo",IF(F487="","Falta compatibilidade",IF(G487="","Falta margem",IF(H487="","Falta prioridade",IF(I487="","Falta regra",IF(J487="","Falta situação ativa",IF(A487=C487,"Conflito: SKU igual",IF(COUNTIF(Produtos!$A$6:$A$205,A487)=0,"Conflito: base não cadastrada",IF(COUNTIF(Produtos!$A$6:$A$205,C487)=0,"Conflito: recomendado não cadastrado",IF(COUNTIFS($A$6:A487,A487,$C$6:C487,C487,$E$6:E487,E487)&gt;1,"Conflito: relação duplicada","OK")))))))))))))</f>
        <v/>
      </c>
      <c r="M487" s="20">
        <f>IF(L487="","",IF(L487&lt;&gt;"OK","Bloqueada: "&amp;L487,IF(J487&lt;&gt;"Sim","Inativa",IF(IFERROR(INDEX(Produtos!$D$6:$D$205,MATCH(A487,Produtos!$A$6:$A$205,0)),"")&lt;&gt;"Ativo","Bloqueada: base inativa",IF(IFERROR(INDEX(Produtos!$D$6:$D$205,MATCH(C487,Produtos!$A$6:$A$205,0)),"")&lt;&gt;"Ativo","Bloqueada: recomendado inativo",IF(F487="Incompatível","Bloqueada: incompatível",IF(F487="Não avaliada","Revisar: compatibilidade",IF(AND(F487="Condicional",'Instruções'!$B$15="Não"),"Revisar: condição não liberada",IF(IFERROR(INDEX(Produtos!$E$6:$E$205,MATCH(C487,Produtos!$A$6:$A$205,0)),"")&lt;&gt;"Sim","Aguardar: recomendado indisponível",IF(AND(I487="Se SKU-base indisponível",IFERROR(INDEX(Produtos!$E$6:$E$205,MATCH(A487,Produtos!$A$6:$A$205,0)),"")="Sim"),"Aguardar: base disponível",IF(AND(I487="Se SKU-base disponível",IFERROR(INDEX(Produtos!$E$6:$E$205,MATCH(A487,Produtos!$A$6:$A$205,0)),"")&lt;&gt;"Sim"),"Aguardar: base indisponível",IF(G487&lt;'Instruções'!$B$14,"Revisar: margem abaixo do mínimo","Apta"))))))))))))</f>
        <v/>
      </c>
      <c r="N487" s="17">
        <f>IF(M487&lt;&gt;"Apta","",1+COUNTIFS($A$6:$A$505,A487,$E$6:$E$505,E487,$M$6:$M$505,"Apta",$H$6:$H$505,"&gt;"&amp;H487)+COUNTIFS($A$6:$A$505,A487,$E$6:$E$505,E487,$M$6:$M$505,"Apta",$H$6:$H$505,H487,$G$6:$G$505,"&gt;"&amp;G487)+COUNTIFS($A$6:A487,A487,$E$6:E487,E487,$M$6:M487,"Apta",$H$6:H487,H487,$G$6:G487,G487)-1)</f>
        <v/>
      </c>
      <c r="O487" s="24">
        <f>IF(N487="","",A487&amp;"|"&amp;E487&amp;"|"&amp;TEXT(N487,"000"))</f>
        <v/>
      </c>
    </row>
    <row r="488">
      <c r="A488" s="16" t="n"/>
      <c r="B488" s="20">
        <f>IF(A488="","",IFERROR(INDEX(Produtos!$B$6:$B$205,MATCH(A488,Produtos!$A$6:$A$205,0)),"SKU não cadastrado"))</f>
        <v/>
      </c>
      <c r="C488" s="16" t="n"/>
      <c r="D488" s="20">
        <f>IF(C488="","",IFERROR(INDEX(Produtos!$B$6:$B$205,MATCH(C488,Produtos!$A$6:$A$205,0)),"SKU não cadastrado"))</f>
        <v/>
      </c>
      <c r="E488" s="16" t="n"/>
      <c r="F488" s="16" t="n"/>
      <c r="G488" s="38" t="n"/>
      <c r="H488" s="22" t="n"/>
      <c r="I488" s="23" t="n"/>
      <c r="J488" s="16" t="n"/>
      <c r="K488" s="23" t="n"/>
      <c r="L488" s="20">
        <f>IF(COUNTA(A488,C488,E488,F488,G488,H488,I488,J488)=0,"",IF(A488="","Falta SKU-base",IF(C488="","Falta SKU recomendado",IF(E488="","Falta tipo",IF(F488="","Falta compatibilidade",IF(G488="","Falta margem",IF(H488="","Falta prioridade",IF(I488="","Falta regra",IF(J488="","Falta situação ativa",IF(A488=C488,"Conflito: SKU igual",IF(COUNTIF(Produtos!$A$6:$A$205,A488)=0,"Conflito: base não cadastrada",IF(COUNTIF(Produtos!$A$6:$A$205,C488)=0,"Conflito: recomendado não cadastrado",IF(COUNTIFS($A$6:A488,A488,$C$6:C488,C488,$E$6:E488,E488)&gt;1,"Conflito: relação duplicada","OK")))))))))))))</f>
        <v/>
      </c>
      <c r="M488" s="20">
        <f>IF(L488="","",IF(L488&lt;&gt;"OK","Bloqueada: "&amp;L488,IF(J488&lt;&gt;"Sim","Inativa",IF(IFERROR(INDEX(Produtos!$D$6:$D$205,MATCH(A488,Produtos!$A$6:$A$205,0)),"")&lt;&gt;"Ativo","Bloqueada: base inativa",IF(IFERROR(INDEX(Produtos!$D$6:$D$205,MATCH(C488,Produtos!$A$6:$A$205,0)),"")&lt;&gt;"Ativo","Bloqueada: recomendado inativo",IF(F488="Incompatível","Bloqueada: incompatível",IF(F488="Não avaliada","Revisar: compatibilidade",IF(AND(F488="Condicional",'Instruções'!$B$15="Não"),"Revisar: condição não liberada",IF(IFERROR(INDEX(Produtos!$E$6:$E$205,MATCH(C488,Produtos!$A$6:$A$205,0)),"")&lt;&gt;"Sim","Aguardar: recomendado indisponível",IF(AND(I488="Se SKU-base indisponível",IFERROR(INDEX(Produtos!$E$6:$E$205,MATCH(A488,Produtos!$A$6:$A$205,0)),"")="Sim"),"Aguardar: base disponível",IF(AND(I488="Se SKU-base disponível",IFERROR(INDEX(Produtos!$E$6:$E$205,MATCH(A488,Produtos!$A$6:$A$205,0)),"")&lt;&gt;"Sim"),"Aguardar: base indisponível",IF(G488&lt;'Instruções'!$B$14,"Revisar: margem abaixo do mínimo","Apta"))))))))))))</f>
        <v/>
      </c>
      <c r="N488" s="17">
        <f>IF(M488&lt;&gt;"Apta","",1+COUNTIFS($A$6:$A$505,A488,$E$6:$E$505,E488,$M$6:$M$505,"Apta",$H$6:$H$505,"&gt;"&amp;H488)+COUNTIFS($A$6:$A$505,A488,$E$6:$E$505,E488,$M$6:$M$505,"Apta",$H$6:$H$505,H488,$G$6:$G$505,"&gt;"&amp;G488)+COUNTIFS($A$6:A488,A488,$E$6:E488,E488,$M$6:M488,"Apta",$H$6:H488,H488,$G$6:G488,G488)-1)</f>
        <v/>
      </c>
      <c r="O488" s="24">
        <f>IF(N488="","",A488&amp;"|"&amp;E488&amp;"|"&amp;TEXT(N488,"000"))</f>
        <v/>
      </c>
    </row>
    <row r="489">
      <c r="A489" s="16" t="n"/>
      <c r="B489" s="20">
        <f>IF(A489="","",IFERROR(INDEX(Produtos!$B$6:$B$205,MATCH(A489,Produtos!$A$6:$A$205,0)),"SKU não cadastrado"))</f>
        <v/>
      </c>
      <c r="C489" s="16" t="n"/>
      <c r="D489" s="20">
        <f>IF(C489="","",IFERROR(INDEX(Produtos!$B$6:$B$205,MATCH(C489,Produtos!$A$6:$A$205,0)),"SKU não cadastrado"))</f>
        <v/>
      </c>
      <c r="E489" s="16" t="n"/>
      <c r="F489" s="16" t="n"/>
      <c r="G489" s="38" t="n"/>
      <c r="H489" s="22" t="n"/>
      <c r="I489" s="23" t="n"/>
      <c r="J489" s="16" t="n"/>
      <c r="K489" s="23" t="n"/>
      <c r="L489" s="20">
        <f>IF(COUNTA(A489,C489,E489,F489,G489,H489,I489,J489)=0,"",IF(A489="","Falta SKU-base",IF(C489="","Falta SKU recomendado",IF(E489="","Falta tipo",IF(F489="","Falta compatibilidade",IF(G489="","Falta margem",IF(H489="","Falta prioridade",IF(I489="","Falta regra",IF(J489="","Falta situação ativa",IF(A489=C489,"Conflito: SKU igual",IF(COUNTIF(Produtos!$A$6:$A$205,A489)=0,"Conflito: base não cadastrada",IF(COUNTIF(Produtos!$A$6:$A$205,C489)=0,"Conflito: recomendado não cadastrado",IF(COUNTIFS($A$6:A489,A489,$C$6:C489,C489,$E$6:E489,E489)&gt;1,"Conflito: relação duplicada","OK")))))))))))))</f>
        <v/>
      </c>
      <c r="M489" s="20">
        <f>IF(L489="","",IF(L489&lt;&gt;"OK","Bloqueada: "&amp;L489,IF(J489&lt;&gt;"Sim","Inativa",IF(IFERROR(INDEX(Produtos!$D$6:$D$205,MATCH(A489,Produtos!$A$6:$A$205,0)),"")&lt;&gt;"Ativo","Bloqueada: base inativa",IF(IFERROR(INDEX(Produtos!$D$6:$D$205,MATCH(C489,Produtos!$A$6:$A$205,0)),"")&lt;&gt;"Ativo","Bloqueada: recomendado inativo",IF(F489="Incompatível","Bloqueada: incompatível",IF(F489="Não avaliada","Revisar: compatibilidade",IF(AND(F489="Condicional",'Instruções'!$B$15="Não"),"Revisar: condição não liberada",IF(IFERROR(INDEX(Produtos!$E$6:$E$205,MATCH(C489,Produtos!$A$6:$A$205,0)),"")&lt;&gt;"Sim","Aguardar: recomendado indisponível",IF(AND(I489="Se SKU-base indisponível",IFERROR(INDEX(Produtos!$E$6:$E$205,MATCH(A489,Produtos!$A$6:$A$205,0)),"")="Sim"),"Aguardar: base disponível",IF(AND(I489="Se SKU-base disponível",IFERROR(INDEX(Produtos!$E$6:$E$205,MATCH(A489,Produtos!$A$6:$A$205,0)),"")&lt;&gt;"Sim"),"Aguardar: base indisponível",IF(G489&lt;'Instruções'!$B$14,"Revisar: margem abaixo do mínimo","Apta"))))))))))))</f>
        <v/>
      </c>
      <c r="N489" s="17">
        <f>IF(M489&lt;&gt;"Apta","",1+COUNTIFS($A$6:$A$505,A489,$E$6:$E$505,E489,$M$6:$M$505,"Apta",$H$6:$H$505,"&gt;"&amp;H489)+COUNTIFS($A$6:$A$505,A489,$E$6:$E$505,E489,$M$6:$M$505,"Apta",$H$6:$H$505,H489,$G$6:$G$505,"&gt;"&amp;G489)+COUNTIFS($A$6:A489,A489,$E$6:E489,E489,$M$6:M489,"Apta",$H$6:H489,H489,$G$6:G489,G489)-1)</f>
        <v/>
      </c>
      <c r="O489" s="24">
        <f>IF(N489="","",A489&amp;"|"&amp;E489&amp;"|"&amp;TEXT(N489,"000"))</f>
        <v/>
      </c>
    </row>
    <row r="490">
      <c r="A490" s="16" t="n"/>
      <c r="B490" s="20">
        <f>IF(A490="","",IFERROR(INDEX(Produtos!$B$6:$B$205,MATCH(A490,Produtos!$A$6:$A$205,0)),"SKU não cadastrado"))</f>
        <v/>
      </c>
      <c r="C490" s="16" t="n"/>
      <c r="D490" s="20">
        <f>IF(C490="","",IFERROR(INDEX(Produtos!$B$6:$B$205,MATCH(C490,Produtos!$A$6:$A$205,0)),"SKU não cadastrado"))</f>
        <v/>
      </c>
      <c r="E490" s="16" t="n"/>
      <c r="F490" s="16" t="n"/>
      <c r="G490" s="38" t="n"/>
      <c r="H490" s="22" t="n"/>
      <c r="I490" s="23" t="n"/>
      <c r="J490" s="16" t="n"/>
      <c r="K490" s="23" t="n"/>
      <c r="L490" s="20">
        <f>IF(COUNTA(A490,C490,E490,F490,G490,H490,I490,J490)=0,"",IF(A490="","Falta SKU-base",IF(C490="","Falta SKU recomendado",IF(E490="","Falta tipo",IF(F490="","Falta compatibilidade",IF(G490="","Falta margem",IF(H490="","Falta prioridade",IF(I490="","Falta regra",IF(J490="","Falta situação ativa",IF(A490=C490,"Conflito: SKU igual",IF(COUNTIF(Produtos!$A$6:$A$205,A490)=0,"Conflito: base não cadastrada",IF(COUNTIF(Produtos!$A$6:$A$205,C490)=0,"Conflito: recomendado não cadastrado",IF(COUNTIFS($A$6:A490,A490,$C$6:C490,C490,$E$6:E490,E490)&gt;1,"Conflito: relação duplicada","OK")))))))))))))</f>
        <v/>
      </c>
      <c r="M490" s="20">
        <f>IF(L490="","",IF(L490&lt;&gt;"OK","Bloqueada: "&amp;L490,IF(J490&lt;&gt;"Sim","Inativa",IF(IFERROR(INDEX(Produtos!$D$6:$D$205,MATCH(A490,Produtos!$A$6:$A$205,0)),"")&lt;&gt;"Ativo","Bloqueada: base inativa",IF(IFERROR(INDEX(Produtos!$D$6:$D$205,MATCH(C490,Produtos!$A$6:$A$205,0)),"")&lt;&gt;"Ativo","Bloqueada: recomendado inativo",IF(F490="Incompatível","Bloqueada: incompatível",IF(F490="Não avaliada","Revisar: compatibilidade",IF(AND(F490="Condicional",'Instruções'!$B$15="Não"),"Revisar: condição não liberada",IF(IFERROR(INDEX(Produtos!$E$6:$E$205,MATCH(C490,Produtos!$A$6:$A$205,0)),"")&lt;&gt;"Sim","Aguardar: recomendado indisponível",IF(AND(I490="Se SKU-base indisponível",IFERROR(INDEX(Produtos!$E$6:$E$205,MATCH(A490,Produtos!$A$6:$A$205,0)),"")="Sim"),"Aguardar: base disponível",IF(AND(I490="Se SKU-base disponível",IFERROR(INDEX(Produtos!$E$6:$E$205,MATCH(A490,Produtos!$A$6:$A$205,0)),"")&lt;&gt;"Sim"),"Aguardar: base indisponível",IF(G490&lt;'Instruções'!$B$14,"Revisar: margem abaixo do mínimo","Apta"))))))))))))</f>
        <v/>
      </c>
      <c r="N490" s="17">
        <f>IF(M490&lt;&gt;"Apta","",1+COUNTIFS($A$6:$A$505,A490,$E$6:$E$505,E490,$M$6:$M$505,"Apta",$H$6:$H$505,"&gt;"&amp;H490)+COUNTIFS($A$6:$A$505,A490,$E$6:$E$505,E490,$M$6:$M$505,"Apta",$H$6:$H$505,H490,$G$6:$G$505,"&gt;"&amp;G490)+COUNTIFS($A$6:A490,A490,$E$6:E490,E490,$M$6:M490,"Apta",$H$6:H490,H490,$G$6:G490,G490)-1)</f>
        <v/>
      </c>
      <c r="O490" s="24">
        <f>IF(N490="","",A490&amp;"|"&amp;E490&amp;"|"&amp;TEXT(N490,"000"))</f>
        <v/>
      </c>
    </row>
    <row r="491">
      <c r="A491" s="16" t="n"/>
      <c r="B491" s="20">
        <f>IF(A491="","",IFERROR(INDEX(Produtos!$B$6:$B$205,MATCH(A491,Produtos!$A$6:$A$205,0)),"SKU não cadastrado"))</f>
        <v/>
      </c>
      <c r="C491" s="16" t="n"/>
      <c r="D491" s="20">
        <f>IF(C491="","",IFERROR(INDEX(Produtos!$B$6:$B$205,MATCH(C491,Produtos!$A$6:$A$205,0)),"SKU não cadastrado"))</f>
        <v/>
      </c>
      <c r="E491" s="16" t="n"/>
      <c r="F491" s="16" t="n"/>
      <c r="G491" s="38" t="n"/>
      <c r="H491" s="22" t="n"/>
      <c r="I491" s="23" t="n"/>
      <c r="J491" s="16" t="n"/>
      <c r="K491" s="23" t="n"/>
      <c r="L491" s="20">
        <f>IF(COUNTA(A491,C491,E491,F491,G491,H491,I491,J491)=0,"",IF(A491="","Falta SKU-base",IF(C491="","Falta SKU recomendado",IF(E491="","Falta tipo",IF(F491="","Falta compatibilidade",IF(G491="","Falta margem",IF(H491="","Falta prioridade",IF(I491="","Falta regra",IF(J491="","Falta situação ativa",IF(A491=C491,"Conflito: SKU igual",IF(COUNTIF(Produtos!$A$6:$A$205,A491)=0,"Conflito: base não cadastrada",IF(COUNTIF(Produtos!$A$6:$A$205,C491)=0,"Conflito: recomendado não cadastrado",IF(COUNTIFS($A$6:A491,A491,$C$6:C491,C491,$E$6:E491,E491)&gt;1,"Conflito: relação duplicada","OK")))))))))))))</f>
        <v/>
      </c>
      <c r="M491" s="20">
        <f>IF(L491="","",IF(L491&lt;&gt;"OK","Bloqueada: "&amp;L491,IF(J491&lt;&gt;"Sim","Inativa",IF(IFERROR(INDEX(Produtos!$D$6:$D$205,MATCH(A491,Produtos!$A$6:$A$205,0)),"")&lt;&gt;"Ativo","Bloqueada: base inativa",IF(IFERROR(INDEX(Produtos!$D$6:$D$205,MATCH(C491,Produtos!$A$6:$A$205,0)),"")&lt;&gt;"Ativo","Bloqueada: recomendado inativo",IF(F491="Incompatível","Bloqueada: incompatível",IF(F491="Não avaliada","Revisar: compatibilidade",IF(AND(F491="Condicional",'Instruções'!$B$15="Não"),"Revisar: condição não liberada",IF(IFERROR(INDEX(Produtos!$E$6:$E$205,MATCH(C491,Produtos!$A$6:$A$205,0)),"")&lt;&gt;"Sim","Aguardar: recomendado indisponível",IF(AND(I491="Se SKU-base indisponível",IFERROR(INDEX(Produtos!$E$6:$E$205,MATCH(A491,Produtos!$A$6:$A$205,0)),"")="Sim"),"Aguardar: base disponível",IF(AND(I491="Se SKU-base disponível",IFERROR(INDEX(Produtos!$E$6:$E$205,MATCH(A491,Produtos!$A$6:$A$205,0)),"")&lt;&gt;"Sim"),"Aguardar: base indisponível",IF(G491&lt;'Instruções'!$B$14,"Revisar: margem abaixo do mínimo","Apta"))))))))))))</f>
        <v/>
      </c>
      <c r="N491" s="17">
        <f>IF(M491&lt;&gt;"Apta","",1+COUNTIFS($A$6:$A$505,A491,$E$6:$E$505,E491,$M$6:$M$505,"Apta",$H$6:$H$505,"&gt;"&amp;H491)+COUNTIFS($A$6:$A$505,A491,$E$6:$E$505,E491,$M$6:$M$505,"Apta",$H$6:$H$505,H491,$G$6:$G$505,"&gt;"&amp;G491)+COUNTIFS($A$6:A491,A491,$E$6:E491,E491,$M$6:M491,"Apta",$H$6:H491,H491,$G$6:G491,G491)-1)</f>
        <v/>
      </c>
      <c r="O491" s="24">
        <f>IF(N491="","",A491&amp;"|"&amp;E491&amp;"|"&amp;TEXT(N491,"000"))</f>
        <v/>
      </c>
    </row>
    <row r="492">
      <c r="A492" s="16" t="n"/>
      <c r="B492" s="20">
        <f>IF(A492="","",IFERROR(INDEX(Produtos!$B$6:$B$205,MATCH(A492,Produtos!$A$6:$A$205,0)),"SKU não cadastrado"))</f>
        <v/>
      </c>
      <c r="C492" s="16" t="n"/>
      <c r="D492" s="20">
        <f>IF(C492="","",IFERROR(INDEX(Produtos!$B$6:$B$205,MATCH(C492,Produtos!$A$6:$A$205,0)),"SKU não cadastrado"))</f>
        <v/>
      </c>
      <c r="E492" s="16" t="n"/>
      <c r="F492" s="16" t="n"/>
      <c r="G492" s="38" t="n"/>
      <c r="H492" s="22" t="n"/>
      <c r="I492" s="23" t="n"/>
      <c r="J492" s="16" t="n"/>
      <c r="K492" s="23" t="n"/>
      <c r="L492" s="20">
        <f>IF(COUNTA(A492,C492,E492,F492,G492,H492,I492,J492)=0,"",IF(A492="","Falta SKU-base",IF(C492="","Falta SKU recomendado",IF(E492="","Falta tipo",IF(F492="","Falta compatibilidade",IF(G492="","Falta margem",IF(H492="","Falta prioridade",IF(I492="","Falta regra",IF(J492="","Falta situação ativa",IF(A492=C492,"Conflito: SKU igual",IF(COUNTIF(Produtos!$A$6:$A$205,A492)=0,"Conflito: base não cadastrada",IF(COUNTIF(Produtos!$A$6:$A$205,C492)=0,"Conflito: recomendado não cadastrado",IF(COUNTIFS($A$6:A492,A492,$C$6:C492,C492,$E$6:E492,E492)&gt;1,"Conflito: relação duplicada","OK")))))))))))))</f>
        <v/>
      </c>
      <c r="M492" s="20">
        <f>IF(L492="","",IF(L492&lt;&gt;"OK","Bloqueada: "&amp;L492,IF(J492&lt;&gt;"Sim","Inativa",IF(IFERROR(INDEX(Produtos!$D$6:$D$205,MATCH(A492,Produtos!$A$6:$A$205,0)),"")&lt;&gt;"Ativo","Bloqueada: base inativa",IF(IFERROR(INDEX(Produtos!$D$6:$D$205,MATCH(C492,Produtos!$A$6:$A$205,0)),"")&lt;&gt;"Ativo","Bloqueada: recomendado inativo",IF(F492="Incompatível","Bloqueada: incompatível",IF(F492="Não avaliada","Revisar: compatibilidade",IF(AND(F492="Condicional",'Instruções'!$B$15="Não"),"Revisar: condição não liberada",IF(IFERROR(INDEX(Produtos!$E$6:$E$205,MATCH(C492,Produtos!$A$6:$A$205,0)),"")&lt;&gt;"Sim","Aguardar: recomendado indisponível",IF(AND(I492="Se SKU-base indisponível",IFERROR(INDEX(Produtos!$E$6:$E$205,MATCH(A492,Produtos!$A$6:$A$205,0)),"")="Sim"),"Aguardar: base disponível",IF(AND(I492="Se SKU-base disponível",IFERROR(INDEX(Produtos!$E$6:$E$205,MATCH(A492,Produtos!$A$6:$A$205,0)),"")&lt;&gt;"Sim"),"Aguardar: base indisponível",IF(G492&lt;'Instruções'!$B$14,"Revisar: margem abaixo do mínimo","Apta"))))))))))))</f>
        <v/>
      </c>
      <c r="N492" s="17">
        <f>IF(M492&lt;&gt;"Apta","",1+COUNTIFS($A$6:$A$505,A492,$E$6:$E$505,E492,$M$6:$M$505,"Apta",$H$6:$H$505,"&gt;"&amp;H492)+COUNTIFS($A$6:$A$505,A492,$E$6:$E$505,E492,$M$6:$M$505,"Apta",$H$6:$H$505,H492,$G$6:$G$505,"&gt;"&amp;G492)+COUNTIFS($A$6:A492,A492,$E$6:E492,E492,$M$6:M492,"Apta",$H$6:H492,H492,$G$6:G492,G492)-1)</f>
        <v/>
      </c>
      <c r="O492" s="24">
        <f>IF(N492="","",A492&amp;"|"&amp;E492&amp;"|"&amp;TEXT(N492,"000"))</f>
        <v/>
      </c>
    </row>
    <row r="493">
      <c r="A493" s="16" t="n"/>
      <c r="B493" s="20">
        <f>IF(A493="","",IFERROR(INDEX(Produtos!$B$6:$B$205,MATCH(A493,Produtos!$A$6:$A$205,0)),"SKU não cadastrado"))</f>
        <v/>
      </c>
      <c r="C493" s="16" t="n"/>
      <c r="D493" s="20">
        <f>IF(C493="","",IFERROR(INDEX(Produtos!$B$6:$B$205,MATCH(C493,Produtos!$A$6:$A$205,0)),"SKU não cadastrado"))</f>
        <v/>
      </c>
      <c r="E493" s="16" t="n"/>
      <c r="F493" s="16" t="n"/>
      <c r="G493" s="38" t="n"/>
      <c r="H493" s="22" t="n"/>
      <c r="I493" s="23" t="n"/>
      <c r="J493" s="16" t="n"/>
      <c r="K493" s="23" t="n"/>
      <c r="L493" s="20">
        <f>IF(COUNTA(A493,C493,E493,F493,G493,H493,I493,J493)=0,"",IF(A493="","Falta SKU-base",IF(C493="","Falta SKU recomendado",IF(E493="","Falta tipo",IF(F493="","Falta compatibilidade",IF(G493="","Falta margem",IF(H493="","Falta prioridade",IF(I493="","Falta regra",IF(J493="","Falta situação ativa",IF(A493=C493,"Conflito: SKU igual",IF(COUNTIF(Produtos!$A$6:$A$205,A493)=0,"Conflito: base não cadastrada",IF(COUNTIF(Produtos!$A$6:$A$205,C493)=0,"Conflito: recomendado não cadastrado",IF(COUNTIFS($A$6:A493,A493,$C$6:C493,C493,$E$6:E493,E493)&gt;1,"Conflito: relação duplicada","OK")))))))))))))</f>
        <v/>
      </c>
      <c r="M493" s="20">
        <f>IF(L493="","",IF(L493&lt;&gt;"OK","Bloqueada: "&amp;L493,IF(J493&lt;&gt;"Sim","Inativa",IF(IFERROR(INDEX(Produtos!$D$6:$D$205,MATCH(A493,Produtos!$A$6:$A$205,0)),"")&lt;&gt;"Ativo","Bloqueada: base inativa",IF(IFERROR(INDEX(Produtos!$D$6:$D$205,MATCH(C493,Produtos!$A$6:$A$205,0)),"")&lt;&gt;"Ativo","Bloqueada: recomendado inativo",IF(F493="Incompatível","Bloqueada: incompatível",IF(F493="Não avaliada","Revisar: compatibilidade",IF(AND(F493="Condicional",'Instruções'!$B$15="Não"),"Revisar: condição não liberada",IF(IFERROR(INDEX(Produtos!$E$6:$E$205,MATCH(C493,Produtos!$A$6:$A$205,0)),"")&lt;&gt;"Sim","Aguardar: recomendado indisponível",IF(AND(I493="Se SKU-base indisponível",IFERROR(INDEX(Produtos!$E$6:$E$205,MATCH(A493,Produtos!$A$6:$A$205,0)),"")="Sim"),"Aguardar: base disponível",IF(AND(I493="Se SKU-base disponível",IFERROR(INDEX(Produtos!$E$6:$E$205,MATCH(A493,Produtos!$A$6:$A$205,0)),"")&lt;&gt;"Sim"),"Aguardar: base indisponível",IF(G493&lt;'Instruções'!$B$14,"Revisar: margem abaixo do mínimo","Apta"))))))))))))</f>
        <v/>
      </c>
      <c r="N493" s="17">
        <f>IF(M493&lt;&gt;"Apta","",1+COUNTIFS($A$6:$A$505,A493,$E$6:$E$505,E493,$M$6:$M$505,"Apta",$H$6:$H$505,"&gt;"&amp;H493)+COUNTIFS($A$6:$A$505,A493,$E$6:$E$505,E493,$M$6:$M$505,"Apta",$H$6:$H$505,H493,$G$6:$G$505,"&gt;"&amp;G493)+COUNTIFS($A$6:A493,A493,$E$6:E493,E493,$M$6:M493,"Apta",$H$6:H493,H493,$G$6:G493,G493)-1)</f>
        <v/>
      </c>
      <c r="O493" s="24">
        <f>IF(N493="","",A493&amp;"|"&amp;E493&amp;"|"&amp;TEXT(N493,"000"))</f>
        <v/>
      </c>
    </row>
    <row r="494">
      <c r="A494" s="16" t="n"/>
      <c r="B494" s="20">
        <f>IF(A494="","",IFERROR(INDEX(Produtos!$B$6:$B$205,MATCH(A494,Produtos!$A$6:$A$205,0)),"SKU não cadastrado"))</f>
        <v/>
      </c>
      <c r="C494" s="16" t="n"/>
      <c r="D494" s="20">
        <f>IF(C494="","",IFERROR(INDEX(Produtos!$B$6:$B$205,MATCH(C494,Produtos!$A$6:$A$205,0)),"SKU não cadastrado"))</f>
        <v/>
      </c>
      <c r="E494" s="16" t="n"/>
      <c r="F494" s="16" t="n"/>
      <c r="G494" s="38" t="n"/>
      <c r="H494" s="22" t="n"/>
      <c r="I494" s="23" t="n"/>
      <c r="J494" s="16" t="n"/>
      <c r="K494" s="23" t="n"/>
      <c r="L494" s="20">
        <f>IF(COUNTA(A494,C494,E494,F494,G494,H494,I494,J494)=0,"",IF(A494="","Falta SKU-base",IF(C494="","Falta SKU recomendado",IF(E494="","Falta tipo",IF(F494="","Falta compatibilidade",IF(G494="","Falta margem",IF(H494="","Falta prioridade",IF(I494="","Falta regra",IF(J494="","Falta situação ativa",IF(A494=C494,"Conflito: SKU igual",IF(COUNTIF(Produtos!$A$6:$A$205,A494)=0,"Conflito: base não cadastrada",IF(COUNTIF(Produtos!$A$6:$A$205,C494)=0,"Conflito: recomendado não cadastrado",IF(COUNTIFS($A$6:A494,A494,$C$6:C494,C494,$E$6:E494,E494)&gt;1,"Conflito: relação duplicada","OK")))))))))))))</f>
        <v/>
      </c>
      <c r="M494" s="20">
        <f>IF(L494="","",IF(L494&lt;&gt;"OK","Bloqueada: "&amp;L494,IF(J494&lt;&gt;"Sim","Inativa",IF(IFERROR(INDEX(Produtos!$D$6:$D$205,MATCH(A494,Produtos!$A$6:$A$205,0)),"")&lt;&gt;"Ativo","Bloqueada: base inativa",IF(IFERROR(INDEX(Produtos!$D$6:$D$205,MATCH(C494,Produtos!$A$6:$A$205,0)),"")&lt;&gt;"Ativo","Bloqueada: recomendado inativo",IF(F494="Incompatível","Bloqueada: incompatível",IF(F494="Não avaliada","Revisar: compatibilidade",IF(AND(F494="Condicional",'Instruções'!$B$15="Não"),"Revisar: condição não liberada",IF(IFERROR(INDEX(Produtos!$E$6:$E$205,MATCH(C494,Produtos!$A$6:$A$205,0)),"")&lt;&gt;"Sim","Aguardar: recomendado indisponível",IF(AND(I494="Se SKU-base indisponível",IFERROR(INDEX(Produtos!$E$6:$E$205,MATCH(A494,Produtos!$A$6:$A$205,0)),"")="Sim"),"Aguardar: base disponível",IF(AND(I494="Se SKU-base disponível",IFERROR(INDEX(Produtos!$E$6:$E$205,MATCH(A494,Produtos!$A$6:$A$205,0)),"")&lt;&gt;"Sim"),"Aguardar: base indisponível",IF(G494&lt;'Instruções'!$B$14,"Revisar: margem abaixo do mínimo","Apta"))))))))))))</f>
        <v/>
      </c>
      <c r="N494" s="17">
        <f>IF(M494&lt;&gt;"Apta","",1+COUNTIFS($A$6:$A$505,A494,$E$6:$E$505,E494,$M$6:$M$505,"Apta",$H$6:$H$505,"&gt;"&amp;H494)+COUNTIFS($A$6:$A$505,A494,$E$6:$E$505,E494,$M$6:$M$505,"Apta",$H$6:$H$505,H494,$G$6:$G$505,"&gt;"&amp;G494)+COUNTIFS($A$6:A494,A494,$E$6:E494,E494,$M$6:M494,"Apta",$H$6:H494,H494,$G$6:G494,G494)-1)</f>
        <v/>
      </c>
      <c r="O494" s="24">
        <f>IF(N494="","",A494&amp;"|"&amp;E494&amp;"|"&amp;TEXT(N494,"000"))</f>
        <v/>
      </c>
    </row>
    <row r="495">
      <c r="A495" s="16" t="n"/>
      <c r="B495" s="20">
        <f>IF(A495="","",IFERROR(INDEX(Produtos!$B$6:$B$205,MATCH(A495,Produtos!$A$6:$A$205,0)),"SKU não cadastrado"))</f>
        <v/>
      </c>
      <c r="C495" s="16" t="n"/>
      <c r="D495" s="20">
        <f>IF(C495="","",IFERROR(INDEX(Produtos!$B$6:$B$205,MATCH(C495,Produtos!$A$6:$A$205,0)),"SKU não cadastrado"))</f>
        <v/>
      </c>
      <c r="E495" s="16" t="n"/>
      <c r="F495" s="16" t="n"/>
      <c r="G495" s="38" t="n"/>
      <c r="H495" s="22" t="n"/>
      <c r="I495" s="23" t="n"/>
      <c r="J495" s="16" t="n"/>
      <c r="K495" s="23" t="n"/>
      <c r="L495" s="20">
        <f>IF(COUNTA(A495,C495,E495,F495,G495,H495,I495,J495)=0,"",IF(A495="","Falta SKU-base",IF(C495="","Falta SKU recomendado",IF(E495="","Falta tipo",IF(F495="","Falta compatibilidade",IF(G495="","Falta margem",IF(H495="","Falta prioridade",IF(I495="","Falta regra",IF(J495="","Falta situação ativa",IF(A495=C495,"Conflito: SKU igual",IF(COUNTIF(Produtos!$A$6:$A$205,A495)=0,"Conflito: base não cadastrada",IF(COUNTIF(Produtos!$A$6:$A$205,C495)=0,"Conflito: recomendado não cadastrado",IF(COUNTIFS($A$6:A495,A495,$C$6:C495,C495,$E$6:E495,E495)&gt;1,"Conflito: relação duplicada","OK")))))))))))))</f>
        <v/>
      </c>
      <c r="M495" s="20">
        <f>IF(L495="","",IF(L495&lt;&gt;"OK","Bloqueada: "&amp;L495,IF(J495&lt;&gt;"Sim","Inativa",IF(IFERROR(INDEX(Produtos!$D$6:$D$205,MATCH(A495,Produtos!$A$6:$A$205,0)),"")&lt;&gt;"Ativo","Bloqueada: base inativa",IF(IFERROR(INDEX(Produtos!$D$6:$D$205,MATCH(C495,Produtos!$A$6:$A$205,0)),"")&lt;&gt;"Ativo","Bloqueada: recomendado inativo",IF(F495="Incompatível","Bloqueada: incompatível",IF(F495="Não avaliada","Revisar: compatibilidade",IF(AND(F495="Condicional",'Instruções'!$B$15="Não"),"Revisar: condição não liberada",IF(IFERROR(INDEX(Produtos!$E$6:$E$205,MATCH(C495,Produtos!$A$6:$A$205,0)),"")&lt;&gt;"Sim","Aguardar: recomendado indisponível",IF(AND(I495="Se SKU-base indisponível",IFERROR(INDEX(Produtos!$E$6:$E$205,MATCH(A495,Produtos!$A$6:$A$205,0)),"")="Sim"),"Aguardar: base disponível",IF(AND(I495="Se SKU-base disponível",IFERROR(INDEX(Produtos!$E$6:$E$205,MATCH(A495,Produtos!$A$6:$A$205,0)),"")&lt;&gt;"Sim"),"Aguardar: base indisponível",IF(G495&lt;'Instruções'!$B$14,"Revisar: margem abaixo do mínimo","Apta"))))))))))))</f>
        <v/>
      </c>
      <c r="N495" s="17">
        <f>IF(M495&lt;&gt;"Apta","",1+COUNTIFS($A$6:$A$505,A495,$E$6:$E$505,E495,$M$6:$M$505,"Apta",$H$6:$H$505,"&gt;"&amp;H495)+COUNTIFS($A$6:$A$505,A495,$E$6:$E$505,E495,$M$6:$M$505,"Apta",$H$6:$H$505,H495,$G$6:$G$505,"&gt;"&amp;G495)+COUNTIFS($A$6:A495,A495,$E$6:E495,E495,$M$6:M495,"Apta",$H$6:H495,H495,$G$6:G495,G495)-1)</f>
        <v/>
      </c>
      <c r="O495" s="24">
        <f>IF(N495="","",A495&amp;"|"&amp;E495&amp;"|"&amp;TEXT(N495,"000"))</f>
        <v/>
      </c>
    </row>
    <row r="496">
      <c r="A496" s="16" t="n"/>
      <c r="B496" s="20">
        <f>IF(A496="","",IFERROR(INDEX(Produtos!$B$6:$B$205,MATCH(A496,Produtos!$A$6:$A$205,0)),"SKU não cadastrado"))</f>
        <v/>
      </c>
      <c r="C496" s="16" t="n"/>
      <c r="D496" s="20">
        <f>IF(C496="","",IFERROR(INDEX(Produtos!$B$6:$B$205,MATCH(C496,Produtos!$A$6:$A$205,0)),"SKU não cadastrado"))</f>
        <v/>
      </c>
      <c r="E496" s="16" t="n"/>
      <c r="F496" s="16" t="n"/>
      <c r="G496" s="38" t="n"/>
      <c r="H496" s="22" t="n"/>
      <c r="I496" s="23" t="n"/>
      <c r="J496" s="16" t="n"/>
      <c r="K496" s="23" t="n"/>
      <c r="L496" s="20">
        <f>IF(COUNTA(A496,C496,E496,F496,G496,H496,I496,J496)=0,"",IF(A496="","Falta SKU-base",IF(C496="","Falta SKU recomendado",IF(E496="","Falta tipo",IF(F496="","Falta compatibilidade",IF(G496="","Falta margem",IF(H496="","Falta prioridade",IF(I496="","Falta regra",IF(J496="","Falta situação ativa",IF(A496=C496,"Conflito: SKU igual",IF(COUNTIF(Produtos!$A$6:$A$205,A496)=0,"Conflito: base não cadastrada",IF(COUNTIF(Produtos!$A$6:$A$205,C496)=0,"Conflito: recomendado não cadastrado",IF(COUNTIFS($A$6:A496,A496,$C$6:C496,C496,$E$6:E496,E496)&gt;1,"Conflito: relação duplicada","OK")))))))))))))</f>
        <v/>
      </c>
      <c r="M496" s="20">
        <f>IF(L496="","",IF(L496&lt;&gt;"OK","Bloqueada: "&amp;L496,IF(J496&lt;&gt;"Sim","Inativa",IF(IFERROR(INDEX(Produtos!$D$6:$D$205,MATCH(A496,Produtos!$A$6:$A$205,0)),"")&lt;&gt;"Ativo","Bloqueada: base inativa",IF(IFERROR(INDEX(Produtos!$D$6:$D$205,MATCH(C496,Produtos!$A$6:$A$205,0)),"")&lt;&gt;"Ativo","Bloqueada: recomendado inativo",IF(F496="Incompatível","Bloqueada: incompatível",IF(F496="Não avaliada","Revisar: compatibilidade",IF(AND(F496="Condicional",'Instruções'!$B$15="Não"),"Revisar: condição não liberada",IF(IFERROR(INDEX(Produtos!$E$6:$E$205,MATCH(C496,Produtos!$A$6:$A$205,0)),"")&lt;&gt;"Sim","Aguardar: recomendado indisponível",IF(AND(I496="Se SKU-base indisponível",IFERROR(INDEX(Produtos!$E$6:$E$205,MATCH(A496,Produtos!$A$6:$A$205,0)),"")="Sim"),"Aguardar: base disponível",IF(AND(I496="Se SKU-base disponível",IFERROR(INDEX(Produtos!$E$6:$E$205,MATCH(A496,Produtos!$A$6:$A$205,0)),"")&lt;&gt;"Sim"),"Aguardar: base indisponível",IF(G496&lt;'Instruções'!$B$14,"Revisar: margem abaixo do mínimo","Apta"))))))))))))</f>
        <v/>
      </c>
      <c r="N496" s="17">
        <f>IF(M496&lt;&gt;"Apta","",1+COUNTIFS($A$6:$A$505,A496,$E$6:$E$505,E496,$M$6:$M$505,"Apta",$H$6:$H$505,"&gt;"&amp;H496)+COUNTIFS($A$6:$A$505,A496,$E$6:$E$505,E496,$M$6:$M$505,"Apta",$H$6:$H$505,H496,$G$6:$G$505,"&gt;"&amp;G496)+COUNTIFS($A$6:A496,A496,$E$6:E496,E496,$M$6:M496,"Apta",$H$6:H496,H496,$G$6:G496,G496)-1)</f>
        <v/>
      </c>
      <c r="O496" s="24">
        <f>IF(N496="","",A496&amp;"|"&amp;E496&amp;"|"&amp;TEXT(N496,"000"))</f>
        <v/>
      </c>
    </row>
    <row r="497">
      <c r="A497" s="16" t="n"/>
      <c r="B497" s="20">
        <f>IF(A497="","",IFERROR(INDEX(Produtos!$B$6:$B$205,MATCH(A497,Produtos!$A$6:$A$205,0)),"SKU não cadastrado"))</f>
        <v/>
      </c>
      <c r="C497" s="16" t="n"/>
      <c r="D497" s="20">
        <f>IF(C497="","",IFERROR(INDEX(Produtos!$B$6:$B$205,MATCH(C497,Produtos!$A$6:$A$205,0)),"SKU não cadastrado"))</f>
        <v/>
      </c>
      <c r="E497" s="16" t="n"/>
      <c r="F497" s="16" t="n"/>
      <c r="G497" s="38" t="n"/>
      <c r="H497" s="22" t="n"/>
      <c r="I497" s="23" t="n"/>
      <c r="J497" s="16" t="n"/>
      <c r="K497" s="23" t="n"/>
      <c r="L497" s="20">
        <f>IF(COUNTA(A497,C497,E497,F497,G497,H497,I497,J497)=0,"",IF(A497="","Falta SKU-base",IF(C497="","Falta SKU recomendado",IF(E497="","Falta tipo",IF(F497="","Falta compatibilidade",IF(G497="","Falta margem",IF(H497="","Falta prioridade",IF(I497="","Falta regra",IF(J497="","Falta situação ativa",IF(A497=C497,"Conflito: SKU igual",IF(COUNTIF(Produtos!$A$6:$A$205,A497)=0,"Conflito: base não cadastrada",IF(COUNTIF(Produtos!$A$6:$A$205,C497)=0,"Conflito: recomendado não cadastrado",IF(COUNTIFS($A$6:A497,A497,$C$6:C497,C497,$E$6:E497,E497)&gt;1,"Conflito: relação duplicada","OK")))))))))))))</f>
        <v/>
      </c>
      <c r="M497" s="20">
        <f>IF(L497="","",IF(L497&lt;&gt;"OK","Bloqueada: "&amp;L497,IF(J497&lt;&gt;"Sim","Inativa",IF(IFERROR(INDEX(Produtos!$D$6:$D$205,MATCH(A497,Produtos!$A$6:$A$205,0)),"")&lt;&gt;"Ativo","Bloqueada: base inativa",IF(IFERROR(INDEX(Produtos!$D$6:$D$205,MATCH(C497,Produtos!$A$6:$A$205,0)),"")&lt;&gt;"Ativo","Bloqueada: recomendado inativo",IF(F497="Incompatível","Bloqueada: incompatível",IF(F497="Não avaliada","Revisar: compatibilidade",IF(AND(F497="Condicional",'Instruções'!$B$15="Não"),"Revisar: condição não liberada",IF(IFERROR(INDEX(Produtos!$E$6:$E$205,MATCH(C497,Produtos!$A$6:$A$205,0)),"")&lt;&gt;"Sim","Aguardar: recomendado indisponível",IF(AND(I497="Se SKU-base indisponível",IFERROR(INDEX(Produtos!$E$6:$E$205,MATCH(A497,Produtos!$A$6:$A$205,0)),"")="Sim"),"Aguardar: base disponível",IF(AND(I497="Se SKU-base disponível",IFERROR(INDEX(Produtos!$E$6:$E$205,MATCH(A497,Produtos!$A$6:$A$205,0)),"")&lt;&gt;"Sim"),"Aguardar: base indisponível",IF(G497&lt;'Instruções'!$B$14,"Revisar: margem abaixo do mínimo","Apta"))))))))))))</f>
        <v/>
      </c>
      <c r="N497" s="17">
        <f>IF(M497&lt;&gt;"Apta","",1+COUNTIFS($A$6:$A$505,A497,$E$6:$E$505,E497,$M$6:$M$505,"Apta",$H$6:$H$505,"&gt;"&amp;H497)+COUNTIFS($A$6:$A$505,A497,$E$6:$E$505,E497,$M$6:$M$505,"Apta",$H$6:$H$505,H497,$G$6:$G$505,"&gt;"&amp;G497)+COUNTIFS($A$6:A497,A497,$E$6:E497,E497,$M$6:M497,"Apta",$H$6:H497,H497,$G$6:G497,G497)-1)</f>
        <v/>
      </c>
      <c r="O497" s="24">
        <f>IF(N497="","",A497&amp;"|"&amp;E497&amp;"|"&amp;TEXT(N497,"000"))</f>
        <v/>
      </c>
    </row>
    <row r="498">
      <c r="A498" s="16" t="n"/>
      <c r="B498" s="20">
        <f>IF(A498="","",IFERROR(INDEX(Produtos!$B$6:$B$205,MATCH(A498,Produtos!$A$6:$A$205,0)),"SKU não cadastrado"))</f>
        <v/>
      </c>
      <c r="C498" s="16" t="n"/>
      <c r="D498" s="20">
        <f>IF(C498="","",IFERROR(INDEX(Produtos!$B$6:$B$205,MATCH(C498,Produtos!$A$6:$A$205,0)),"SKU não cadastrado"))</f>
        <v/>
      </c>
      <c r="E498" s="16" t="n"/>
      <c r="F498" s="16" t="n"/>
      <c r="G498" s="38" t="n"/>
      <c r="H498" s="22" t="n"/>
      <c r="I498" s="23" t="n"/>
      <c r="J498" s="16" t="n"/>
      <c r="K498" s="23" t="n"/>
      <c r="L498" s="20">
        <f>IF(COUNTA(A498,C498,E498,F498,G498,H498,I498,J498)=0,"",IF(A498="","Falta SKU-base",IF(C498="","Falta SKU recomendado",IF(E498="","Falta tipo",IF(F498="","Falta compatibilidade",IF(G498="","Falta margem",IF(H498="","Falta prioridade",IF(I498="","Falta regra",IF(J498="","Falta situação ativa",IF(A498=C498,"Conflito: SKU igual",IF(COUNTIF(Produtos!$A$6:$A$205,A498)=0,"Conflito: base não cadastrada",IF(COUNTIF(Produtos!$A$6:$A$205,C498)=0,"Conflito: recomendado não cadastrado",IF(COUNTIFS($A$6:A498,A498,$C$6:C498,C498,$E$6:E498,E498)&gt;1,"Conflito: relação duplicada","OK")))))))))))))</f>
        <v/>
      </c>
      <c r="M498" s="20">
        <f>IF(L498="","",IF(L498&lt;&gt;"OK","Bloqueada: "&amp;L498,IF(J498&lt;&gt;"Sim","Inativa",IF(IFERROR(INDEX(Produtos!$D$6:$D$205,MATCH(A498,Produtos!$A$6:$A$205,0)),"")&lt;&gt;"Ativo","Bloqueada: base inativa",IF(IFERROR(INDEX(Produtos!$D$6:$D$205,MATCH(C498,Produtos!$A$6:$A$205,0)),"")&lt;&gt;"Ativo","Bloqueada: recomendado inativo",IF(F498="Incompatível","Bloqueada: incompatível",IF(F498="Não avaliada","Revisar: compatibilidade",IF(AND(F498="Condicional",'Instruções'!$B$15="Não"),"Revisar: condição não liberada",IF(IFERROR(INDEX(Produtos!$E$6:$E$205,MATCH(C498,Produtos!$A$6:$A$205,0)),"")&lt;&gt;"Sim","Aguardar: recomendado indisponível",IF(AND(I498="Se SKU-base indisponível",IFERROR(INDEX(Produtos!$E$6:$E$205,MATCH(A498,Produtos!$A$6:$A$205,0)),"")="Sim"),"Aguardar: base disponível",IF(AND(I498="Se SKU-base disponível",IFERROR(INDEX(Produtos!$E$6:$E$205,MATCH(A498,Produtos!$A$6:$A$205,0)),"")&lt;&gt;"Sim"),"Aguardar: base indisponível",IF(G498&lt;'Instruções'!$B$14,"Revisar: margem abaixo do mínimo","Apta"))))))))))))</f>
        <v/>
      </c>
      <c r="N498" s="17">
        <f>IF(M498&lt;&gt;"Apta","",1+COUNTIFS($A$6:$A$505,A498,$E$6:$E$505,E498,$M$6:$M$505,"Apta",$H$6:$H$505,"&gt;"&amp;H498)+COUNTIFS($A$6:$A$505,A498,$E$6:$E$505,E498,$M$6:$M$505,"Apta",$H$6:$H$505,H498,$G$6:$G$505,"&gt;"&amp;G498)+COUNTIFS($A$6:A498,A498,$E$6:E498,E498,$M$6:M498,"Apta",$H$6:H498,H498,$G$6:G498,G498)-1)</f>
        <v/>
      </c>
      <c r="O498" s="24">
        <f>IF(N498="","",A498&amp;"|"&amp;E498&amp;"|"&amp;TEXT(N498,"000"))</f>
        <v/>
      </c>
    </row>
    <row r="499">
      <c r="A499" s="16" t="n"/>
      <c r="B499" s="20">
        <f>IF(A499="","",IFERROR(INDEX(Produtos!$B$6:$B$205,MATCH(A499,Produtos!$A$6:$A$205,0)),"SKU não cadastrado"))</f>
        <v/>
      </c>
      <c r="C499" s="16" t="n"/>
      <c r="D499" s="20">
        <f>IF(C499="","",IFERROR(INDEX(Produtos!$B$6:$B$205,MATCH(C499,Produtos!$A$6:$A$205,0)),"SKU não cadastrado"))</f>
        <v/>
      </c>
      <c r="E499" s="16" t="n"/>
      <c r="F499" s="16" t="n"/>
      <c r="G499" s="38" t="n"/>
      <c r="H499" s="22" t="n"/>
      <c r="I499" s="23" t="n"/>
      <c r="J499" s="16" t="n"/>
      <c r="K499" s="23" t="n"/>
      <c r="L499" s="20">
        <f>IF(COUNTA(A499,C499,E499,F499,G499,H499,I499,J499)=0,"",IF(A499="","Falta SKU-base",IF(C499="","Falta SKU recomendado",IF(E499="","Falta tipo",IF(F499="","Falta compatibilidade",IF(G499="","Falta margem",IF(H499="","Falta prioridade",IF(I499="","Falta regra",IF(J499="","Falta situação ativa",IF(A499=C499,"Conflito: SKU igual",IF(COUNTIF(Produtos!$A$6:$A$205,A499)=0,"Conflito: base não cadastrada",IF(COUNTIF(Produtos!$A$6:$A$205,C499)=0,"Conflito: recomendado não cadastrado",IF(COUNTIFS($A$6:A499,A499,$C$6:C499,C499,$E$6:E499,E499)&gt;1,"Conflito: relação duplicada","OK")))))))))))))</f>
        <v/>
      </c>
      <c r="M499" s="20">
        <f>IF(L499="","",IF(L499&lt;&gt;"OK","Bloqueada: "&amp;L499,IF(J499&lt;&gt;"Sim","Inativa",IF(IFERROR(INDEX(Produtos!$D$6:$D$205,MATCH(A499,Produtos!$A$6:$A$205,0)),"")&lt;&gt;"Ativo","Bloqueada: base inativa",IF(IFERROR(INDEX(Produtos!$D$6:$D$205,MATCH(C499,Produtos!$A$6:$A$205,0)),"")&lt;&gt;"Ativo","Bloqueada: recomendado inativo",IF(F499="Incompatível","Bloqueada: incompatível",IF(F499="Não avaliada","Revisar: compatibilidade",IF(AND(F499="Condicional",'Instruções'!$B$15="Não"),"Revisar: condição não liberada",IF(IFERROR(INDEX(Produtos!$E$6:$E$205,MATCH(C499,Produtos!$A$6:$A$205,0)),"")&lt;&gt;"Sim","Aguardar: recomendado indisponível",IF(AND(I499="Se SKU-base indisponível",IFERROR(INDEX(Produtos!$E$6:$E$205,MATCH(A499,Produtos!$A$6:$A$205,0)),"")="Sim"),"Aguardar: base disponível",IF(AND(I499="Se SKU-base disponível",IFERROR(INDEX(Produtos!$E$6:$E$205,MATCH(A499,Produtos!$A$6:$A$205,0)),"")&lt;&gt;"Sim"),"Aguardar: base indisponível",IF(G499&lt;'Instruções'!$B$14,"Revisar: margem abaixo do mínimo","Apta"))))))))))))</f>
        <v/>
      </c>
      <c r="N499" s="17">
        <f>IF(M499&lt;&gt;"Apta","",1+COUNTIFS($A$6:$A$505,A499,$E$6:$E$505,E499,$M$6:$M$505,"Apta",$H$6:$H$505,"&gt;"&amp;H499)+COUNTIFS($A$6:$A$505,A499,$E$6:$E$505,E499,$M$6:$M$505,"Apta",$H$6:$H$505,H499,$G$6:$G$505,"&gt;"&amp;G499)+COUNTIFS($A$6:A499,A499,$E$6:E499,E499,$M$6:M499,"Apta",$H$6:H499,H499,$G$6:G499,G499)-1)</f>
        <v/>
      </c>
      <c r="O499" s="24">
        <f>IF(N499="","",A499&amp;"|"&amp;E499&amp;"|"&amp;TEXT(N499,"000"))</f>
        <v/>
      </c>
    </row>
    <row r="500">
      <c r="A500" s="16" t="n"/>
      <c r="B500" s="20">
        <f>IF(A500="","",IFERROR(INDEX(Produtos!$B$6:$B$205,MATCH(A500,Produtos!$A$6:$A$205,0)),"SKU não cadastrado"))</f>
        <v/>
      </c>
      <c r="C500" s="16" t="n"/>
      <c r="D500" s="20">
        <f>IF(C500="","",IFERROR(INDEX(Produtos!$B$6:$B$205,MATCH(C500,Produtos!$A$6:$A$205,0)),"SKU não cadastrado"))</f>
        <v/>
      </c>
      <c r="E500" s="16" t="n"/>
      <c r="F500" s="16" t="n"/>
      <c r="G500" s="38" t="n"/>
      <c r="H500" s="22" t="n"/>
      <c r="I500" s="23" t="n"/>
      <c r="J500" s="16" t="n"/>
      <c r="K500" s="23" t="n"/>
      <c r="L500" s="20">
        <f>IF(COUNTA(A500,C500,E500,F500,G500,H500,I500,J500)=0,"",IF(A500="","Falta SKU-base",IF(C500="","Falta SKU recomendado",IF(E500="","Falta tipo",IF(F500="","Falta compatibilidade",IF(G500="","Falta margem",IF(H500="","Falta prioridade",IF(I500="","Falta regra",IF(J500="","Falta situação ativa",IF(A500=C500,"Conflito: SKU igual",IF(COUNTIF(Produtos!$A$6:$A$205,A500)=0,"Conflito: base não cadastrada",IF(COUNTIF(Produtos!$A$6:$A$205,C500)=0,"Conflito: recomendado não cadastrado",IF(COUNTIFS($A$6:A500,A500,$C$6:C500,C500,$E$6:E500,E500)&gt;1,"Conflito: relação duplicada","OK")))))))))))))</f>
        <v/>
      </c>
      <c r="M500" s="20">
        <f>IF(L500="","",IF(L500&lt;&gt;"OK","Bloqueada: "&amp;L500,IF(J500&lt;&gt;"Sim","Inativa",IF(IFERROR(INDEX(Produtos!$D$6:$D$205,MATCH(A500,Produtos!$A$6:$A$205,0)),"")&lt;&gt;"Ativo","Bloqueada: base inativa",IF(IFERROR(INDEX(Produtos!$D$6:$D$205,MATCH(C500,Produtos!$A$6:$A$205,0)),"")&lt;&gt;"Ativo","Bloqueada: recomendado inativo",IF(F500="Incompatível","Bloqueada: incompatível",IF(F500="Não avaliada","Revisar: compatibilidade",IF(AND(F500="Condicional",'Instruções'!$B$15="Não"),"Revisar: condição não liberada",IF(IFERROR(INDEX(Produtos!$E$6:$E$205,MATCH(C500,Produtos!$A$6:$A$205,0)),"")&lt;&gt;"Sim","Aguardar: recomendado indisponível",IF(AND(I500="Se SKU-base indisponível",IFERROR(INDEX(Produtos!$E$6:$E$205,MATCH(A500,Produtos!$A$6:$A$205,0)),"")="Sim"),"Aguardar: base disponível",IF(AND(I500="Se SKU-base disponível",IFERROR(INDEX(Produtos!$E$6:$E$205,MATCH(A500,Produtos!$A$6:$A$205,0)),"")&lt;&gt;"Sim"),"Aguardar: base indisponível",IF(G500&lt;'Instruções'!$B$14,"Revisar: margem abaixo do mínimo","Apta"))))))))))))</f>
        <v/>
      </c>
      <c r="N500" s="17">
        <f>IF(M500&lt;&gt;"Apta","",1+COUNTIFS($A$6:$A$505,A500,$E$6:$E$505,E500,$M$6:$M$505,"Apta",$H$6:$H$505,"&gt;"&amp;H500)+COUNTIFS($A$6:$A$505,A500,$E$6:$E$505,E500,$M$6:$M$505,"Apta",$H$6:$H$505,H500,$G$6:$G$505,"&gt;"&amp;G500)+COUNTIFS($A$6:A500,A500,$E$6:E500,E500,$M$6:M500,"Apta",$H$6:H500,H500,$G$6:G500,G500)-1)</f>
        <v/>
      </c>
      <c r="O500" s="24">
        <f>IF(N500="","",A500&amp;"|"&amp;E500&amp;"|"&amp;TEXT(N500,"000"))</f>
        <v/>
      </c>
    </row>
    <row r="501">
      <c r="A501" s="16" t="n"/>
      <c r="B501" s="20">
        <f>IF(A501="","",IFERROR(INDEX(Produtos!$B$6:$B$205,MATCH(A501,Produtos!$A$6:$A$205,0)),"SKU não cadastrado"))</f>
        <v/>
      </c>
      <c r="C501" s="16" t="n"/>
      <c r="D501" s="20">
        <f>IF(C501="","",IFERROR(INDEX(Produtos!$B$6:$B$205,MATCH(C501,Produtos!$A$6:$A$205,0)),"SKU não cadastrado"))</f>
        <v/>
      </c>
      <c r="E501" s="16" t="n"/>
      <c r="F501" s="16" t="n"/>
      <c r="G501" s="38" t="n"/>
      <c r="H501" s="22" t="n"/>
      <c r="I501" s="23" t="n"/>
      <c r="J501" s="16" t="n"/>
      <c r="K501" s="23" t="n"/>
      <c r="L501" s="20">
        <f>IF(COUNTA(A501,C501,E501,F501,G501,H501,I501,J501)=0,"",IF(A501="","Falta SKU-base",IF(C501="","Falta SKU recomendado",IF(E501="","Falta tipo",IF(F501="","Falta compatibilidade",IF(G501="","Falta margem",IF(H501="","Falta prioridade",IF(I501="","Falta regra",IF(J501="","Falta situação ativa",IF(A501=C501,"Conflito: SKU igual",IF(COUNTIF(Produtos!$A$6:$A$205,A501)=0,"Conflito: base não cadastrada",IF(COUNTIF(Produtos!$A$6:$A$205,C501)=0,"Conflito: recomendado não cadastrado",IF(COUNTIFS($A$6:A501,A501,$C$6:C501,C501,$E$6:E501,E501)&gt;1,"Conflito: relação duplicada","OK")))))))))))))</f>
        <v/>
      </c>
      <c r="M501" s="20">
        <f>IF(L501="","",IF(L501&lt;&gt;"OK","Bloqueada: "&amp;L501,IF(J501&lt;&gt;"Sim","Inativa",IF(IFERROR(INDEX(Produtos!$D$6:$D$205,MATCH(A501,Produtos!$A$6:$A$205,0)),"")&lt;&gt;"Ativo","Bloqueada: base inativa",IF(IFERROR(INDEX(Produtos!$D$6:$D$205,MATCH(C501,Produtos!$A$6:$A$205,0)),"")&lt;&gt;"Ativo","Bloqueada: recomendado inativo",IF(F501="Incompatível","Bloqueada: incompatível",IF(F501="Não avaliada","Revisar: compatibilidade",IF(AND(F501="Condicional",'Instruções'!$B$15="Não"),"Revisar: condição não liberada",IF(IFERROR(INDEX(Produtos!$E$6:$E$205,MATCH(C501,Produtos!$A$6:$A$205,0)),"")&lt;&gt;"Sim","Aguardar: recomendado indisponível",IF(AND(I501="Se SKU-base indisponível",IFERROR(INDEX(Produtos!$E$6:$E$205,MATCH(A501,Produtos!$A$6:$A$205,0)),"")="Sim"),"Aguardar: base disponível",IF(AND(I501="Se SKU-base disponível",IFERROR(INDEX(Produtos!$E$6:$E$205,MATCH(A501,Produtos!$A$6:$A$205,0)),"")&lt;&gt;"Sim"),"Aguardar: base indisponível",IF(G501&lt;'Instruções'!$B$14,"Revisar: margem abaixo do mínimo","Apta"))))))))))))</f>
        <v/>
      </c>
      <c r="N501" s="17">
        <f>IF(M501&lt;&gt;"Apta","",1+COUNTIFS($A$6:$A$505,A501,$E$6:$E$505,E501,$M$6:$M$505,"Apta",$H$6:$H$505,"&gt;"&amp;H501)+COUNTIFS($A$6:$A$505,A501,$E$6:$E$505,E501,$M$6:$M$505,"Apta",$H$6:$H$505,H501,$G$6:$G$505,"&gt;"&amp;G501)+COUNTIFS($A$6:A501,A501,$E$6:E501,E501,$M$6:M501,"Apta",$H$6:H501,H501,$G$6:G501,G501)-1)</f>
        <v/>
      </c>
      <c r="O501" s="24">
        <f>IF(N501="","",A501&amp;"|"&amp;E501&amp;"|"&amp;TEXT(N501,"000"))</f>
        <v/>
      </c>
    </row>
    <row r="502">
      <c r="A502" s="16" t="n"/>
      <c r="B502" s="20">
        <f>IF(A502="","",IFERROR(INDEX(Produtos!$B$6:$B$205,MATCH(A502,Produtos!$A$6:$A$205,0)),"SKU não cadastrado"))</f>
        <v/>
      </c>
      <c r="C502" s="16" t="n"/>
      <c r="D502" s="20">
        <f>IF(C502="","",IFERROR(INDEX(Produtos!$B$6:$B$205,MATCH(C502,Produtos!$A$6:$A$205,0)),"SKU não cadastrado"))</f>
        <v/>
      </c>
      <c r="E502" s="16" t="n"/>
      <c r="F502" s="16" t="n"/>
      <c r="G502" s="38" t="n"/>
      <c r="H502" s="22" t="n"/>
      <c r="I502" s="23" t="n"/>
      <c r="J502" s="16" t="n"/>
      <c r="K502" s="23" t="n"/>
      <c r="L502" s="20">
        <f>IF(COUNTA(A502,C502,E502,F502,G502,H502,I502,J502)=0,"",IF(A502="","Falta SKU-base",IF(C502="","Falta SKU recomendado",IF(E502="","Falta tipo",IF(F502="","Falta compatibilidade",IF(G502="","Falta margem",IF(H502="","Falta prioridade",IF(I502="","Falta regra",IF(J502="","Falta situação ativa",IF(A502=C502,"Conflito: SKU igual",IF(COUNTIF(Produtos!$A$6:$A$205,A502)=0,"Conflito: base não cadastrada",IF(COUNTIF(Produtos!$A$6:$A$205,C502)=0,"Conflito: recomendado não cadastrado",IF(COUNTIFS($A$6:A502,A502,$C$6:C502,C502,$E$6:E502,E502)&gt;1,"Conflito: relação duplicada","OK")))))))))))))</f>
        <v/>
      </c>
      <c r="M502" s="20">
        <f>IF(L502="","",IF(L502&lt;&gt;"OK","Bloqueada: "&amp;L502,IF(J502&lt;&gt;"Sim","Inativa",IF(IFERROR(INDEX(Produtos!$D$6:$D$205,MATCH(A502,Produtos!$A$6:$A$205,0)),"")&lt;&gt;"Ativo","Bloqueada: base inativa",IF(IFERROR(INDEX(Produtos!$D$6:$D$205,MATCH(C502,Produtos!$A$6:$A$205,0)),"")&lt;&gt;"Ativo","Bloqueada: recomendado inativo",IF(F502="Incompatível","Bloqueada: incompatível",IF(F502="Não avaliada","Revisar: compatibilidade",IF(AND(F502="Condicional",'Instruções'!$B$15="Não"),"Revisar: condição não liberada",IF(IFERROR(INDEX(Produtos!$E$6:$E$205,MATCH(C502,Produtos!$A$6:$A$205,0)),"")&lt;&gt;"Sim","Aguardar: recomendado indisponível",IF(AND(I502="Se SKU-base indisponível",IFERROR(INDEX(Produtos!$E$6:$E$205,MATCH(A502,Produtos!$A$6:$A$205,0)),"")="Sim"),"Aguardar: base disponível",IF(AND(I502="Se SKU-base disponível",IFERROR(INDEX(Produtos!$E$6:$E$205,MATCH(A502,Produtos!$A$6:$A$205,0)),"")&lt;&gt;"Sim"),"Aguardar: base indisponível",IF(G502&lt;'Instruções'!$B$14,"Revisar: margem abaixo do mínimo","Apta"))))))))))))</f>
        <v/>
      </c>
      <c r="N502" s="17">
        <f>IF(M502&lt;&gt;"Apta","",1+COUNTIFS($A$6:$A$505,A502,$E$6:$E$505,E502,$M$6:$M$505,"Apta",$H$6:$H$505,"&gt;"&amp;H502)+COUNTIFS($A$6:$A$505,A502,$E$6:$E$505,E502,$M$6:$M$505,"Apta",$H$6:$H$505,H502,$G$6:$G$505,"&gt;"&amp;G502)+COUNTIFS($A$6:A502,A502,$E$6:E502,E502,$M$6:M502,"Apta",$H$6:H502,H502,$G$6:G502,G502)-1)</f>
        <v/>
      </c>
      <c r="O502" s="24">
        <f>IF(N502="","",A502&amp;"|"&amp;E502&amp;"|"&amp;TEXT(N502,"000"))</f>
        <v/>
      </c>
    </row>
    <row r="503">
      <c r="A503" s="16" t="n"/>
      <c r="B503" s="20">
        <f>IF(A503="","",IFERROR(INDEX(Produtos!$B$6:$B$205,MATCH(A503,Produtos!$A$6:$A$205,0)),"SKU não cadastrado"))</f>
        <v/>
      </c>
      <c r="C503" s="16" t="n"/>
      <c r="D503" s="20">
        <f>IF(C503="","",IFERROR(INDEX(Produtos!$B$6:$B$205,MATCH(C503,Produtos!$A$6:$A$205,0)),"SKU não cadastrado"))</f>
        <v/>
      </c>
      <c r="E503" s="16" t="n"/>
      <c r="F503" s="16" t="n"/>
      <c r="G503" s="38" t="n"/>
      <c r="H503" s="22" t="n"/>
      <c r="I503" s="23" t="n"/>
      <c r="J503" s="16" t="n"/>
      <c r="K503" s="23" t="n"/>
      <c r="L503" s="20">
        <f>IF(COUNTA(A503,C503,E503,F503,G503,H503,I503,J503)=0,"",IF(A503="","Falta SKU-base",IF(C503="","Falta SKU recomendado",IF(E503="","Falta tipo",IF(F503="","Falta compatibilidade",IF(G503="","Falta margem",IF(H503="","Falta prioridade",IF(I503="","Falta regra",IF(J503="","Falta situação ativa",IF(A503=C503,"Conflito: SKU igual",IF(COUNTIF(Produtos!$A$6:$A$205,A503)=0,"Conflito: base não cadastrada",IF(COUNTIF(Produtos!$A$6:$A$205,C503)=0,"Conflito: recomendado não cadastrado",IF(COUNTIFS($A$6:A503,A503,$C$6:C503,C503,$E$6:E503,E503)&gt;1,"Conflito: relação duplicada","OK")))))))))))))</f>
        <v/>
      </c>
      <c r="M503" s="20">
        <f>IF(L503="","",IF(L503&lt;&gt;"OK","Bloqueada: "&amp;L503,IF(J503&lt;&gt;"Sim","Inativa",IF(IFERROR(INDEX(Produtos!$D$6:$D$205,MATCH(A503,Produtos!$A$6:$A$205,0)),"")&lt;&gt;"Ativo","Bloqueada: base inativa",IF(IFERROR(INDEX(Produtos!$D$6:$D$205,MATCH(C503,Produtos!$A$6:$A$205,0)),"")&lt;&gt;"Ativo","Bloqueada: recomendado inativo",IF(F503="Incompatível","Bloqueada: incompatível",IF(F503="Não avaliada","Revisar: compatibilidade",IF(AND(F503="Condicional",'Instruções'!$B$15="Não"),"Revisar: condição não liberada",IF(IFERROR(INDEX(Produtos!$E$6:$E$205,MATCH(C503,Produtos!$A$6:$A$205,0)),"")&lt;&gt;"Sim","Aguardar: recomendado indisponível",IF(AND(I503="Se SKU-base indisponível",IFERROR(INDEX(Produtos!$E$6:$E$205,MATCH(A503,Produtos!$A$6:$A$205,0)),"")="Sim"),"Aguardar: base disponível",IF(AND(I503="Se SKU-base disponível",IFERROR(INDEX(Produtos!$E$6:$E$205,MATCH(A503,Produtos!$A$6:$A$205,0)),"")&lt;&gt;"Sim"),"Aguardar: base indisponível",IF(G503&lt;'Instruções'!$B$14,"Revisar: margem abaixo do mínimo","Apta"))))))))))))</f>
        <v/>
      </c>
      <c r="N503" s="17">
        <f>IF(M503&lt;&gt;"Apta","",1+COUNTIFS($A$6:$A$505,A503,$E$6:$E$505,E503,$M$6:$M$505,"Apta",$H$6:$H$505,"&gt;"&amp;H503)+COUNTIFS($A$6:$A$505,A503,$E$6:$E$505,E503,$M$6:$M$505,"Apta",$H$6:$H$505,H503,$G$6:$G$505,"&gt;"&amp;G503)+COUNTIFS($A$6:A503,A503,$E$6:E503,E503,$M$6:M503,"Apta",$H$6:H503,H503,$G$6:G503,G503)-1)</f>
        <v/>
      </c>
      <c r="O503" s="24">
        <f>IF(N503="","",A503&amp;"|"&amp;E503&amp;"|"&amp;TEXT(N503,"000"))</f>
        <v/>
      </c>
    </row>
    <row r="504">
      <c r="A504" s="16" t="n"/>
      <c r="B504" s="20">
        <f>IF(A504="","",IFERROR(INDEX(Produtos!$B$6:$B$205,MATCH(A504,Produtos!$A$6:$A$205,0)),"SKU não cadastrado"))</f>
        <v/>
      </c>
      <c r="C504" s="16" t="n"/>
      <c r="D504" s="20">
        <f>IF(C504="","",IFERROR(INDEX(Produtos!$B$6:$B$205,MATCH(C504,Produtos!$A$6:$A$205,0)),"SKU não cadastrado"))</f>
        <v/>
      </c>
      <c r="E504" s="16" t="n"/>
      <c r="F504" s="16" t="n"/>
      <c r="G504" s="38" t="n"/>
      <c r="H504" s="22" t="n"/>
      <c r="I504" s="23" t="n"/>
      <c r="J504" s="16" t="n"/>
      <c r="K504" s="23" t="n"/>
      <c r="L504" s="20">
        <f>IF(COUNTA(A504,C504,E504,F504,G504,H504,I504,J504)=0,"",IF(A504="","Falta SKU-base",IF(C504="","Falta SKU recomendado",IF(E504="","Falta tipo",IF(F504="","Falta compatibilidade",IF(G504="","Falta margem",IF(H504="","Falta prioridade",IF(I504="","Falta regra",IF(J504="","Falta situação ativa",IF(A504=C504,"Conflito: SKU igual",IF(COUNTIF(Produtos!$A$6:$A$205,A504)=0,"Conflito: base não cadastrada",IF(COUNTIF(Produtos!$A$6:$A$205,C504)=0,"Conflito: recomendado não cadastrado",IF(COUNTIFS($A$6:A504,A504,$C$6:C504,C504,$E$6:E504,E504)&gt;1,"Conflito: relação duplicada","OK")))))))))))))</f>
        <v/>
      </c>
      <c r="M504" s="20">
        <f>IF(L504="","",IF(L504&lt;&gt;"OK","Bloqueada: "&amp;L504,IF(J504&lt;&gt;"Sim","Inativa",IF(IFERROR(INDEX(Produtos!$D$6:$D$205,MATCH(A504,Produtos!$A$6:$A$205,0)),"")&lt;&gt;"Ativo","Bloqueada: base inativa",IF(IFERROR(INDEX(Produtos!$D$6:$D$205,MATCH(C504,Produtos!$A$6:$A$205,0)),"")&lt;&gt;"Ativo","Bloqueada: recomendado inativo",IF(F504="Incompatível","Bloqueada: incompatível",IF(F504="Não avaliada","Revisar: compatibilidade",IF(AND(F504="Condicional",'Instruções'!$B$15="Não"),"Revisar: condição não liberada",IF(IFERROR(INDEX(Produtos!$E$6:$E$205,MATCH(C504,Produtos!$A$6:$A$205,0)),"")&lt;&gt;"Sim","Aguardar: recomendado indisponível",IF(AND(I504="Se SKU-base indisponível",IFERROR(INDEX(Produtos!$E$6:$E$205,MATCH(A504,Produtos!$A$6:$A$205,0)),"")="Sim"),"Aguardar: base disponível",IF(AND(I504="Se SKU-base disponível",IFERROR(INDEX(Produtos!$E$6:$E$205,MATCH(A504,Produtos!$A$6:$A$205,0)),"")&lt;&gt;"Sim"),"Aguardar: base indisponível",IF(G504&lt;'Instruções'!$B$14,"Revisar: margem abaixo do mínimo","Apta"))))))))))))</f>
        <v/>
      </c>
      <c r="N504" s="17">
        <f>IF(M504&lt;&gt;"Apta","",1+COUNTIFS($A$6:$A$505,A504,$E$6:$E$505,E504,$M$6:$M$505,"Apta",$H$6:$H$505,"&gt;"&amp;H504)+COUNTIFS($A$6:$A$505,A504,$E$6:$E$505,E504,$M$6:$M$505,"Apta",$H$6:$H$505,H504,$G$6:$G$505,"&gt;"&amp;G504)+COUNTIFS($A$6:A504,A504,$E$6:E504,E504,$M$6:M504,"Apta",$H$6:H504,H504,$G$6:G504,G504)-1)</f>
        <v/>
      </c>
      <c r="O504" s="24">
        <f>IF(N504="","",A504&amp;"|"&amp;E504&amp;"|"&amp;TEXT(N504,"000"))</f>
        <v/>
      </c>
    </row>
    <row r="505">
      <c r="A505" s="16" t="n"/>
      <c r="B505" s="20">
        <f>IF(A505="","",IFERROR(INDEX(Produtos!$B$6:$B$205,MATCH(A505,Produtos!$A$6:$A$205,0)),"SKU não cadastrado"))</f>
        <v/>
      </c>
      <c r="C505" s="16" t="n"/>
      <c r="D505" s="20">
        <f>IF(C505="","",IFERROR(INDEX(Produtos!$B$6:$B$205,MATCH(C505,Produtos!$A$6:$A$205,0)),"SKU não cadastrado"))</f>
        <v/>
      </c>
      <c r="E505" s="16" t="n"/>
      <c r="F505" s="16" t="n"/>
      <c r="G505" s="38" t="n"/>
      <c r="H505" s="22" t="n"/>
      <c r="I505" s="23" t="n"/>
      <c r="J505" s="16" t="n"/>
      <c r="K505" s="23" t="n"/>
      <c r="L505" s="20">
        <f>IF(COUNTA(A505,C505,E505,F505,G505,H505,I505,J505)=0,"",IF(A505="","Falta SKU-base",IF(C505="","Falta SKU recomendado",IF(E505="","Falta tipo",IF(F505="","Falta compatibilidade",IF(G505="","Falta margem",IF(H505="","Falta prioridade",IF(I505="","Falta regra",IF(J505="","Falta situação ativa",IF(A505=C505,"Conflito: SKU igual",IF(COUNTIF(Produtos!$A$6:$A$205,A505)=0,"Conflito: base não cadastrada",IF(COUNTIF(Produtos!$A$6:$A$205,C505)=0,"Conflito: recomendado não cadastrado",IF(COUNTIFS($A$6:A505,A505,$C$6:C505,C505,$E$6:E505,E505)&gt;1,"Conflito: relação duplicada","OK")))))))))))))</f>
        <v/>
      </c>
      <c r="M505" s="20">
        <f>IF(L505="","",IF(L505&lt;&gt;"OK","Bloqueada: "&amp;L505,IF(J505&lt;&gt;"Sim","Inativa",IF(IFERROR(INDEX(Produtos!$D$6:$D$205,MATCH(A505,Produtos!$A$6:$A$205,0)),"")&lt;&gt;"Ativo","Bloqueada: base inativa",IF(IFERROR(INDEX(Produtos!$D$6:$D$205,MATCH(C505,Produtos!$A$6:$A$205,0)),"")&lt;&gt;"Ativo","Bloqueada: recomendado inativo",IF(F505="Incompatível","Bloqueada: incompatível",IF(F505="Não avaliada","Revisar: compatibilidade",IF(AND(F505="Condicional",'Instruções'!$B$15="Não"),"Revisar: condição não liberada",IF(IFERROR(INDEX(Produtos!$E$6:$E$205,MATCH(C505,Produtos!$A$6:$A$205,0)),"")&lt;&gt;"Sim","Aguardar: recomendado indisponível",IF(AND(I505="Se SKU-base indisponível",IFERROR(INDEX(Produtos!$E$6:$E$205,MATCH(A505,Produtos!$A$6:$A$205,0)),"")="Sim"),"Aguardar: base disponível",IF(AND(I505="Se SKU-base disponível",IFERROR(INDEX(Produtos!$E$6:$E$205,MATCH(A505,Produtos!$A$6:$A$205,0)),"")&lt;&gt;"Sim"),"Aguardar: base indisponível",IF(G505&lt;'Instruções'!$B$14,"Revisar: margem abaixo do mínimo","Apta"))))))))))))</f>
        <v/>
      </c>
      <c r="N505" s="17">
        <f>IF(M505&lt;&gt;"Apta","",1+COUNTIFS($A$6:$A$505,A505,$E$6:$E$505,E505,$M$6:$M$505,"Apta",$H$6:$H$505,"&gt;"&amp;H505)+COUNTIFS($A$6:$A$505,A505,$E$6:$E$505,E505,$M$6:$M$505,"Apta",$H$6:$H$505,H505,$G$6:$G$505,"&gt;"&amp;G505)+COUNTIFS($A$6:A505,A505,$E$6:E505,E505,$M$6:M505,"Apta",$H$6:H505,H505,$G$6:G505,G505)-1)</f>
        <v/>
      </c>
      <c r="O505" s="24">
        <f>IF(N505="","",A505&amp;"|"&amp;E505&amp;"|"&amp;TEXT(N505,"000"))</f>
        <v/>
      </c>
    </row>
  </sheetData>
  <autoFilter ref="A5:O505"/>
  <mergeCells count="1">
    <mergeCell ref="A1:O1"/>
  </mergeCells>
  <conditionalFormatting sqref="L6:L505">
    <cfRule type="expression" priority="1" dxfId="0">
      <formula>LEFT($L6,8)="Conflito"</formula>
    </cfRule>
    <cfRule type="expression" priority="2" dxfId="1">
      <formula>LEFT($L6,5)="Falta"</formula>
    </cfRule>
    <cfRule type="expression" priority="3" dxfId="3">
      <formula>$L6="OK"</formula>
    </cfRule>
  </conditionalFormatting>
  <conditionalFormatting sqref="M6:M505">
    <cfRule type="expression" priority="4" dxfId="3">
      <formula>$M6="Apta"</formula>
    </cfRule>
    <cfRule type="expression" priority="5" dxfId="1">
      <formula>LEFT($M6,7)="Revisar"</formula>
    </cfRule>
    <cfRule type="expression" priority="6" dxfId="0">
      <formula>LEFT($M6,9)="Bloqueada"</formula>
    </cfRule>
    <cfRule type="expression" priority="7" dxfId="2">
      <formula>LEFT($M6,8)="Aguardar"</formula>
    </cfRule>
    <cfRule type="expression" priority="8" dxfId="8">
      <formula>$M6="Inativa"</formula>
    </cfRule>
  </conditionalFormatting>
  <conditionalFormatting sqref="G6:G505">
    <cfRule type="expression" priority="9" dxfId="1">
      <formula>AND($G6&lt;&gt;"",$G6&lt;'Instruções'!$B$14)</formula>
    </cfRule>
  </conditionalFormatting>
  <conditionalFormatting sqref="A6:C505">
    <cfRule type="expression" priority="10" dxfId="0">
      <formula>AND($A6&lt;&gt;"",$A6=$C6)</formula>
    </cfRule>
  </conditionalFormatting>
  <dataValidations count="9">
    <dataValidation sqref="A6:A505" showDropDown="0" showInputMessage="0" showErrorMessage="1" allowBlank="0" errorTitle="SKU-base inválido" error="Selecione um SKU cadastrado na aba Produtos." type="list" errorStyle="stop">
      <formula1>INDIRECT("Produtos!$A$6:$A$205")</formula1>
    </dataValidation>
    <dataValidation sqref="C6:C505" showDropDown="0" showInputMessage="0" showErrorMessage="1" allowBlank="0" errorTitle="SKU recomendado inválido" error="Selecione um SKU cadastrado na aba Produtos." type="list" errorStyle="stop">
      <formula1>INDIRECT("Produtos!$A$6:$A$205")</formula1>
    </dataValidation>
    <dataValidation sqref="E6:E505" showDropDown="0" showInputMessage="0" showErrorMessage="1" allowBlank="0" errorTitle="Tipo inválido" error="Selecione Cross-sell ou Substituto." type="list" errorStyle="stop">
      <formula1>INDIRECT("'Instruções'!$D$4:$D$5")</formula1>
    </dataValidation>
    <dataValidation sqref="F6:F505" showDropDown="0" showInputMessage="0" showErrorMessage="1" allowBlank="0" errorTitle="Compatibilidade inválida" error="Selecione um valor da lista de compatibilidade." type="list" errorStyle="stop">
      <formula1>INDIRECT("'Instruções'!$D$8:$D$11")</formula1>
    </dataValidation>
    <dataValidation sqref="G6:G505" showDropDown="0" showInputMessage="0" showErrorMessage="1" allowBlank="0" errorTitle="Margem inválida" error="Informe um valor entre R$ 0,00 e R$ 1.000.000,00." type="decimal" errorStyle="stop" operator="between">
      <formula1>0</formula1>
      <formula2>1000000</formula2>
    </dataValidation>
    <dataValidation sqref="H6:H505" showDropDown="0" showInputMessage="0" showErrorMessage="1" allowBlank="0" errorTitle="Prioridade inválida" error="Informe um número inteiro de 1 a 5." type="whole" errorStyle="stop" operator="between">
      <formula1>1</formula1>
      <formula2>5</formula2>
    </dataValidation>
    <dataValidation sqref="I6:I505" showDropDown="0" showInputMessage="0" showErrorMessage="1" allowBlank="0" errorTitle="Regra inválida" error="Selecione uma regra de exposição da lista." type="list" errorStyle="stop">
      <formula1>INDIRECT("'Instruções'!$D$14:$D$16")</formula1>
    </dataValidation>
    <dataValidation sqref="J6:J505" showDropDown="0" showInputMessage="0" showErrorMessage="1" allowBlank="0" errorTitle="Valor inválido" error="Selecione Sim ou Não." type="list" errorStyle="stop">
      <formula1>INDIRECT("'Instruções'!$F$4:$F$5")</formula1>
    </dataValidation>
    <dataValidation sqref="K6:K505" showDropDown="0" showInputMessage="0" showErrorMessage="1" allowBlank="0" errorTitle="Observação muito longa" error="Use até 120 caracteres." type="textLength" errorStyle="stop" operator="lessThanOrEqual">
      <formula1>120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D6A57"/>
    <outlinePr summaryBelow="1" summaryRight="1"/>
    <pageSetUpPr fitToPage="1"/>
  </sheetPr>
  <dimension ref="A1:H35"/>
  <sheetViews>
    <sheetView showGridLines="0" zoomScale="8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34" customWidth="1" min="3" max="3"/>
    <col width="18" customWidth="1" min="4" max="4"/>
    <col width="21" customWidth="1" min="5" max="5"/>
    <col width="12" customWidth="1" min="6" max="6"/>
    <col width="27" customWidth="1" min="7" max="7"/>
    <col width="43" customWidth="1" min="8" max="8"/>
  </cols>
  <sheetData>
    <row r="1" ht="30" customHeight="1">
      <c r="A1" s="1" t="inlineStr">
        <is>
          <t>Fila de exposição</t>
        </is>
      </c>
    </row>
    <row r="2"/>
    <row r="3">
      <c r="A3" s="25" t="inlineStr">
        <is>
          <t>SKU-base selecionado</t>
        </is>
      </c>
      <c r="B3" s="15" t="inlineStr">
        <is>
          <t>PRD-1005</t>
        </is>
      </c>
    </row>
    <row r="4">
      <c r="A4" s="25" t="inlineStr">
        <is>
          <t>Quantidade máxima por tipo</t>
        </is>
      </c>
      <c r="B4" s="26" t="n">
        <v>5</v>
      </c>
    </row>
    <row r="5">
      <c r="A5" s="25" t="inlineStr">
        <is>
          <t>Produto-base</t>
        </is>
      </c>
      <c r="B5" s="18">
        <f>IF(B3="","",IFERROR(INDEX(Produtos!$B$6:$B$205,MATCH(B3,Produtos!$A$6:$A$205,0)),"SKU não cadastrado"))</f>
        <v/>
      </c>
    </row>
    <row r="6">
      <c r="A6" s="25" t="inlineStr">
        <is>
          <t>Disponível para venda?</t>
        </is>
      </c>
      <c r="B6" s="18">
        <f>IF(B3="","",IFERROR(INDEX(Produtos!$E$6:$E$205,MATCH(B3,Produtos!$A$6:$A$205,0)),""))</f>
        <v/>
      </c>
    </row>
    <row r="7"/>
    <row r="8" ht="24" customHeight="1">
      <c r="A8" s="27" t="inlineStr">
        <is>
          <t>Cross-sell aptos</t>
        </is>
      </c>
      <c r="B8" s="27" t="n"/>
      <c r="C8" s="27" t="n"/>
      <c r="D8" s="27" t="n"/>
      <c r="E8" s="27" t="n"/>
      <c r="F8" s="27" t="n"/>
      <c r="G8" s="27" t="n"/>
      <c r="H8" s="27" t="n"/>
    </row>
    <row r="9" ht="32" customHeight="1">
      <c r="A9" s="14" t="inlineStr">
        <is>
          <t>Ordem</t>
        </is>
      </c>
      <c r="B9" s="14" t="inlineStr">
        <is>
          <t>SKU recomendado</t>
        </is>
      </c>
      <c r="C9" s="14" t="inlineStr">
        <is>
          <t>Produto recomendado</t>
        </is>
      </c>
      <c r="D9" s="14" t="inlineStr">
        <is>
          <t>Compatibilidade</t>
        </is>
      </c>
      <c r="E9" s="14" t="inlineStr">
        <is>
          <t>Margem estimada (R$)</t>
        </is>
      </c>
      <c r="F9" s="14" t="inlineStr">
        <is>
          <t>Prioridade</t>
        </is>
      </c>
      <c r="G9" s="14" t="inlineStr">
        <is>
          <t>Regra de exposição</t>
        </is>
      </c>
      <c r="H9" s="14" t="inlineStr">
        <is>
          <t>Observação</t>
        </is>
      </c>
    </row>
    <row r="10">
      <c r="A10" s="28">
        <f>IF(AND($B$3&lt;&gt;"",ROWS($A$10:A10)&lt;=$B$4,COUNTIF('Relações'!$O$6:$O$505,$B$3&amp;"|Cross-sell|"&amp;TEXT(ROWS($A$10:A10),"000"))&gt;0),ROWS($A$10:A10),"")</f>
        <v/>
      </c>
      <c r="B10" s="11">
        <f>IF($A10="","",IFERROR(INDEX('Relações'!$C$6:$C$505,MATCH($B$3&amp;"|Cross-sell|"&amp;TEXT($A10,"000"),'Relações'!$O$6:$O$505,0)),""))</f>
        <v/>
      </c>
      <c r="C10" s="29">
        <f>IF($A10="","",IFERROR(INDEX('Relações'!$D$6:$D$505,MATCH($B$3&amp;"|Cross-sell|"&amp;TEXT($A10,"000"),'Relações'!$O$6:$O$505,0)),""))</f>
        <v/>
      </c>
      <c r="D10" s="11">
        <f>IF($A10="","",IFERROR(INDEX('Relações'!$F$6:$F$505,MATCH($B$3&amp;"|Cross-sell|"&amp;TEXT($A10,"000"),'Relações'!$O$6:$O$505,0)),""))</f>
        <v/>
      </c>
      <c r="E10" s="39">
        <f>IF($A10="","",IFERROR(INDEX('Relações'!$G$6:$G$505,MATCH($B$3&amp;"|Cross-sell|"&amp;TEXT($A10,"000"),'Relações'!$O$6:$O$505,0)),""))</f>
        <v/>
      </c>
      <c r="F10" s="28">
        <f>IF($A10="","",IFERROR(INDEX('Relações'!$H$6:$H$505,MATCH($B$3&amp;"|Cross-sell|"&amp;TEXT($A10,"000"),'Relações'!$O$6:$O$505,0)),""))</f>
        <v/>
      </c>
      <c r="G10" s="29">
        <f>IF($A10="","",IFERROR(INDEX('Relações'!$I$6:$I$505,MATCH($B$3&amp;"|Cross-sell|"&amp;TEXT($A10,"000"),'Relações'!$O$6:$O$505,0)),""))</f>
        <v/>
      </c>
      <c r="H10" s="29">
        <f>IF($A10="","",IFERROR(INDEX('Relações'!$K$6:$K$505,MATCH($B$3&amp;"|Cross-sell|"&amp;TEXT($A10,"000"),'Relações'!$O$6:$O$505,0)),""))</f>
        <v/>
      </c>
    </row>
    <row r="11">
      <c r="A11" s="28">
        <f>IF(AND($B$3&lt;&gt;"",ROWS($A$10:A11)&lt;=$B$4,COUNTIF('Relações'!$O$6:$O$505,$B$3&amp;"|Cross-sell|"&amp;TEXT(ROWS($A$10:A11),"000"))&gt;0),ROWS($A$10:A11),"")</f>
        <v/>
      </c>
      <c r="B11" s="11">
        <f>IF($A11="","",IFERROR(INDEX('Relações'!$C$6:$C$505,MATCH($B$3&amp;"|Cross-sell|"&amp;TEXT($A11,"000"),'Relações'!$O$6:$O$505,0)),""))</f>
        <v/>
      </c>
      <c r="C11" s="29">
        <f>IF($A11="","",IFERROR(INDEX('Relações'!$D$6:$D$505,MATCH($B$3&amp;"|Cross-sell|"&amp;TEXT($A11,"000"),'Relações'!$O$6:$O$505,0)),""))</f>
        <v/>
      </c>
      <c r="D11" s="11">
        <f>IF($A11="","",IFERROR(INDEX('Relações'!$F$6:$F$505,MATCH($B$3&amp;"|Cross-sell|"&amp;TEXT($A11,"000"),'Relações'!$O$6:$O$505,0)),""))</f>
        <v/>
      </c>
      <c r="E11" s="39">
        <f>IF($A11="","",IFERROR(INDEX('Relações'!$G$6:$G$505,MATCH($B$3&amp;"|Cross-sell|"&amp;TEXT($A11,"000"),'Relações'!$O$6:$O$505,0)),""))</f>
        <v/>
      </c>
      <c r="F11" s="28">
        <f>IF($A11="","",IFERROR(INDEX('Relações'!$H$6:$H$505,MATCH($B$3&amp;"|Cross-sell|"&amp;TEXT($A11,"000"),'Relações'!$O$6:$O$505,0)),""))</f>
        <v/>
      </c>
      <c r="G11" s="29">
        <f>IF($A11="","",IFERROR(INDEX('Relações'!$I$6:$I$505,MATCH($B$3&amp;"|Cross-sell|"&amp;TEXT($A11,"000"),'Relações'!$O$6:$O$505,0)),""))</f>
        <v/>
      </c>
      <c r="H11" s="29">
        <f>IF($A11="","",IFERROR(INDEX('Relações'!$K$6:$K$505,MATCH($B$3&amp;"|Cross-sell|"&amp;TEXT($A11,"000"),'Relações'!$O$6:$O$505,0)),""))</f>
        <v/>
      </c>
    </row>
    <row r="12">
      <c r="A12" s="28">
        <f>IF(AND($B$3&lt;&gt;"",ROWS($A$10:A12)&lt;=$B$4,COUNTIF('Relações'!$O$6:$O$505,$B$3&amp;"|Cross-sell|"&amp;TEXT(ROWS($A$10:A12),"000"))&gt;0),ROWS($A$10:A12),"")</f>
        <v/>
      </c>
      <c r="B12" s="11">
        <f>IF($A12="","",IFERROR(INDEX('Relações'!$C$6:$C$505,MATCH($B$3&amp;"|Cross-sell|"&amp;TEXT($A12,"000"),'Relações'!$O$6:$O$505,0)),""))</f>
        <v/>
      </c>
      <c r="C12" s="29">
        <f>IF($A12="","",IFERROR(INDEX('Relações'!$D$6:$D$505,MATCH($B$3&amp;"|Cross-sell|"&amp;TEXT($A12,"000"),'Relações'!$O$6:$O$505,0)),""))</f>
        <v/>
      </c>
      <c r="D12" s="11">
        <f>IF($A12="","",IFERROR(INDEX('Relações'!$F$6:$F$505,MATCH($B$3&amp;"|Cross-sell|"&amp;TEXT($A12,"000"),'Relações'!$O$6:$O$505,0)),""))</f>
        <v/>
      </c>
      <c r="E12" s="39">
        <f>IF($A12="","",IFERROR(INDEX('Relações'!$G$6:$G$505,MATCH($B$3&amp;"|Cross-sell|"&amp;TEXT($A12,"000"),'Relações'!$O$6:$O$505,0)),""))</f>
        <v/>
      </c>
      <c r="F12" s="28">
        <f>IF($A12="","",IFERROR(INDEX('Relações'!$H$6:$H$505,MATCH($B$3&amp;"|Cross-sell|"&amp;TEXT($A12,"000"),'Relações'!$O$6:$O$505,0)),""))</f>
        <v/>
      </c>
      <c r="G12" s="29">
        <f>IF($A12="","",IFERROR(INDEX('Relações'!$I$6:$I$505,MATCH($B$3&amp;"|Cross-sell|"&amp;TEXT($A12,"000"),'Relações'!$O$6:$O$505,0)),""))</f>
        <v/>
      </c>
      <c r="H12" s="29">
        <f>IF($A12="","",IFERROR(INDEX('Relações'!$K$6:$K$505,MATCH($B$3&amp;"|Cross-sell|"&amp;TEXT($A12,"000"),'Relações'!$O$6:$O$505,0)),""))</f>
        <v/>
      </c>
    </row>
    <row r="13">
      <c r="A13" s="28">
        <f>IF(AND($B$3&lt;&gt;"",ROWS($A$10:A13)&lt;=$B$4,COUNTIF('Relações'!$O$6:$O$505,$B$3&amp;"|Cross-sell|"&amp;TEXT(ROWS($A$10:A13),"000"))&gt;0),ROWS($A$10:A13),"")</f>
        <v/>
      </c>
      <c r="B13" s="11">
        <f>IF($A13="","",IFERROR(INDEX('Relações'!$C$6:$C$505,MATCH($B$3&amp;"|Cross-sell|"&amp;TEXT($A13,"000"),'Relações'!$O$6:$O$505,0)),""))</f>
        <v/>
      </c>
      <c r="C13" s="29">
        <f>IF($A13="","",IFERROR(INDEX('Relações'!$D$6:$D$505,MATCH($B$3&amp;"|Cross-sell|"&amp;TEXT($A13,"000"),'Relações'!$O$6:$O$505,0)),""))</f>
        <v/>
      </c>
      <c r="D13" s="11">
        <f>IF($A13="","",IFERROR(INDEX('Relações'!$F$6:$F$505,MATCH($B$3&amp;"|Cross-sell|"&amp;TEXT($A13,"000"),'Relações'!$O$6:$O$505,0)),""))</f>
        <v/>
      </c>
      <c r="E13" s="39">
        <f>IF($A13="","",IFERROR(INDEX('Relações'!$G$6:$G$505,MATCH($B$3&amp;"|Cross-sell|"&amp;TEXT($A13,"000"),'Relações'!$O$6:$O$505,0)),""))</f>
        <v/>
      </c>
      <c r="F13" s="28">
        <f>IF($A13="","",IFERROR(INDEX('Relações'!$H$6:$H$505,MATCH($B$3&amp;"|Cross-sell|"&amp;TEXT($A13,"000"),'Relações'!$O$6:$O$505,0)),""))</f>
        <v/>
      </c>
      <c r="G13" s="29">
        <f>IF($A13="","",IFERROR(INDEX('Relações'!$I$6:$I$505,MATCH($B$3&amp;"|Cross-sell|"&amp;TEXT($A13,"000"),'Relações'!$O$6:$O$505,0)),""))</f>
        <v/>
      </c>
      <c r="H13" s="29">
        <f>IF($A13="","",IFERROR(INDEX('Relações'!$K$6:$K$505,MATCH($B$3&amp;"|Cross-sell|"&amp;TEXT($A13,"000"),'Relações'!$O$6:$O$505,0)),""))</f>
        <v/>
      </c>
    </row>
    <row r="14">
      <c r="A14" s="28">
        <f>IF(AND($B$3&lt;&gt;"",ROWS($A$10:A14)&lt;=$B$4,COUNTIF('Relações'!$O$6:$O$505,$B$3&amp;"|Cross-sell|"&amp;TEXT(ROWS($A$10:A14),"000"))&gt;0),ROWS($A$10:A14),"")</f>
        <v/>
      </c>
      <c r="B14" s="11">
        <f>IF($A14="","",IFERROR(INDEX('Relações'!$C$6:$C$505,MATCH($B$3&amp;"|Cross-sell|"&amp;TEXT($A14,"000"),'Relações'!$O$6:$O$505,0)),""))</f>
        <v/>
      </c>
      <c r="C14" s="29">
        <f>IF($A14="","",IFERROR(INDEX('Relações'!$D$6:$D$505,MATCH($B$3&amp;"|Cross-sell|"&amp;TEXT($A14,"000"),'Relações'!$O$6:$O$505,0)),""))</f>
        <v/>
      </c>
      <c r="D14" s="11">
        <f>IF($A14="","",IFERROR(INDEX('Relações'!$F$6:$F$505,MATCH($B$3&amp;"|Cross-sell|"&amp;TEXT($A14,"000"),'Relações'!$O$6:$O$505,0)),""))</f>
        <v/>
      </c>
      <c r="E14" s="39">
        <f>IF($A14="","",IFERROR(INDEX('Relações'!$G$6:$G$505,MATCH($B$3&amp;"|Cross-sell|"&amp;TEXT($A14,"000"),'Relações'!$O$6:$O$505,0)),""))</f>
        <v/>
      </c>
      <c r="F14" s="28">
        <f>IF($A14="","",IFERROR(INDEX('Relações'!$H$6:$H$505,MATCH($B$3&amp;"|Cross-sell|"&amp;TEXT($A14,"000"),'Relações'!$O$6:$O$505,0)),""))</f>
        <v/>
      </c>
      <c r="G14" s="29">
        <f>IF($A14="","",IFERROR(INDEX('Relações'!$I$6:$I$505,MATCH($B$3&amp;"|Cross-sell|"&amp;TEXT($A14,"000"),'Relações'!$O$6:$O$505,0)),""))</f>
        <v/>
      </c>
      <c r="H14" s="29">
        <f>IF($A14="","",IFERROR(INDEX('Relações'!$K$6:$K$505,MATCH($B$3&amp;"|Cross-sell|"&amp;TEXT($A14,"000"),'Relações'!$O$6:$O$505,0)),""))</f>
        <v/>
      </c>
    </row>
    <row r="15">
      <c r="A15" s="28">
        <f>IF(AND($B$3&lt;&gt;"",ROWS($A$10:A15)&lt;=$B$4,COUNTIF('Relações'!$O$6:$O$505,$B$3&amp;"|Cross-sell|"&amp;TEXT(ROWS($A$10:A15),"000"))&gt;0),ROWS($A$10:A15),"")</f>
        <v/>
      </c>
      <c r="B15" s="11">
        <f>IF($A15="","",IFERROR(INDEX('Relações'!$C$6:$C$505,MATCH($B$3&amp;"|Cross-sell|"&amp;TEXT($A15,"000"),'Relações'!$O$6:$O$505,0)),""))</f>
        <v/>
      </c>
      <c r="C15" s="29">
        <f>IF($A15="","",IFERROR(INDEX('Relações'!$D$6:$D$505,MATCH($B$3&amp;"|Cross-sell|"&amp;TEXT($A15,"000"),'Relações'!$O$6:$O$505,0)),""))</f>
        <v/>
      </c>
      <c r="D15" s="11">
        <f>IF($A15="","",IFERROR(INDEX('Relações'!$F$6:$F$505,MATCH($B$3&amp;"|Cross-sell|"&amp;TEXT($A15,"000"),'Relações'!$O$6:$O$505,0)),""))</f>
        <v/>
      </c>
      <c r="E15" s="39">
        <f>IF($A15="","",IFERROR(INDEX('Relações'!$G$6:$G$505,MATCH($B$3&amp;"|Cross-sell|"&amp;TEXT($A15,"000"),'Relações'!$O$6:$O$505,0)),""))</f>
        <v/>
      </c>
      <c r="F15" s="28">
        <f>IF($A15="","",IFERROR(INDEX('Relações'!$H$6:$H$505,MATCH($B$3&amp;"|Cross-sell|"&amp;TEXT($A15,"000"),'Relações'!$O$6:$O$505,0)),""))</f>
        <v/>
      </c>
      <c r="G15" s="29">
        <f>IF($A15="","",IFERROR(INDEX('Relações'!$I$6:$I$505,MATCH($B$3&amp;"|Cross-sell|"&amp;TEXT($A15,"000"),'Relações'!$O$6:$O$505,0)),""))</f>
        <v/>
      </c>
      <c r="H15" s="29">
        <f>IF($A15="","",IFERROR(INDEX('Relações'!$K$6:$K$505,MATCH($B$3&amp;"|Cross-sell|"&amp;TEXT($A15,"000"),'Relações'!$O$6:$O$505,0)),""))</f>
        <v/>
      </c>
    </row>
    <row r="16">
      <c r="A16" s="28">
        <f>IF(AND($B$3&lt;&gt;"",ROWS($A$10:A16)&lt;=$B$4,COUNTIF('Relações'!$O$6:$O$505,$B$3&amp;"|Cross-sell|"&amp;TEXT(ROWS($A$10:A16),"000"))&gt;0),ROWS($A$10:A16),"")</f>
        <v/>
      </c>
      <c r="B16" s="11">
        <f>IF($A16="","",IFERROR(INDEX('Relações'!$C$6:$C$505,MATCH($B$3&amp;"|Cross-sell|"&amp;TEXT($A16,"000"),'Relações'!$O$6:$O$505,0)),""))</f>
        <v/>
      </c>
      <c r="C16" s="29">
        <f>IF($A16="","",IFERROR(INDEX('Relações'!$D$6:$D$505,MATCH($B$3&amp;"|Cross-sell|"&amp;TEXT($A16,"000"),'Relações'!$O$6:$O$505,0)),""))</f>
        <v/>
      </c>
      <c r="D16" s="11">
        <f>IF($A16="","",IFERROR(INDEX('Relações'!$F$6:$F$505,MATCH($B$3&amp;"|Cross-sell|"&amp;TEXT($A16,"000"),'Relações'!$O$6:$O$505,0)),""))</f>
        <v/>
      </c>
      <c r="E16" s="39">
        <f>IF($A16="","",IFERROR(INDEX('Relações'!$G$6:$G$505,MATCH($B$3&amp;"|Cross-sell|"&amp;TEXT($A16,"000"),'Relações'!$O$6:$O$505,0)),""))</f>
        <v/>
      </c>
      <c r="F16" s="28">
        <f>IF($A16="","",IFERROR(INDEX('Relações'!$H$6:$H$505,MATCH($B$3&amp;"|Cross-sell|"&amp;TEXT($A16,"000"),'Relações'!$O$6:$O$505,0)),""))</f>
        <v/>
      </c>
      <c r="G16" s="29">
        <f>IF($A16="","",IFERROR(INDEX('Relações'!$I$6:$I$505,MATCH($B$3&amp;"|Cross-sell|"&amp;TEXT($A16,"000"),'Relações'!$O$6:$O$505,0)),""))</f>
        <v/>
      </c>
      <c r="H16" s="29">
        <f>IF($A16="","",IFERROR(INDEX('Relações'!$K$6:$K$505,MATCH($B$3&amp;"|Cross-sell|"&amp;TEXT($A16,"000"),'Relações'!$O$6:$O$505,0)),""))</f>
        <v/>
      </c>
    </row>
    <row r="17">
      <c r="A17" s="28">
        <f>IF(AND($B$3&lt;&gt;"",ROWS($A$10:A17)&lt;=$B$4,COUNTIF('Relações'!$O$6:$O$505,$B$3&amp;"|Cross-sell|"&amp;TEXT(ROWS($A$10:A17),"000"))&gt;0),ROWS($A$10:A17),"")</f>
        <v/>
      </c>
      <c r="B17" s="11">
        <f>IF($A17="","",IFERROR(INDEX('Relações'!$C$6:$C$505,MATCH($B$3&amp;"|Cross-sell|"&amp;TEXT($A17,"000"),'Relações'!$O$6:$O$505,0)),""))</f>
        <v/>
      </c>
      <c r="C17" s="29">
        <f>IF($A17="","",IFERROR(INDEX('Relações'!$D$6:$D$505,MATCH($B$3&amp;"|Cross-sell|"&amp;TEXT($A17,"000"),'Relações'!$O$6:$O$505,0)),""))</f>
        <v/>
      </c>
      <c r="D17" s="11">
        <f>IF($A17="","",IFERROR(INDEX('Relações'!$F$6:$F$505,MATCH($B$3&amp;"|Cross-sell|"&amp;TEXT($A17,"000"),'Relações'!$O$6:$O$505,0)),""))</f>
        <v/>
      </c>
      <c r="E17" s="39">
        <f>IF($A17="","",IFERROR(INDEX('Relações'!$G$6:$G$505,MATCH($B$3&amp;"|Cross-sell|"&amp;TEXT($A17,"000"),'Relações'!$O$6:$O$505,0)),""))</f>
        <v/>
      </c>
      <c r="F17" s="28">
        <f>IF($A17="","",IFERROR(INDEX('Relações'!$H$6:$H$505,MATCH($B$3&amp;"|Cross-sell|"&amp;TEXT($A17,"000"),'Relações'!$O$6:$O$505,0)),""))</f>
        <v/>
      </c>
      <c r="G17" s="29">
        <f>IF($A17="","",IFERROR(INDEX('Relações'!$I$6:$I$505,MATCH($B$3&amp;"|Cross-sell|"&amp;TEXT($A17,"000"),'Relações'!$O$6:$O$505,0)),""))</f>
        <v/>
      </c>
      <c r="H17" s="29">
        <f>IF($A17="","",IFERROR(INDEX('Relações'!$K$6:$K$505,MATCH($B$3&amp;"|Cross-sell|"&amp;TEXT($A17,"000"),'Relações'!$O$6:$O$505,0)),""))</f>
        <v/>
      </c>
    </row>
    <row r="18">
      <c r="A18" s="28">
        <f>IF(AND($B$3&lt;&gt;"",ROWS($A$10:A18)&lt;=$B$4,COUNTIF('Relações'!$O$6:$O$505,$B$3&amp;"|Cross-sell|"&amp;TEXT(ROWS($A$10:A18),"000"))&gt;0),ROWS($A$10:A18),"")</f>
        <v/>
      </c>
      <c r="B18" s="11">
        <f>IF($A18="","",IFERROR(INDEX('Relações'!$C$6:$C$505,MATCH($B$3&amp;"|Cross-sell|"&amp;TEXT($A18,"000"),'Relações'!$O$6:$O$505,0)),""))</f>
        <v/>
      </c>
      <c r="C18" s="29">
        <f>IF($A18="","",IFERROR(INDEX('Relações'!$D$6:$D$505,MATCH($B$3&amp;"|Cross-sell|"&amp;TEXT($A18,"000"),'Relações'!$O$6:$O$505,0)),""))</f>
        <v/>
      </c>
      <c r="D18" s="11">
        <f>IF($A18="","",IFERROR(INDEX('Relações'!$F$6:$F$505,MATCH($B$3&amp;"|Cross-sell|"&amp;TEXT($A18,"000"),'Relações'!$O$6:$O$505,0)),""))</f>
        <v/>
      </c>
      <c r="E18" s="39">
        <f>IF($A18="","",IFERROR(INDEX('Relações'!$G$6:$G$505,MATCH($B$3&amp;"|Cross-sell|"&amp;TEXT($A18,"000"),'Relações'!$O$6:$O$505,0)),""))</f>
        <v/>
      </c>
      <c r="F18" s="28">
        <f>IF($A18="","",IFERROR(INDEX('Relações'!$H$6:$H$505,MATCH($B$3&amp;"|Cross-sell|"&amp;TEXT($A18,"000"),'Relações'!$O$6:$O$505,0)),""))</f>
        <v/>
      </c>
      <c r="G18" s="29">
        <f>IF($A18="","",IFERROR(INDEX('Relações'!$I$6:$I$505,MATCH($B$3&amp;"|Cross-sell|"&amp;TEXT($A18,"000"),'Relações'!$O$6:$O$505,0)),""))</f>
        <v/>
      </c>
      <c r="H18" s="29">
        <f>IF($A18="","",IFERROR(INDEX('Relações'!$K$6:$K$505,MATCH($B$3&amp;"|Cross-sell|"&amp;TEXT($A18,"000"),'Relações'!$O$6:$O$505,0)),""))</f>
        <v/>
      </c>
    </row>
    <row r="19">
      <c r="A19" s="28">
        <f>IF(AND($B$3&lt;&gt;"",ROWS($A$10:A19)&lt;=$B$4,COUNTIF('Relações'!$O$6:$O$505,$B$3&amp;"|Cross-sell|"&amp;TEXT(ROWS($A$10:A19),"000"))&gt;0),ROWS($A$10:A19),"")</f>
        <v/>
      </c>
      <c r="B19" s="11">
        <f>IF($A19="","",IFERROR(INDEX('Relações'!$C$6:$C$505,MATCH($B$3&amp;"|Cross-sell|"&amp;TEXT($A19,"000"),'Relações'!$O$6:$O$505,0)),""))</f>
        <v/>
      </c>
      <c r="C19" s="29">
        <f>IF($A19="","",IFERROR(INDEX('Relações'!$D$6:$D$505,MATCH($B$3&amp;"|Cross-sell|"&amp;TEXT($A19,"000"),'Relações'!$O$6:$O$505,0)),""))</f>
        <v/>
      </c>
      <c r="D19" s="11">
        <f>IF($A19="","",IFERROR(INDEX('Relações'!$F$6:$F$505,MATCH($B$3&amp;"|Cross-sell|"&amp;TEXT($A19,"000"),'Relações'!$O$6:$O$505,0)),""))</f>
        <v/>
      </c>
      <c r="E19" s="39">
        <f>IF($A19="","",IFERROR(INDEX('Relações'!$G$6:$G$505,MATCH($B$3&amp;"|Cross-sell|"&amp;TEXT($A19,"000"),'Relações'!$O$6:$O$505,0)),""))</f>
        <v/>
      </c>
      <c r="F19" s="28">
        <f>IF($A19="","",IFERROR(INDEX('Relações'!$H$6:$H$505,MATCH($B$3&amp;"|Cross-sell|"&amp;TEXT($A19,"000"),'Relações'!$O$6:$O$505,0)),""))</f>
        <v/>
      </c>
      <c r="G19" s="29">
        <f>IF($A19="","",IFERROR(INDEX('Relações'!$I$6:$I$505,MATCH($B$3&amp;"|Cross-sell|"&amp;TEXT($A19,"000"),'Relações'!$O$6:$O$505,0)),""))</f>
        <v/>
      </c>
      <c r="H19" s="29">
        <f>IF($A19="","",IFERROR(INDEX('Relações'!$K$6:$K$505,MATCH($B$3&amp;"|Cross-sell|"&amp;TEXT($A19,"000"),'Relações'!$O$6:$O$505,0)),""))</f>
        <v/>
      </c>
    </row>
    <row r="20"/>
    <row r="21"/>
    <row r="22" ht="24" customHeight="1">
      <c r="A22" s="27" t="inlineStr">
        <is>
          <t>Substitutos aptos</t>
        </is>
      </c>
      <c r="B22" s="27" t="n"/>
      <c r="C22" s="27" t="n"/>
      <c r="D22" s="27" t="n"/>
      <c r="E22" s="27" t="n"/>
      <c r="F22" s="27" t="n"/>
      <c r="G22" s="27" t="n"/>
      <c r="H22" s="27" t="n"/>
    </row>
    <row r="23" ht="32" customHeight="1">
      <c r="A23" s="14" t="inlineStr">
        <is>
          <t>Ordem</t>
        </is>
      </c>
      <c r="B23" s="14" t="inlineStr">
        <is>
          <t>SKU recomendado</t>
        </is>
      </c>
      <c r="C23" s="14" t="inlineStr">
        <is>
          <t>Produto recomendado</t>
        </is>
      </c>
      <c r="D23" s="14" t="inlineStr">
        <is>
          <t>Compatibilidade</t>
        </is>
      </c>
      <c r="E23" s="14" t="inlineStr">
        <is>
          <t>Margem estimada (R$)</t>
        </is>
      </c>
      <c r="F23" s="14" t="inlineStr">
        <is>
          <t>Prioridade</t>
        </is>
      </c>
      <c r="G23" s="14" t="inlineStr">
        <is>
          <t>Regra de exposição</t>
        </is>
      </c>
      <c r="H23" s="14" t="inlineStr">
        <is>
          <t>Observação</t>
        </is>
      </c>
    </row>
    <row r="24">
      <c r="A24" s="28">
        <f>IF(AND($B$3&lt;&gt;"",ROWS($A$24:A24)&lt;=$B$4,COUNTIF('Relações'!$O$6:$O$505,$B$3&amp;"|Substituto|"&amp;TEXT(ROWS($A$24:A24),"000"))&gt;0),ROWS($A$24:A24),"")</f>
        <v/>
      </c>
      <c r="B24" s="11">
        <f>IF($A24="","",IFERROR(INDEX('Relações'!$C$6:$C$505,MATCH($B$3&amp;"|Substituto|"&amp;TEXT($A24,"000"),'Relações'!$O$6:$O$505,0)),""))</f>
        <v/>
      </c>
      <c r="C24" s="29">
        <f>IF($A24="","",IFERROR(INDEX('Relações'!$D$6:$D$505,MATCH($B$3&amp;"|Substituto|"&amp;TEXT($A24,"000"),'Relações'!$O$6:$O$505,0)),""))</f>
        <v/>
      </c>
      <c r="D24" s="11">
        <f>IF($A24="","",IFERROR(INDEX('Relações'!$F$6:$F$505,MATCH($B$3&amp;"|Substituto|"&amp;TEXT($A24,"000"),'Relações'!$O$6:$O$505,0)),""))</f>
        <v/>
      </c>
      <c r="E24" s="39">
        <f>IF($A24="","",IFERROR(INDEX('Relações'!$G$6:$G$505,MATCH($B$3&amp;"|Substituto|"&amp;TEXT($A24,"000"),'Relações'!$O$6:$O$505,0)),""))</f>
        <v/>
      </c>
      <c r="F24" s="28">
        <f>IF($A24="","",IFERROR(INDEX('Relações'!$H$6:$H$505,MATCH($B$3&amp;"|Substituto|"&amp;TEXT($A24,"000"),'Relações'!$O$6:$O$505,0)),""))</f>
        <v/>
      </c>
      <c r="G24" s="29">
        <f>IF($A24="","",IFERROR(INDEX('Relações'!$I$6:$I$505,MATCH($B$3&amp;"|Substituto|"&amp;TEXT($A24,"000"),'Relações'!$O$6:$O$505,0)),""))</f>
        <v/>
      </c>
      <c r="H24" s="29">
        <f>IF($A24="","",IFERROR(INDEX('Relações'!$K$6:$K$505,MATCH($B$3&amp;"|Substituto|"&amp;TEXT($A24,"000"),'Relações'!$O$6:$O$505,0)),""))</f>
        <v/>
      </c>
    </row>
    <row r="25">
      <c r="A25" s="28">
        <f>IF(AND($B$3&lt;&gt;"",ROWS($A$24:A25)&lt;=$B$4,COUNTIF('Relações'!$O$6:$O$505,$B$3&amp;"|Substituto|"&amp;TEXT(ROWS($A$24:A25),"000"))&gt;0),ROWS($A$24:A25),"")</f>
        <v/>
      </c>
      <c r="B25" s="11">
        <f>IF($A25="","",IFERROR(INDEX('Relações'!$C$6:$C$505,MATCH($B$3&amp;"|Substituto|"&amp;TEXT($A25,"000"),'Relações'!$O$6:$O$505,0)),""))</f>
        <v/>
      </c>
      <c r="C25" s="29">
        <f>IF($A25="","",IFERROR(INDEX('Relações'!$D$6:$D$505,MATCH($B$3&amp;"|Substituto|"&amp;TEXT($A25,"000"),'Relações'!$O$6:$O$505,0)),""))</f>
        <v/>
      </c>
      <c r="D25" s="11">
        <f>IF($A25="","",IFERROR(INDEX('Relações'!$F$6:$F$505,MATCH($B$3&amp;"|Substituto|"&amp;TEXT($A25,"000"),'Relações'!$O$6:$O$505,0)),""))</f>
        <v/>
      </c>
      <c r="E25" s="39">
        <f>IF($A25="","",IFERROR(INDEX('Relações'!$G$6:$G$505,MATCH($B$3&amp;"|Substituto|"&amp;TEXT($A25,"000"),'Relações'!$O$6:$O$505,0)),""))</f>
        <v/>
      </c>
      <c r="F25" s="28">
        <f>IF($A25="","",IFERROR(INDEX('Relações'!$H$6:$H$505,MATCH($B$3&amp;"|Substituto|"&amp;TEXT($A25,"000"),'Relações'!$O$6:$O$505,0)),""))</f>
        <v/>
      </c>
      <c r="G25" s="29">
        <f>IF($A25="","",IFERROR(INDEX('Relações'!$I$6:$I$505,MATCH($B$3&amp;"|Substituto|"&amp;TEXT($A25,"000"),'Relações'!$O$6:$O$505,0)),""))</f>
        <v/>
      </c>
      <c r="H25" s="29">
        <f>IF($A25="","",IFERROR(INDEX('Relações'!$K$6:$K$505,MATCH($B$3&amp;"|Substituto|"&amp;TEXT($A25,"000"),'Relações'!$O$6:$O$505,0)),""))</f>
        <v/>
      </c>
    </row>
    <row r="26">
      <c r="A26" s="28">
        <f>IF(AND($B$3&lt;&gt;"",ROWS($A$24:A26)&lt;=$B$4,COUNTIF('Relações'!$O$6:$O$505,$B$3&amp;"|Substituto|"&amp;TEXT(ROWS($A$24:A26),"000"))&gt;0),ROWS($A$24:A26),"")</f>
        <v/>
      </c>
      <c r="B26" s="11">
        <f>IF($A26="","",IFERROR(INDEX('Relações'!$C$6:$C$505,MATCH($B$3&amp;"|Substituto|"&amp;TEXT($A26,"000"),'Relações'!$O$6:$O$505,0)),""))</f>
        <v/>
      </c>
      <c r="C26" s="29">
        <f>IF($A26="","",IFERROR(INDEX('Relações'!$D$6:$D$505,MATCH($B$3&amp;"|Substituto|"&amp;TEXT($A26,"000"),'Relações'!$O$6:$O$505,0)),""))</f>
        <v/>
      </c>
      <c r="D26" s="11">
        <f>IF($A26="","",IFERROR(INDEX('Relações'!$F$6:$F$505,MATCH($B$3&amp;"|Substituto|"&amp;TEXT($A26,"000"),'Relações'!$O$6:$O$505,0)),""))</f>
        <v/>
      </c>
      <c r="E26" s="39">
        <f>IF($A26="","",IFERROR(INDEX('Relações'!$G$6:$G$505,MATCH($B$3&amp;"|Substituto|"&amp;TEXT($A26,"000"),'Relações'!$O$6:$O$505,0)),""))</f>
        <v/>
      </c>
      <c r="F26" s="28">
        <f>IF($A26="","",IFERROR(INDEX('Relações'!$H$6:$H$505,MATCH($B$3&amp;"|Substituto|"&amp;TEXT($A26,"000"),'Relações'!$O$6:$O$505,0)),""))</f>
        <v/>
      </c>
      <c r="G26" s="29">
        <f>IF($A26="","",IFERROR(INDEX('Relações'!$I$6:$I$505,MATCH($B$3&amp;"|Substituto|"&amp;TEXT($A26,"000"),'Relações'!$O$6:$O$505,0)),""))</f>
        <v/>
      </c>
      <c r="H26" s="29">
        <f>IF($A26="","",IFERROR(INDEX('Relações'!$K$6:$K$505,MATCH($B$3&amp;"|Substituto|"&amp;TEXT($A26,"000"),'Relações'!$O$6:$O$505,0)),""))</f>
        <v/>
      </c>
    </row>
    <row r="27">
      <c r="A27" s="28">
        <f>IF(AND($B$3&lt;&gt;"",ROWS($A$24:A27)&lt;=$B$4,COUNTIF('Relações'!$O$6:$O$505,$B$3&amp;"|Substituto|"&amp;TEXT(ROWS($A$24:A27),"000"))&gt;0),ROWS($A$24:A27),"")</f>
        <v/>
      </c>
      <c r="B27" s="11">
        <f>IF($A27="","",IFERROR(INDEX('Relações'!$C$6:$C$505,MATCH($B$3&amp;"|Substituto|"&amp;TEXT($A27,"000"),'Relações'!$O$6:$O$505,0)),""))</f>
        <v/>
      </c>
      <c r="C27" s="29">
        <f>IF($A27="","",IFERROR(INDEX('Relações'!$D$6:$D$505,MATCH($B$3&amp;"|Substituto|"&amp;TEXT($A27,"000"),'Relações'!$O$6:$O$505,0)),""))</f>
        <v/>
      </c>
      <c r="D27" s="11">
        <f>IF($A27="","",IFERROR(INDEX('Relações'!$F$6:$F$505,MATCH($B$3&amp;"|Substituto|"&amp;TEXT($A27,"000"),'Relações'!$O$6:$O$505,0)),""))</f>
        <v/>
      </c>
      <c r="E27" s="39">
        <f>IF($A27="","",IFERROR(INDEX('Relações'!$G$6:$G$505,MATCH($B$3&amp;"|Substituto|"&amp;TEXT($A27,"000"),'Relações'!$O$6:$O$505,0)),""))</f>
        <v/>
      </c>
      <c r="F27" s="28">
        <f>IF($A27="","",IFERROR(INDEX('Relações'!$H$6:$H$505,MATCH($B$3&amp;"|Substituto|"&amp;TEXT($A27,"000"),'Relações'!$O$6:$O$505,0)),""))</f>
        <v/>
      </c>
      <c r="G27" s="29">
        <f>IF($A27="","",IFERROR(INDEX('Relações'!$I$6:$I$505,MATCH($B$3&amp;"|Substituto|"&amp;TEXT($A27,"000"),'Relações'!$O$6:$O$505,0)),""))</f>
        <v/>
      </c>
      <c r="H27" s="29">
        <f>IF($A27="","",IFERROR(INDEX('Relações'!$K$6:$K$505,MATCH($B$3&amp;"|Substituto|"&amp;TEXT($A27,"000"),'Relações'!$O$6:$O$505,0)),""))</f>
        <v/>
      </c>
    </row>
    <row r="28">
      <c r="A28" s="28">
        <f>IF(AND($B$3&lt;&gt;"",ROWS($A$24:A28)&lt;=$B$4,COUNTIF('Relações'!$O$6:$O$505,$B$3&amp;"|Substituto|"&amp;TEXT(ROWS($A$24:A28),"000"))&gt;0),ROWS($A$24:A28),"")</f>
        <v/>
      </c>
      <c r="B28" s="11">
        <f>IF($A28="","",IFERROR(INDEX('Relações'!$C$6:$C$505,MATCH($B$3&amp;"|Substituto|"&amp;TEXT($A28,"000"),'Relações'!$O$6:$O$505,0)),""))</f>
        <v/>
      </c>
      <c r="C28" s="29">
        <f>IF($A28="","",IFERROR(INDEX('Relações'!$D$6:$D$505,MATCH($B$3&amp;"|Substituto|"&amp;TEXT($A28,"000"),'Relações'!$O$6:$O$505,0)),""))</f>
        <v/>
      </c>
      <c r="D28" s="11">
        <f>IF($A28="","",IFERROR(INDEX('Relações'!$F$6:$F$505,MATCH($B$3&amp;"|Substituto|"&amp;TEXT($A28,"000"),'Relações'!$O$6:$O$505,0)),""))</f>
        <v/>
      </c>
      <c r="E28" s="39">
        <f>IF($A28="","",IFERROR(INDEX('Relações'!$G$6:$G$505,MATCH($B$3&amp;"|Substituto|"&amp;TEXT($A28,"000"),'Relações'!$O$6:$O$505,0)),""))</f>
        <v/>
      </c>
      <c r="F28" s="28">
        <f>IF($A28="","",IFERROR(INDEX('Relações'!$H$6:$H$505,MATCH($B$3&amp;"|Substituto|"&amp;TEXT($A28,"000"),'Relações'!$O$6:$O$505,0)),""))</f>
        <v/>
      </c>
      <c r="G28" s="29">
        <f>IF($A28="","",IFERROR(INDEX('Relações'!$I$6:$I$505,MATCH($B$3&amp;"|Substituto|"&amp;TEXT($A28,"000"),'Relações'!$O$6:$O$505,0)),""))</f>
        <v/>
      </c>
      <c r="H28" s="29">
        <f>IF($A28="","",IFERROR(INDEX('Relações'!$K$6:$K$505,MATCH($B$3&amp;"|Substituto|"&amp;TEXT($A28,"000"),'Relações'!$O$6:$O$505,0)),""))</f>
        <v/>
      </c>
    </row>
    <row r="29">
      <c r="A29" s="28">
        <f>IF(AND($B$3&lt;&gt;"",ROWS($A$24:A29)&lt;=$B$4,COUNTIF('Relações'!$O$6:$O$505,$B$3&amp;"|Substituto|"&amp;TEXT(ROWS($A$24:A29),"000"))&gt;0),ROWS($A$24:A29),"")</f>
        <v/>
      </c>
      <c r="B29" s="11">
        <f>IF($A29="","",IFERROR(INDEX('Relações'!$C$6:$C$505,MATCH($B$3&amp;"|Substituto|"&amp;TEXT($A29,"000"),'Relações'!$O$6:$O$505,0)),""))</f>
        <v/>
      </c>
      <c r="C29" s="29">
        <f>IF($A29="","",IFERROR(INDEX('Relações'!$D$6:$D$505,MATCH($B$3&amp;"|Substituto|"&amp;TEXT($A29,"000"),'Relações'!$O$6:$O$505,0)),""))</f>
        <v/>
      </c>
      <c r="D29" s="11">
        <f>IF($A29="","",IFERROR(INDEX('Relações'!$F$6:$F$505,MATCH($B$3&amp;"|Substituto|"&amp;TEXT($A29,"000"),'Relações'!$O$6:$O$505,0)),""))</f>
        <v/>
      </c>
      <c r="E29" s="39">
        <f>IF($A29="","",IFERROR(INDEX('Relações'!$G$6:$G$505,MATCH($B$3&amp;"|Substituto|"&amp;TEXT($A29,"000"),'Relações'!$O$6:$O$505,0)),""))</f>
        <v/>
      </c>
      <c r="F29" s="28">
        <f>IF($A29="","",IFERROR(INDEX('Relações'!$H$6:$H$505,MATCH($B$3&amp;"|Substituto|"&amp;TEXT($A29,"000"),'Relações'!$O$6:$O$505,0)),""))</f>
        <v/>
      </c>
      <c r="G29" s="29">
        <f>IF($A29="","",IFERROR(INDEX('Relações'!$I$6:$I$505,MATCH($B$3&amp;"|Substituto|"&amp;TEXT($A29,"000"),'Relações'!$O$6:$O$505,0)),""))</f>
        <v/>
      </c>
      <c r="H29" s="29">
        <f>IF($A29="","",IFERROR(INDEX('Relações'!$K$6:$K$505,MATCH($B$3&amp;"|Substituto|"&amp;TEXT($A29,"000"),'Relações'!$O$6:$O$505,0)),""))</f>
        <v/>
      </c>
    </row>
    <row r="30">
      <c r="A30" s="28">
        <f>IF(AND($B$3&lt;&gt;"",ROWS($A$24:A30)&lt;=$B$4,COUNTIF('Relações'!$O$6:$O$505,$B$3&amp;"|Substituto|"&amp;TEXT(ROWS($A$24:A30),"000"))&gt;0),ROWS($A$24:A30),"")</f>
        <v/>
      </c>
      <c r="B30" s="11">
        <f>IF($A30="","",IFERROR(INDEX('Relações'!$C$6:$C$505,MATCH($B$3&amp;"|Substituto|"&amp;TEXT($A30,"000"),'Relações'!$O$6:$O$505,0)),""))</f>
        <v/>
      </c>
      <c r="C30" s="29">
        <f>IF($A30="","",IFERROR(INDEX('Relações'!$D$6:$D$505,MATCH($B$3&amp;"|Substituto|"&amp;TEXT($A30,"000"),'Relações'!$O$6:$O$505,0)),""))</f>
        <v/>
      </c>
      <c r="D30" s="11">
        <f>IF($A30="","",IFERROR(INDEX('Relações'!$F$6:$F$505,MATCH($B$3&amp;"|Substituto|"&amp;TEXT($A30,"000"),'Relações'!$O$6:$O$505,0)),""))</f>
        <v/>
      </c>
      <c r="E30" s="39">
        <f>IF($A30="","",IFERROR(INDEX('Relações'!$G$6:$G$505,MATCH($B$3&amp;"|Substituto|"&amp;TEXT($A30,"000"),'Relações'!$O$6:$O$505,0)),""))</f>
        <v/>
      </c>
      <c r="F30" s="28">
        <f>IF($A30="","",IFERROR(INDEX('Relações'!$H$6:$H$505,MATCH($B$3&amp;"|Substituto|"&amp;TEXT($A30,"000"),'Relações'!$O$6:$O$505,0)),""))</f>
        <v/>
      </c>
      <c r="G30" s="29">
        <f>IF($A30="","",IFERROR(INDEX('Relações'!$I$6:$I$505,MATCH($B$3&amp;"|Substituto|"&amp;TEXT($A30,"000"),'Relações'!$O$6:$O$505,0)),""))</f>
        <v/>
      </c>
      <c r="H30" s="29">
        <f>IF($A30="","",IFERROR(INDEX('Relações'!$K$6:$K$505,MATCH($B$3&amp;"|Substituto|"&amp;TEXT($A30,"000"),'Relações'!$O$6:$O$505,0)),""))</f>
        <v/>
      </c>
    </row>
    <row r="31">
      <c r="A31" s="28">
        <f>IF(AND($B$3&lt;&gt;"",ROWS($A$24:A31)&lt;=$B$4,COUNTIF('Relações'!$O$6:$O$505,$B$3&amp;"|Substituto|"&amp;TEXT(ROWS($A$24:A31),"000"))&gt;0),ROWS($A$24:A31),"")</f>
        <v/>
      </c>
      <c r="B31" s="11">
        <f>IF($A31="","",IFERROR(INDEX('Relações'!$C$6:$C$505,MATCH($B$3&amp;"|Substituto|"&amp;TEXT($A31,"000"),'Relações'!$O$6:$O$505,0)),""))</f>
        <v/>
      </c>
      <c r="C31" s="29">
        <f>IF($A31="","",IFERROR(INDEX('Relações'!$D$6:$D$505,MATCH($B$3&amp;"|Substituto|"&amp;TEXT($A31,"000"),'Relações'!$O$6:$O$505,0)),""))</f>
        <v/>
      </c>
      <c r="D31" s="11">
        <f>IF($A31="","",IFERROR(INDEX('Relações'!$F$6:$F$505,MATCH($B$3&amp;"|Substituto|"&amp;TEXT($A31,"000"),'Relações'!$O$6:$O$505,0)),""))</f>
        <v/>
      </c>
      <c r="E31" s="39">
        <f>IF($A31="","",IFERROR(INDEX('Relações'!$G$6:$G$505,MATCH($B$3&amp;"|Substituto|"&amp;TEXT($A31,"000"),'Relações'!$O$6:$O$505,0)),""))</f>
        <v/>
      </c>
      <c r="F31" s="28">
        <f>IF($A31="","",IFERROR(INDEX('Relações'!$H$6:$H$505,MATCH($B$3&amp;"|Substituto|"&amp;TEXT($A31,"000"),'Relações'!$O$6:$O$505,0)),""))</f>
        <v/>
      </c>
      <c r="G31" s="29">
        <f>IF($A31="","",IFERROR(INDEX('Relações'!$I$6:$I$505,MATCH($B$3&amp;"|Substituto|"&amp;TEXT($A31,"000"),'Relações'!$O$6:$O$505,0)),""))</f>
        <v/>
      </c>
      <c r="H31" s="29">
        <f>IF($A31="","",IFERROR(INDEX('Relações'!$K$6:$K$505,MATCH($B$3&amp;"|Substituto|"&amp;TEXT($A31,"000"),'Relações'!$O$6:$O$505,0)),""))</f>
        <v/>
      </c>
    </row>
    <row r="32">
      <c r="A32" s="28">
        <f>IF(AND($B$3&lt;&gt;"",ROWS($A$24:A32)&lt;=$B$4,COUNTIF('Relações'!$O$6:$O$505,$B$3&amp;"|Substituto|"&amp;TEXT(ROWS($A$24:A32),"000"))&gt;0),ROWS($A$24:A32),"")</f>
        <v/>
      </c>
      <c r="B32" s="11">
        <f>IF($A32="","",IFERROR(INDEX('Relações'!$C$6:$C$505,MATCH($B$3&amp;"|Substituto|"&amp;TEXT($A32,"000"),'Relações'!$O$6:$O$505,0)),""))</f>
        <v/>
      </c>
      <c r="C32" s="29">
        <f>IF($A32="","",IFERROR(INDEX('Relações'!$D$6:$D$505,MATCH($B$3&amp;"|Substituto|"&amp;TEXT($A32,"000"),'Relações'!$O$6:$O$505,0)),""))</f>
        <v/>
      </c>
      <c r="D32" s="11">
        <f>IF($A32="","",IFERROR(INDEX('Relações'!$F$6:$F$505,MATCH($B$3&amp;"|Substituto|"&amp;TEXT($A32,"000"),'Relações'!$O$6:$O$505,0)),""))</f>
        <v/>
      </c>
      <c r="E32" s="39">
        <f>IF($A32="","",IFERROR(INDEX('Relações'!$G$6:$G$505,MATCH($B$3&amp;"|Substituto|"&amp;TEXT($A32,"000"),'Relações'!$O$6:$O$505,0)),""))</f>
        <v/>
      </c>
      <c r="F32" s="28">
        <f>IF($A32="","",IFERROR(INDEX('Relações'!$H$6:$H$505,MATCH($B$3&amp;"|Substituto|"&amp;TEXT($A32,"000"),'Relações'!$O$6:$O$505,0)),""))</f>
        <v/>
      </c>
      <c r="G32" s="29">
        <f>IF($A32="","",IFERROR(INDEX('Relações'!$I$6:$I$505,MATCH($B$3&amp;"|Substituto|"&amp;TEXT($A32,"000"),'Relações'!$O$6:$O$505,0)),""))</f>
        <v/>
      </c>
      <c r="H32" s="29">
        <f>IF($A32="","",IFERROR(INDEX('Relações'!$K$6:$K$505,MATCH($B$3&amp;"|Substituto|"&amp;TEXT($A32,"000"),'Relações'!$O$6:$O$505,0)),""))</f>
        <v/>
      </c>
    </row>
    <row r="33">
      <c r="A33" s="28">
        <f>IF(AND($B$3&lt;&gt;"",ROWS($A$24:A33)&lt;=$B$4,COUNTIF('Relações'!$O$6:$O$505,$B$3&amp;"|Substituto|"&amp;TEXT(ROWS($A$24:A33),"000"))&gt;0),ROWS($A$24:A33),"")</f>
        <v/>
      </c>
      <c r="B33" s="11">
        <f>IF($A33="","",IFERROR(INDEX('Relações'!$C$6:$C$505,MATCH($B$3&amp;"|Substituto|"&amp;TEXT($A33,"000"),'Relações'!$O$6:$O$505,0)),""))</f>
        <v/>
      </c>
      <c r="C33" s="29">
        <f>IF($A33="","",IFERROR(INDEX('Relações'!$D$6:$D$505,MATCH($B$3&amp;"|Substituto|"&amp;TEXT($A33,"000"),'Relações'!$O$6:$O$505,0)),""))</f>
        <v/>
      </c>
      <c r="D33" s="11">
        <f>IF($A33="","",IFERROR(INDEX('Relações'!$F$6:$F$505,MATCH($B$3&amp;"|Substituto|"&amp;TEXT($A33,"000"),'Relações'!$O$6:$O$505,0)),""))</f>
        <v/>
      </c>
      <c r="E33" s="39">
        <f>IF($A33="","",IFERROR(INDEX('Relações'!$G$6:$G$505,MATCH($B$3&amp;"|Substituto|"&amp;TEXT($A33,"000"),'Relações'!$O$6:$O$505,0)),""))</f>
        <v/>
      </c>
      <c r="F33" s="28">
        <f>IF($A33="","",IFERROR(INDEX('Relações'!$H$6:$H$505,MATCH($B$3&amp;"|Substituto|"&amp;TEXT($A33,"000"),'Relações'!$O$6:$O$505,0)),""))</f>
        <v/>
      </c>
      <c r="G33" s="29">
        <f>IF($A33="","",IFERROR(INDEX('Relações'!$I$6:$I$505,MATCH($B$3&amp;"|Substituto|"&amp;TEXT($A33,"000"),'Relações'!$O$6:$O$505,0)),""))</f>
        <v/>
      </c>
      <c r="H33" s="29">
        <f>IF($A33="","",IFERROR(INDEX('Relações'!$K$6:$K$505,MATCH($B$3&amp;"|Substituto|"&amp;TEXT($A33,"000"),'Relações'!$O$6:$O$505,0)),""))</f>
        <v/>
      </c>
    </row>
    <row r="34"/>
    <row r="35" ht="26" customHeight="1">
      <c r="A35" s="8">
        <f>IF(B3="","Selecione um SKU-base.",IF(COUNTIFS('Relações'!$A$6:$A$505,B3,'Relações'!$M$6:$M$505,"Apta")=0,"Nenhuma recomendação apta para o SKU-base selecionado.","Fila pronta: "&amp;TEXT(COUNTIFS('Relações'!$A$6:$A$505,B3,'Relações'!$M$6:$M$505,"Apta"),"0")&amp;" recomendação(ões) apta(s)."))</f>
        <v/>
      </c>
      <c r="B35" s="8" t="n"/>
      <c r="C35" s="8" t="n"/>
      <c r="D35" s="8" t="n"/>
      <c r="E35" s="8" t="n"/>
      <c r="F35" s="8" t="n"/>
      <c r="G35" s="8" t="n"/>
      <c r="H35" s="8" t="n"/>
    </row>
  </sheetData>
  <mergeCells count="1">
    <mergeCell ref="A1:H1"/>
  </mergeCells>
  <conditionalFormatting sqref="A10:H19">
    <cfRule type="expression" priority="1" dxfId="9">
      <formula>$A10&lt;&gt;""</formula>
    </cfRule>
  </conditionalFormatting>
  <conditionalFormatting sqref="A24:H33">
    <cfRule type="expression" priority="2" dxfId="9">
      <formula>$A24&lt;&gt;""</formula>
    </cfRule>
  </conditionalFormatting>
  <conditionalFormatting sqref="A35:H35">
    <cfRule type="expression" priority="3" dxfId="7">
      <formula>LEFT($A$35,9)="Selecione"</formula>
    </cfRule>
    <cfRule type="expression" priority="4" dxfId="1">
      <formula>LEFT($A$35,7)="Nenhuma"</formula>
    </cfRule>
    <cfRule type="expression" priority="5" dxfId="3">
      <formula>LEFT($A$35,11)="Fila pronta:"</formula>
    </cfRule>
  </conditionalFormatting>
  <dataValidations count="2">
    <dataValidation sqref="B3" showDropDown="0" showInputMessage="0" showErrorMessage="1" allowBlank="0" errorTitle="SKU inválido" error="Selecione um SKU cadastrado na aba Produtos." type="list" errorStyle="stop">
      <formula1>INDIRECT("Produtos!$A$6:$A$205")</formula1>
    </dataValidation>
    <dataValidation sqref="B4" showDropDown="0" showInputMessage="0" showErrorMessage="1" allowBlank="0" errorTitle="Quantidade inválida" error="Informe um número inteiro de 1 a 10." type="whole" errorStyle="stop" operator="between">
      <formula1>1</formula1>
      <formula2>10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B8173"/>
    <outlinePr summaryBelow="1" summaryRight="1"/>
    <pageSetUpPr fitToPage="1"/>
  </sheetPr>
  <dimension ref="A1:H1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66" customWidth="1" min="2" max="2"/>
    <col width="4" customWidth="1" min="3" max="3"/>
    <col width="31" customWidth="1" min="4" max="4"/>
    <col width="4" customWidth="1" min="5" max="5"/>
    <col width="22" customWidth="1" min="6" max="6"/>
    <col width="4" customWidth="1" min="7" max="7"/>
    <col width="24" customWidth="1" min="8" max="8"/>
  </cols>
  <sheetData>
    <row r="1" ht="30" customHeight="1">
      <c r="A1" s="1" t="inlineStr">
        <is>
          <t>Instruções e parâmetros</t>
        </is>
      </c>
    </row>
    <row r="2"/>
    <row r="3" ht="43" customHeight="1">
      <c r="A3" s="31" t="inlineStr">
        <is>
          <t>Objetivo</t>
        </is>
      </c>
      <c r="B3" s="32" t="inlineStr">
        <is>
          <t>Relacionar produtos complementares e substitutos, validar compatibilidade e gerar uma ordem reutilizável de exposição.</t>
        </is>
      </c>
      <c r="D3" s="14" t="inlineStr">
        <is>
          <t>Tipos de relação</t>
        </is>
      </c>
      <c r="F3" s="14" t="inlineStr">
        <is>
          <t>Sim ou não</t>
        </is>
      </c>
      <c r="H3" s="14" t="inlineStr">
        <is>
          <t>Categorias</t>
        </is>
      </c>
    </row>
    <row r="4">
      <c r="D4" s="15" t="inlineStr">
        <is>
          <t>Cross-sell</t>
        </is>
      </c>
      <c r="F4" s="15" t="inlineStr">
        <is>
          <t>Sim</t>
        </is>
      </c>
      <c r="H4" s="15" t="inlineStr">
        <is>
          <t>Iluminação</t>
        </is>
      </c>
    </row>
    <row r="5" ht="43" customHeight="1">
      <c r="A5" s="31" t="inlineStr">
        <is>
          <t>Fluxo de uso</t>
        </is>
      </c>
      <c r="B5" s="32" t="inlineStr">
        <is>
          <t>1. Cadastre os produtos. 2. Registre as relações. 3. Resolva bloqueios e revisões. 4. Consulte a fila. 5. Monitore a cobertura no Resumo.</t>
        </is>
      </c>
      <c r="D5" s="15" t="inlineStr">
        <is>
          <t>Substituto</t>
        </is>
      </c>
      <c r="F5" s="15" t="inlineStr">
        <is>
          <t>Não</t>
        </is>
      </c>
      <c r="H5" s="15" t="inlineStr">
        <is>
          <t>Elétrica</t>
        </is>
      </c>
    </row>
    <row r="6">
      <c r="H6" s="15" t="inlineStr">
        <is>
          <t>Organização</t>
        </is>
      </c>
    </row>
    <row r="7" ht="43" customHeight="1">
      <c r="A7" s="31" t="inlineStr">
        <is>
          <t>Direção da relação</t>
        </is>
      </c>
      <c r="B7" s="32" t="inlineStr">
        <is>
          <t>Cada linha representa uma relação direcionada. O vínculo inverso deve ser registrado separadamente quando necessário.</t>
        </is>
      </c>
      <c r="D7" s="14" t="inlineStr">
        <is>
          <t>Compatibilidade</t>
        </is>
      </c>
      <c r="F7" s="14" t="inlineStr">
        <is>
          <t>Status do produto</t>
        </is>
      </c>
      <c r="H7" s="15" t="inlineStr">
        <is>
          <t>Acessórios</t>
        </is>
      </c>
    </row>
    <row r="8">
      <c r="D8" s="15" t="inlineStr">
        <is>
          <t>Compatível</t>
        </is>
      </c>
      <c r="F8" s="15" t="inlineStr">
        <is>
          <t>Ativo</t>
        </is>
      </c>
      <c r="H8" s="15" t="inlineStr">
        <is>
          <t>Cabos e energia</t>
        </is>
      </c>
    </row>
    <row r="9" ht="43" customHeight="1">
      <c r="A9" s="31" t="inlineStr">
        <is>
          <t>Critério de ordem</t>
        </is>
      </c>
      <c r="B9" s="32" t="inlineStr">
        <is>
          <t>Maior prioridade, depois maior margem e, por último, a ordem original da tabela.</t>
        </is>
      </c>
      <c r="D9" s="15" t="inlineStr">
        <is>
          <t>Condicional</t>
        </is>
      </c>
      <c r="F9" s="15" t="inlineStr">
        <is>
          <t>Inativo</t>
        </is>
      </c>
      <c r="H9" s="15" t="inlineStr">
        <is>
          <t>Decoração</t>
        </is>
      </c>
    </row>
    <row r="10">
      <c r="D10" s="15" t="inlineStr">
        <is>
          <t>Incompatível</t>
        </is>
      </c>
      <c r="H10" s="15" t="inlineStr">
        <is>
          <t>Infantil</t>
        </is>
      </c>
    </row>
    <row r="11" ht="43" customHeight="1">
      <c r="A11" s="31" t="inlineStr">
        <is>
          <t>Diferença para combo promocional</t>
        </is>
      </c>
      <c r="B11" s="32" t="inlineStr">
        <is>
          <t>Esta planilha não cria uma oferta conjunta nem calcula preço, desconto ou quantidade de combo.</t>
        </is>
      </c>
      <c r="D11" s="15" t="inlineStr">
        <is>
          <t>Não avaliada</t>
        </is>
      </c>
    </row>
    <row r="12"/>
    <row r="13">
      <c r="D13" s="14" t="inlineStr">
        <is>
          <t>Regras de exposição</t>
        </is>
      </c>
    </row>
    <row r="14">
      <c r="A14" s="33" t="inlineStr">
        <is>
          <t>Margem mínima para exposição (R$)</t>
        </is>
      </c>
      <c r="B14" s="40" t="n">
        <v>10</v>
      </c>
      <c r="D14" s="15" t="inlineStr">
        <is>
          <t>Sempre</t>
        </is>
      </c>
    </row>
    <row r="15">
      <c r="A15" s="33" t="inlineStr">
        <is>
          <t>Aceitar compatibilidade condicional?</t>
        </is>
      </c>
      <c r="B15" s="35" t="inlineStr">
        <is>
          <t>Não</t>
        </is>
      </c>
      <c r="D15" s="15" t="inlineStr">
        <is>
          <t>Se SKU-base disponível</t>
        </is>
      </c>
    </row>
    <row r="16">
      <c r="D16" s="15" t="inlineStr">
        <is>
          <t>Se SKU-base indisponível</t>
        </is>
      </c>
    </row>
    <row r="17" ht="43" customHeight="1">
      <c r="A17" s="31" t="inlineStr">
        <is>
          <t>Dados de exemplo</t>
        </is>
      </c>
      <c r="B17" s="32" t="inlineStr">
        <is>
          <t>Todos os nomes, códigos e produtos apresentados são fictícios e servem somente para demonstrar o funcionamento.</t>
        </is>
      </c>
    </row>
    <row r="18">
      <c r="D18" s="36" t="inlineStr">
        <is>
          <t>Observação sobre listas</t>
        </is>
      </c>
    </row>
    <row r="19" ht="43" customHeight="1">
      <c r="A19" s="31" t="inlineStr">
        <is>
          <t>Uso dos parâmetros</t>
        </is>
      </c>
      <c r="B19" s="32" t="inlineStr">
        <is>
          <t>Revise os parâmetros conforme a política interna da operação. A planilha não garante conformidade comercial, jurídica ou regulatória.</t>
        </is>
      </c>
      <c r="D19" s="32" t="inlineStr">
        <is>
          <t>Edite os valores das listas com cautela, preservando os termos usados nas fórmulas.</t>
        </is>
      </c>
    </row>
  </sheetData>
  <mergeCells count="1">
    <mergeCell ref="A1:H1"/>
  </mergeCells>
  <dataValidations count="2">
    <dataValidation sqref="B14" showDropDown="0" showInputMessage="0" showErrorMessage="1" allowBlank="0" errorTitle="Margem inválida" error="Informe um valor entre R$ 0,00 e R$ 1.000.000,00." type="decimal" errorStyle="stop" operator="between">
      <formula1>0</formula1>
      <formula2>1000000</formula2>
    </dataValidation>
    <dataValidation sqref="B15" showDropDown="0" showInputMessage="0" showErrorMessage="1" allowBlank="0" errorTitle="Valor inválido" error="Selecione Sim ou Não." type="list" errorStyle="stop">
      <formula1>INDIRECT("'Instruções'!$F$4:$F$5")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2026-09-06T19:43:04Z</dcterms:created>
  <dcterms:modified xmlns:dcterms="http://purl.org/dc/terms/" xmlns:xsi="http://www.w3.org/2001/XMLSchema-instance" xsi:type="dcterms:W3CDTF">2026-09-06T19:43:05+00:00Z</dcterms:modified>
</cp:coreProperties>
</file>