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Transferências" sheetId="2" state="visible" r:id="rId2"/>
    <sheet xmlns:r="http://schemas.openxmlformats.org/officeDocument/2006/relationships" name="Saldos por Depósito" sheetId="3" state="visible" r:id="rId3"/>
    <sheet xmlns:r="http://schemas.openxmlformats.org/officeDocument/2006/relationships" name="Cadastros" sheetId="4" state="visible" r:id="rId4"/>
    <sheet xmlns:r="http://schemas.openxmlformats.org/officeDocument/2006/relationships" name="Instruçõ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1F1F1F"/>
      <sz val="10"/>
    </font>
    <font>
      <name val="Calibri"/>
      <b val="1"/>
      <color rgb="00FFFFFF"/>
      <sz val="10"/>
    </font>
    <font>
      <name val="Calibri"/>
      <i val="1"/>
      <color rgb="00B7473A"/>
      <sz val="10"/>
    </font>
    <font>
      <name val="Calibri"/>
      <i val="1"/>
      <color rgb="0017372E"/>
      <sz val="10"/>
    </font>
    <font>
      <name val="Calibri"/>
      <color rgb="001F1F1F"/>
      <sz val="10"/>
    </font>
    <font>
      <name val="Calibri"/>
      <b val="1"/>
      <color rgb="0017372E"/>
      <sz val="18"/>
    </font>
    <font>
      <name val="Calibri"/>
      <b val="1"/>
      <color rgb="00B7473A"/>
      <sz val="10"/>
    </font>
    <font>
      <name val="Calibri"/>
      <b val="1"/>
      <i val="1"/>
      <color rgb="00B7473A"/>
      <sz val="10"/>
    </font>
  </fonts>
  <fills count="12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E7E6E6"/>
      </patternFill>
    </fill>
    <fill>
      <patternFill patternType="solid">
        <fgColor rgb="00C65D32"/>
      </patternFill>
    </fill>
    <fill>
      <patternFill patternType="solid">
        <fgColor rgb="00D9EAF7"/>
      </patternFill>
    </fill>
    <fill>
      <patternFill patternType="solid">
        <fgColor rgb="002D6A57"/>
      </patternFill>
    </fill>
    <fill>
      <patternFill patternType="solid">
        <fgColor rgb="00FCE4D6"/>
      </patternFill>
    </fill>
    <fill>
      <patternFill patternType="solid">
        <fgColor rgb="00B7473A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Continuous" vertical="center" wrapText="1"/>
    </xf>
    <xf numFmtId="0" fontId="3" fillId="7" borderId="1" applyAlignment="1" pivotButton="0" quotePrefix="0" xfId="0">
      <alignment horizontal="centerContinuous" vertical="center" wrapText="1"/>
    </xf>
    <xf numFmtId="1" fontId="0" fillId="0" borderId="0" pivotButton="0" quotePrefix="0" xfId="0"/>
    <xf numFmtId="1" fontId="7" fillId="3" borderId="1" applyAlignment="1" pivotButton="0" quotePrefix="0" xfId="0">
      <alignment horizontal="centerContinuous" vertical="center" wrapText="1"/>
    </xf>
    <xf numFmtId="0" fontId="7" fillId="3" borderId="1" applyAlignment="1" pivotButton="0" quotePrefix="0" xfId="0">
      <alignment horizontal="centerContinuous" vertical="center" wrapText="1"/>
    </xf>
    <xf numFmtId="1" fontId="7" fillId="8" borderId="1" applyAlignment="1" pivotButton="0" quotePrefix="0" xfId="0">
      <alignment horizontal="centerContinuous" vertical="center" wrapText="1"/>
    </xf>
    <xf numFmtId="0" fontId="7" fillId="8" borderId="1" applyAlignment="1" pivotButton="0" quotePrefix="0" xfId="0">
      <alignment horizontal="centerContinuous" vertical="center" wrapText="1"/>
    </xf>
    <xf numFmtId="164" fontId="7" fillId="3" borderId="1" applyAlignment="1" pivotButton="0" quotePrefix="0" xfId="0">
      <alignment horizontal="centerContinuous" vertical="center" wrapText="1"/>
    </xf>
    <xf numFmtId="0" fontId="3" fillId="7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1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1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164" fontId="6" fillId="4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 wrapText="1"/>
    </xf>
    <xf numFmtId="1" fontId="6" fillId="4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 wrapText="1"/>
    </xf>
    <xf numFmtId="1" fontId="6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left" vertical="center" wrapText="1"/>
    </xf>
    <xf numFmtId="1" fontId="0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left" vertical="center" wrapText="1"/>
    </xf>
    <xf numFmtId="0" fontId="3" fillId="9" borderId="1" applyAlignment="1" pivotButton="0" quotePrefix="0" xfId="0">
      <alignment horizontal="left" vertical="center" wrapText="1"/>
    </xf>
    <xf numFmtId="0" fontId="8" fillId="10" borderId="1" applyAlignment="1" pivotButton="0" quotePrefix="0" xfId="0">
      <alignment horizontal="left" vertical="center" wrapText="1"/>
    </xf>
    <xf numFmtId="0" fontId="3" fillId="11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7" fillId="3" borderId="1" applyAlignment="1" pivotButton="0" quotePrefix="0" xfId="0">
      <alignment horizontal="centerContinuous" vertical="center" wrapText="1"/>
    </xf>
    <xf numFmtId="164" fontId="6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6">
    <dxf>
      <font>
        <name val="Calibri"/>
        <b val="1"/>
        <color rgb="00FFFFFF"/>
        <sz val="10"/>
      </font>
      <fill>
        <patternFill patternType="solid">
          <fgColor rgb="002D6A57"/>
        </patternFill>
      </fill>
    </dxf>
    <dxf>
      <font>
        <name val="Calibri"/>
        <b val="1"/>
        <color rgb="00FFFFFF"/>
        <sz val="10"/>
      </font>
      <fill>
        <patternFill patternType="solid">
          <fgColor rgb="00B7473A"/>
        </patternFill>
      </fill>
    </dxf>
    <dxf>
      <font>
        <name val="Calibri"/>
        <b val="1"/>
        <color rgb="00B7473A"/>
        <sz val="10"/>
      </font>
      <fill>
        <patternFill patternType="solid">
          <fgColor rgb="00FCE4D6"/>
        </patternFill>
      </fill>
    </dxf>
    <dxf>
      <font>
        <name val="Calibri"/>
        <b val="1"/>
        <color rgb="001F1F1F"/>
        <sz val="10"/>
      </font>
      <fill>
        <patternFill patternType="solid">
          <fgColor rgb="00D9EAF7"/>
        </patternFill>
      </fill>
    </dxf>
    <dxf>
      <font>
        <name val="Calibri"/>
        <b val="1"/>
        <color rgb="001F1F1F"/>
        <sz val="10"/>
      </font>
      <fill>
        <patternFill patternType="solid">
          <fgColor rgb="00FFF1C9"/>
        </patternFill>
      </fill>
    </dxf>
    <dxf>
      <font>
        <name val="Calibri"/>
        <b val="1"/>
        <color rgb="00B7473A"/>
        <sz val="10"/>
      </font>
      <fill>
        <patternFill patternType="solid">
          <f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Transferências por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'Resumo'!K2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prstDash val="solid"/>
            </a:ln>
          </spPr>
          <cat>
            <numRef>
              <f>'Resumo'!$J$3:$J$9</f>
            </numRef>
          </cat>
          <val>
            <numRef>
              <f>'Resumo'!$K$3:$K$9</f>
            </numRef>
          </val>
        </ser>
        <dLbls>
          <showLegendKey val="0"/>
          <showVal val="1"/>
        </dLbls>
        <gapWidth val="6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Unidades em trânsito por destino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'Resumo'!K12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prstDash val="solid"/>
            </a:ln>
          </spPr>
          <cat>
            <numRef>
              <f>'Resumo'!$J$13:$J$16</f>
            </numRef>
          </cat>
          <val>
            <numRef>
              <f>'Resumo'!$K$13:$K$16</f>
            </numRef>
          </val>
        </ser>
        <dLbls>
          <showLegendKey val="0"/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4896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11</row>
      <rowOff>0</rowOff>
    </from>
    <ext cx="4896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Transferencias" displayName="tbTransferencias" ref="A4:T204" headerRowCount="1">
  <autoFilter ref="A4:T204"/>
  <tableColumns count="20">
    <tableColumn id="1" name="ID da transferência"/>
    <tableColumn id="2" name="Data da solicitação"/>
    <tableColumn id="3" name="Origem"/>
    <tableColumn id="4" name="Destino"/>
    <tableColumn id="5" name="SKU"/>
    <tableColumn id="6" name="Produto"/>
    <tableColumn id="7" name="Quantidade solicitada"/>
    <tableColumn id="8" name="Previsão de envio"/>
    <tableColumn id="9" name="Data de envio"/>
    <tableColumn id="10" name="Quantidade enviada"/>
    <tableColumn id="11" name="Previsão de recebimento"/>
    <tableColumn id="12" name="Data de recebimento"/>
    <tableColumn id="13" name="Quantidade recebida"/>
    <tableColumn id="14" name="Status"/>
    <tableColumn id="15" name="Dias em trânsito"/>
    <tableColumn id="16" name="Diferença no recebimento"/>
    <tableColumn id="17" name="Situação do prazo"/>
    <tableColumn id="18" name="Observação"/>
    <tableColumn id="19" name="Alertas"/>
    <tableColumn id="20" name="Cobertura de saldo"/>
  </tableColumns>
</table>
</file>

<file path=xl/tables/table2.xml><?xml version="1.0" encoding="utf-8"?>
<table xmlns="http://schemas.openxmlformats.org/spreadsheetml/2006/main" id="2" name="tbSaldos" displayName="tbSaldos" ref="A4:K204" headerRowCount="1">
  <autoFilter ref="A4:K204"/>
  <tableColumns count="11">
    <tableColumn id="1" name="Depósito"/>
    <tableColumn id="2" name="SKU"/>
    <tableColumn id="3" name="Produto"/>
    <tableColumn id="4" name="Saldo inicial"/>
    <tableColumn id="5" name="Estoque mínimo"/>
    <tableColumn id="6" name="Saídas após a data-base"/>
    <tableColumn id="7" name="Entradas após a data-base"/>
    <tableColumn id="8" name="Saldo atual"/>
    <tableColumn id="9" name="Em trânsito para o depósito"/>
    <tableColumn id="10" name="Saldo projetado"/>
    <tableColumn id="11" name="Situação"/>
  </tableColumns>
</table>
</file>

<file path=xl/tables/table3.xml><?xml version="1.0" encoding="utf-8"?>
<table xmlns="http://schemas.openxmlformats.org/spreadsheetml/2006/main" id="3" name="tbDepositos" displayName="tbDepositos" ref="A7:A27" headerRowCount="1">
  <autoFilter ref="A7:A27"/>
  <tableColumns count="1">
    <tableColumn id="1" name="Depósito"/>
  </tableColumns>
</table>
</file>

<file path=xl/tables/table4.xml><?xml version="1.0" encoding="utf-8"?>
<table xmlns="http://schemas.openxmlformats.org/spreadsheetml/2006/main" id="4" name="tbProdutos" displayName="tbProdutos" ref="D7:E107" headerRowCount="1">
  <autoFilter ref="D7:E107"/>
  <tableColumns count="2">
    <tableColumn id="4" name="SKU"/>
    <tableColumn id="5" name="Produto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28" customWidth="1" min="3" max="3"/>
    <col width="10" customWidth="1" min="4" max="4"/>
    <col width="28" customWidth="1" min="5" max="5"/>
    <col width="13" customWidth="1" min="6" max="6"/>
    <col width="20" customWidth="1" min="7" max="7"/>
    <col width="12" customWidth="1" min="8" max="8"/>
    <col hidden="1" width="13" customWidth="1" min="10" max="10"/>
    <col hidden="1" width="13" customWidth="1" min="11" max="11"/>
  </cols>
  <sheetData>
    <row r="1" ht="30" customHeight="1">
      <c r="A1" s="1" t="inlineStr">
        <is>
          <t>Painel de Transferências de Estoque</t>
        </is>
      </c>
      <c r="B1" s="39" t="n"/>
      <c r="C1" s="39" t="n"/>
      <c r="D1" s="39" t="n"/>
      <c r="E1" s="39" t="n"/>
      <c r="F1" s="39" t="n"/>
      <c r="G1" s="39" t="n"/>
      <c r="H1" s="40" t="n"/>
    </row>
    <row r="2" ht="24" customHeight="1">
      <c r="A2" s="2" t="inlineStr">
        <is>
          <t>Acompanhamento de solicitações, trânsito, recebimento, divergências e saldos</t>
        </is>
      </c>
      <c r="B2" s="2" t="n"/>
      <c r="C2" s="2" t="n"/>
      <c r="D2" s="2" t="n"/>
      <c r="E2" s="2" t="n"/>
      <c r="F2" s="2" t="n"/>
      <c r="G2" s="2" t="n"/>
      <c r="H2" s="2" t="n"/>
      <c r="J2" t="inlineStr">
        <is>
          <t>Status</t>
        </is>
      </c>
      <c r="K2" t="inlineStr">
        <is>
          <t>Quantidade</t>
        </is>
      </c>
    </row>
    <row r="3" ht="25" customHeight="1">
      <c r="A3" s="3" t="inlineStr">
        <is>
          <t>Transferências abertas</t>
        </is>
      </c>
      <c r="B3" s="3" t="n"/>
      <c r="C3" s="3" t="inlineStr">
        <is>
          <t>Unidades em trânsito</t>
        </is>
      </c>
      <c r="D3" s="3" t="n"/>
      <c r="E3" s="3" t="inlineStr">
        <is>
          <t>Atrasos pendentes</t>
        </is>
      </c>
      <c r="F3" s="3" t="n"/>
      <c r="G3" s="3" t="inlineStr">
        <is>
          <t>Recebimentos divergentes</t>
        </is>
      </c>
      <c r="H3" s="3" t="n"/>
      <c r="J3" t="inlineStr">
        <is>
          <t>Cadastro incompleto</t>
        </is>
      </c>
      <c r="K3" s="4">
        <f>COUNTIF(tbTransferencias[Status],J3)</f>
        <v/>
      </c>
    </row>
    <row r="4" ht="30" customHeight="1">
      <c r="A4" s="5">
        <f>COUNTIFS(tbTransferencias[ID da transferência],"&lt;&gt;",tbTransferencias[Status],"&lt;&gt;"&amp;"Recebida",tbTransferencias[Status],"&lt;&gt;"&amp;"Recebida com divergência")</f>
        <v/>
      </c>
      <c r="B4" s="6" t="n"/>
      <c r="C4" s="7">
        <f>SUMIFS(tbTransferencias[Quantidade enviada],tbTransferencias[Status],"Em trânsito")</f>
        <v/>
      </c>
      <c r="D4" s="8" t="n"/>
      <c r="E4" s="5">
        <f>COUNTIF(tbTransferencias[Situação do prazo],"Envio atrasado")+COUNTIF(tbTransferencias[Situação do prazo],"Recebimento atrasado")</f>
        <v/>
      </c>
      <c r="F4" s="6" t="n"/>
      <c r="G4" s="5">
        <f>COUNTIF(tbTransferencias[Status],"Recebida com divergência")</f>
        <v/>
      </c>
      <c r="H4" s="6" t="n"/>
      <c r="J4" t="inlineStr">
        <is>
          <t>Solicitada</t>
        </is>
      </c>
      <c r="K4" s="4">
        <f>COUNTIF(tbTransferencias[Status],J4)</f>
        <v/>
      </c>
    </row>
    <row r="5" ht="12" customHeight="1">
      <c r="A5" s="6" t="n"/>
      <c r="B5" s="6" t="n"/>
      <c r="C5" s="8" t="n"/>
      <c r="D5" s="8" t="n"/>
      <c r="E5" s="6" t="n"/>
      <c r="F5" s="6" t="n"/>
      <c r="G5" s="6" t="n"/>
      <c r="H5" s="6" t="n"/>
      <c r="J5" t="inlineStr">
        <is>
          <t>Envio incompleto</t>
        </is>
      </c>
      <c r="K5" s="4">
        <f>COUNTIF(tbTransferencias[Status],J5)</f>
        <v/>
      </c>
    </row>
    <row r="6">
      <c r="J6" t="inlineStr">
        <is>
          <t>Em trânsito</t>
        </is>
      </c>
      <c r="K6" s="4">
        <f>COUNTIF(tbTransferencias[Status],J6)</f>
        <v/>
      </c>
    </row>
    <row r="7" ht="25" customHeight="1">
      <c r="A7" s="3" t="inlineStr">
        <is>
          <t>Unidades com divergência</t>
        </is>
      </c>
      <c r="B7" s="3" t="n"/>
      <c r="C7" s="3" t="inlineStr">
        <is>
          <t>Saldos negativos</t>
        </is>
      </c>
      <c r="D7" s="3" t="n"/>
      <c r="F7" s="3" t="inlineStr">
        <is>
          <t>Data de referência</t>
        </is>
      </c>
      <c r="G7" s="3" t="n"/>
      <c r="J7" t="inlineStr">
        <is>
          <t>Recebimento incompleto</t>
        </is>
      </c>
      <c r="K7" s="4">
        <f>COUNTIF(tbTransferencias[Status],J7)</f>
        <v/>
      </c>
    </row>
    <row r="8" ht="30" customHeight="1">
      <c r="A8" s="5">
        <f>SUMPRODUCT(IFERROR(ABS(tbTransferencias[Diferença no recebimento]),0))</f>
        <v/>
      </c>
      <c r="B8" s="6" t="n"/>
      <c r="C8" s="5">
        <f>COUNTIF(tbSaldos[Situação],"Saldo negativo")</f>
        <v/>
      </c>
      <c r="D8" s="6" t="n"/>
      <c r="F8" s="41">
        <f>Cadastros!$B$3</f>
        <v/>
      </c>
      <c r="G8" s="6" t="n"/>
      <c r="J8" t="inlineStr">
        <is>
          <t>Recebida</t>
        </is>
      </c>
      <c r="K8" s="4">
        <f>COUNTIF(tbTransferencias[Status],J8)</f>
        <v/>
      </c>
    </row>
    <row r="9" ht="12" customHeight="1">
      <c r="A9" s="6" t="n"/>
      <c r="B9" s="6" t="n"/>
      <c r="C9" s="6" t="n"/>
      <c r="D9" s="6" t="n"/>
      <c r="F9" s="6" t="n"/>
      <c r="G9" s="6" t="n"/>
      <c r="J9" t="inlineStr">
        <is>
          <t>Recebida com divergência</t>
        </is>
      </c>
      <c r="K9" s="4">
        <f>COUNTIF(tbTransferencias[Status],J9)</f>
        <v/>
      </c>
    </row>
    <row r="10"/>
    <row r="11"/>
    <row r="12">
      <c r="J12" t="inlineStr">
        <is>
          <t>Depósito de destino</t>
        </is>
      </c>
      <c r="K12" t="inlineStr">
        <is>
          <t>Unidades em trânsito</t>
        </is>
      </c>
    </row>
    <row r="13">
      <c r="J13">
        <f>IF(Cadastros!A8="","",Cadastros!A8)</f>
        <v/>
      </c>
      <c r="K13" s="4">
        <f>IF(J13="","",SUMIFS(tbTransferencias[Quantidade enviada],tbTransferencias[Destino],J13,tbTransferencias[Status],"Em trânsito"))</f>
        <v/>
      </c>
    </row>
    <row r="14">
      <c r="J14">
        <f>IF(Cadastros!A9="","",Cadastros!A9)</f>
        <v/>
      </c>
      <c r="K14" s="4">
        <f>IF(J14="","",SUMIFS(tbTransferencias[Quantidade enviada],tbTransferencias[Destino],J14,tbTransferencias[Status],"Em trânsito"))</f>
        <v/>
      </c>
    </row>
    <row r="15">
      <c r="J15">
        <f>IF(Cadastros!A10="","",Cadastros!A10)</f>
        <v/>
      </c>
      <c r="K15" s="4">
        <f>IF(J15="","",SUMIFS(tbTransferencias[Quantidade enviada],tbTransferencias[Destino],J15,tbTransferencias[Status],"Em trânsito"))</f>
        <v/>
      </c>
    </row>
    <row r="16">
      <c r="J16">
        <f>IF(Cadastros!A11="","",Cadastros!A11)</f>
        <v/>
      </c>
      <c r="K16" s="4">
        <f>IF(J16="","",SUMIFS(tbTransferencias[Quantidade enviada],tbTransferencias[Destino],J16,tbTransferencias[Status],"Em trânsito"))</f>
        <v/>
      </c>
    </row>
    <row r="17"/>
    <row r="18"/>
    <row r="19"/>
    <row r="20"/>
    <row r="21"/>
    <row r="22"/>
    <row r="23"/>
    <row r="24"/>
    <row r="25"/>
    <row r="26"/>
    <row r="27"/>
    <row r="28"/>
    <row r="29"/>
    <row r="30">
      <c r="A30" s="10" t="inlineStr">
        <is>
          <t>Verificações de revisão</t>
        </is>
      </c>
      <c r="B30" s="10" t="inlineStr">
        <is>
          <t>Quantidade</t>
        </is>
      </c>
      <c r="C30" s="10" t="inlineStr">
        <is>
          <t>Resultado</t>
        </is>
      </c>
    </row>
    <row r="31">
      <c r="A31" s="11" t="inlineStr">
        <is>
          <t>Linhas com ID duplicado</t>
        </is>
      </c>
      <c r="B31" s="12">
        <f>COUNTIF(tbTransferencias[Alertas],"*ID duplicado*")</f>
        <v/>
      </c>
      <c r="C31" s="13">
        <f>IF(B31=0,"OK","Revisar")</f>
        <v/>
      </c>
    </row>
    <row r="32">
      <c r="A32" s="14" t="inlineStr">
        <is>
          <t>Origem igual ao destino</t>
        </is>
      </c>
      <c r="B32" s="15">
        <f>COUNTIF(tbTransferencias[Alertas],"*Origem e destino iguais*")</f>
        <v/>
      </c>
      <c r="C32" s="16">
        <f>IF(B32=0,"OK","Revisar")</f>
        <v/>
      </c>
    </row>
    <row r="33">
      <c r="A33" s="11" t="inlineStr">
        <is>
          <t>Linhas sem cobertura de saldo</t>
        </is>
      </c>
      <c r="B33" s="12">
        <f>COUNTIFS(tbTransferencias[ID da transferência],"&lt;&gt;",tbTransferencias[Cobertura de saldo],"&lt;&gt;"&amp;"OK")</f>
        <v/>
      </c>
      <c r="C33" s="13">
        <f>IF(B33=0,"OK","Revisar")</f>
        <v/>
      </c>
    </row>
    <row r="34">
      <c r="A34" s="14" t="inlineStr">
        <is>
          <t>Linhas com alerta</t>
        </is>
      </c>
      <c r="B34" s="15">
        <f>COUNTIFS(tbTransferencias[ID da transferência],"&lt;&gt;",tbTransferencias[Alertas],"&lt;&gt;")</f>
        <v/>
      </c>
      <c r="C34" s="16">
        <f>IF(B34=0,"OK","Revisar")</f>
        <v/>
      </c>
    </row>
    <row r="35">
      <c r="A35" s="11" t="inlineStr">
        <is>
          <t>Cadastros de saldo duplicados</t>
        </is>
      </c>
      <c r="B35" s="12">
        <f>COUNTIF(tbSaldos[Situação],"Cadastro duplicado")</f>
        <v/>
      </c>
      <c r="C35" s="13">
        <f>IF(B35=0,"OK","Revisar")</f>
        <v/>
      </c>
    </row>
    <row r="36">
      <c r="A36" s="14" t="inlineStr">
        <is>
          <t>Saldos abaixo do mínimo</t>
        </is>
      </c>
      <c r="B36" s="15">
        <f>COUNTIF(tbSaldos[Situação],"Abaixo do mínimo")</f>
        <v/>
      </c>
      <c r="C36" s="16">
        <f>IF(B36=0,"OK","Revisar")</f>
        <v/>
      </c>
    </row>
    <row r="37">
      <c r="A37" s="11" t="inlineStr">
        <is>
          <t>Ciclos com preenchimento incompleto</t>
        </is>
      </c>
      <c r="B37" s="12">
        <f>COUNTIF(tbTransferencias[Status],"Cadastro incompleto")+COUNTIF(tbTransferencias[Status],"Envio incompleto")+COUNTIF(tbTransferencias[Status],"Recebimento incompleto")</f>
        <v/>
      </c>
      <c r="C37" s="13">
        <f>IF(B37=0,"OK","Revisar")</f>
        <v/>
      </c>
    </row>
  </sheetData>
  <mergeCells count="1">
    <mergeCell ref="A1:H1"/>
  </mergeCells>
  <conditionalFormatting sqref="C31:C37">
    <cfRule type="expression" priority="1" dxfId="0">
      <formula>$C31="OK"</formula>
    </cfRule>
    <cfRule type="expression" priority="2" dxfId="1">
      <formula>$C31="Revisar"</formula>
    </cfRule>
  </conditionalFormatting>
  <conditionalFormatting sqref="B31:B37">
    <cfRule type="expression" priority="3" dxfId="1">
      <formula>$B31&gt;0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2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25" customWidth="1" min="3" max="3"/>
    <col width="25" customWidth="1" min="4" max="4"/>
    <col width="14" customWidth="1" min="5" max="5"/>
    <col width="32" customWidth="1" min="6" max="6"/>
    <col width="18" customWidth="1" min="7" max="7"/>
    <col width="17" customWidth="1" min="8" max="8"/>
    <col width="17" customWidth="1" min="9" max="9"/>
    <col width="17" customWidth="1" min="10" max="10"/>
    <col width="21" customWidth="1" min="11" max="11"/>
    <col width="21" customWidth="1" min="12" max="12"/>
    <col width="19" customWidth="1" min="13" max="13"/>
    <col width="26" customWidth="1" min="14" max="14"/>
    <col width="16" customWidth="1" min="15" max="15"/>
    <col width="22" customWidth="1" min="16" max="16"/>
    <col width="26" customWidth="1" min="17" max="17"/>
    <col width="42" customWidth="1" min="18" max="18"/>
    <col width="48" customWidth="1" min="19" max="19"/>
    <col width="32" customWidth="1" min="20" max="20"/>
  </cols>
  <sheetData>
    <row r="1" ht="30" customHeight="1">
      <c r="A1" s="1" t="inlineStr">
        <is>
          <t>Controle de Transferências de Estoque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39" t="n"/>
      <c r="P1" s="39" t="n"/>
      <c r="Q1" s="39" t="n"/>
      <c r="R1" s="39" t="n"/>
      <c r="S1" s="39" t="n"/>
      <c r="T1" s="40" t="n"/>
    </row>
    <row r="2" ht="24" customHeight="1">
      <c r="A2" s="2" t="inlineStr">
        <is>
          <t>Preencha as células amarelas. As células cinzas são calculadas automaticamente.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/>
    <row r="4" ht="32" customHeight="1">
      <c r="A4" s="17" t="inlineStr">
        <is>
          <t>ID da transferência</t>
        </is>
      </c>
      <c r="B4" s="17" t="inlineStr">
        <is>
          <t>Data da solicitação</t>
        </is>
      </c>
      <c r="C4" s="17" t="inlineStr">
        <is>
          <t>Origem</t>
        </is>
      </c>
      <c r="D4" s="17" t="inlineStr">
        <is>
          <t>Destino</t>
        </is>
      </c>
      <c r="E4" s="17" t="inlineStr">
        <is>
          <t>SKU</t>
        </is>
      </c>
      <c r="F4" s="17" t="inlineStr">
        <is>
          <t>Produto</t>
        </is>
      </c>
      <c r="G4" s="17" t="inlineStr">
        <is>
          <t>Quantidade solicitada</t>
        </is>
      </c>
      <c r="H4" s="17" t="inlineStr">
        <is>
          <t>Previsão de envio</t>
        </is>
      </c>
      <c r="I4" s="17" t="inlineStr">
        <is>
          <t>Data de envio</t>
        </is>
      </c>
      <c r="J4" s="17" t="inlineStr">
        <is>
          <t>Quantidade enviada</t>
        </is>
      </c>
      <c r="K4" s="17" t="inlineStr">
        <is>
          <t>Previsão de recebimento</t>
        </is>
      </c>
      <c r="L4" s="17" t="inlineStr">
        <is>
          <t>Data de recebimento</t>
        </is>
      </c>
      <c r="M4" s="17" t="inlineStr">
        <is>
          <t>Quantidade recebida</t>
        </is>
      </c>
      <c r="N4" s="17" t="inlineStr">
        <is>
          <t>Status</t>
        </is>
      </c>
      <c r="O4" s="17" t="inlineStr">
        <is>
          <t>Dias em trânsito</t>
        </is>
      </c>
      <c r="P4" s="17" t="inlineStr">
        <is>
          <t>Diferença no recebimento</t>
        </is>
      </c>
      <c r="Q4" s="17" t="inlineStr">
        <is>
          <t>Situação do prazo</t>
        </is>
      </c>
      <c r="R4" s="17" t="inlineStr">
        <is>
          <t>Observação</t>
        </is>
      </c>
      <c r="S4" s="17" t="inlineStr">
        <is>
          <t>Alertas</t>
        </is>
      </c>
      <c r="T4" s="17" t="inlineStr">
        <is>
          <t>Cobertura de saldo</t>
        </is>
      </c>
    </row>
    <row r="5">
      <c r="A5" s="18" t="inlineStr">
        <is>
          <t>TFE-2026-0001</t>
        </is>
      </c>
      <c r="B5" s="42" t="n">
        <v>46254</v>
      </c>
      <c r="C5" s="18" t="inlineStr">
        <is>
          <t>Depósito Aurora (SP)</t>
        </is>
      </c>
      <c r="D5" s="18" t="inlineStr">
        <is>
          <t>Depósito Horizonte (MG)</t>
        </is>
      </c>
      <c r="E5" s="18" t="inlineStr">
        <is>
          <t>FIC-1001</t>
        </is>
      </c>
      <c r="F5" s="20">
        <f>IF($A5="","",IF($E5="","",IFERROR(INDEX(tbProdutos[Produto],MATCH($E5,tbProdutos[SKU],0)),"SKU não cadastrado")))</f>
        <v/>
      </c>
      <c r="G5" s="21" t="n">
        <v>30</v>
      </c>
      <c r="H5" s="42" t="n">
        <v>46255</v>
      </c>
      <c r="I5" s="42" t="n">
        <v>46255</v>
      </c>
      <c r="J5" s="21" t="n">
        <v>30</v>
      </c>
      <c r="K5" s="42" t="n">
        <v>46259</v>
      </c>
      <c r="L5" s="42" t="n">
        <v>46259</v>
      </c>
      <c r="M5" s="21" t="n">
        <v>30</v>
      </c>
      <c r="N5" s="22">
        <f>IF($A5="","",IF(OR($B5="",$C5="",$D5="",$E5="",$G5=""),"Cadastro incompleto",IF($I5="",IF($J5&lt;&gt;"","Envio incompleto","Solicitada"),IF($J5="","Envio incompleto",IF(OR($L5&lt;&gt;"",$M5&lt;&gt;""),IF(OR($L5="",$M5=""),"Recebimento incompleto",IF($M5=$J5,"Recebida","Recebida com divergência")),"Em trânsito")))))</f>
        <v/>
      </c>
      <c r="O5" s="23">
        <f>IF(OR($A5="",$I5=""),"",MAX(0,IF($L5&lt;&gt;"",$L5-$I5,Cadastros!$B$3-$I5)))</f>
        <v/>
      </c>
      <c r="P5" s="23">
        <f>IF(OR($A5="",$L5="",$M5="",$J5=""),"",$M5-$J5)</f>
        <v/>
      </c>
      <c r="Q5" s="22">
        <f>IF($A5="","",IF($I5="",IF($H5="","Sem previsão de envio",IF(Cadastros!$B$3&gt;$H5,"Envio atrasado","No prazo")),IF($L5="",IF($K5="","Sem previsão de recebimento",IF(Cadastros!$B$3&gt;$K5,"Recebimento atrasado","No prazo")),IF($K5="","Recebida sem previsão",IF($L5&gt;$K5,"Recebida com atraso","Concluída no prazo")))))</f>
        <v/>
      </c>
      <c r="R5" s="18" t="inlineStr">
        <is>
          <t>Reposição programada.</t>
        </is>
      </c>
      <c r="S5" s="20">
        <f>IF($A5="","",_xlfn.TEXTJOIN(" | ",TRUE,IF($C5=$D5,"Origem e destino iguais",""),IF(COUNTIF($A$5:$A$204,$A5)&gt;1,"ID duplicado",""),IF(AND($I5&lt;&gt;"",$J5=""),"Informe a quantidade enviada",""),IF(AND($J5&lt;&gt;"",$I5=""),"Informe a data de envio",""),IF(AND($L5&lt;&gt;"",$M5=""),"Informe a quantidade recebida",""),IF(AND($M5&lt;&gt;"",$L5=""),"Informe a data de recebimento",""),IF(AND($L5&lt;&gt;"",$I5=""),"Recebimento sem envio",""),IF(AND($J5&lt;&gt;"",$G5&lt;&gt;"",$J5&lt;&gt;$G5),"Envio diferente do solicitado",""),IF(AND($L5&lt;&gt;"",$M5&lt;&gt;"",$J5&lt;&gt;"",$M5&lt;&gt;$J5),"Diferença no recebimento",""),IF(AND($M5&lt;&gt;"",$J5&lt;&gt;"",$M5&gt;$J5),"Recebido acima do enviado",""),IF(AND($I5&lt;&gt;"",$B5&lt;&gt;"",$I5&lt;$B5),"Envio anterior à solicitação",""),IF(AND($L5&lt;&gt;"",$I5&lt;&gt;"",$L5&lt;$I5),"Recebimento anterior ao envio",""),IF(AND($O5&lt;&gt;"",$L5="",$O5&gt;Cadastros!$B$5),"Trânsito prolongado","")))</f>
        <v/>
      </c>
      <c r="T5" s="22">
        <f>IF($A5="","",IF(AND(COUNTIFS(tbSaldos[Depósito],$C5,tbSaldos[SKU],$E5)&gt;0,COUNTIFS(tbSaldos[Depósito],$D5,tbSaldos[SKU],$E5)&gt;0),"OK","Cadastrar saldo de origem/destino"))</f>
        <v/>
      </c>
    </row>
    <row r="6">
      <c r="A6" s="18" t="inlineStr">
        <is>
          <t>TFE-2026-0002</t>
        </is>
      </c>
      <c r="B6" s="42" t="n">
        <v>46256</v>
      </c>
      <c r="C6" s="18" t="inlineStr">
        <is>
          <t>Depósito Aurora (SP)</t>
        </is>
      </c>
      <c r="D6" s="18" t="inlineStr">
        <is>
          <t>Depósito Ipê (PR)</t>
        </is>
      </c>
      <c r="E6" s="18" t="inlineStr">
        <is>
          <t>FIC-1002</t>
        </is>
      </c>
      <c r="F6" s="20">
        <f>IF($A6="","",IF($E6="","",IFERROR(INDEX(tbProdutos[Produto],MATCH($E6,tbProdutos[SKU],0)),"SKU não cadastrado")))</f>
        <v/>
      </c>
      <c r="G6" s="21" t="n">
        <v>20</v>
      </c>
      <c r="H6" s="42" t="n">
        <v>46257</v>
      </c>
      <c r="I6" s="42" t="n">
        <v>46257</v>
      </c>
      <c r="J6" s="21" t="n">
        <v>20</v>
      </c>
      <c r="K6" s="42" t="n">
        <v>46261</v>
      </c>
      <c r="L6" s="42" t="n">
        <v>46261</v>
      </c>
      <c r="M6" s="21" t="n">
        <v>19</v>
      </c>
      <c r="N6" s="22">
        <f>IF($A6="","",IF(OR($B6="",$C6="",$D6="",$E6="",$G6=""),"Cadastro incompleto",IF($I6="",IF($J6&lt;&gt;"","Envio incompleto","Solicitada"),IF($J6="","Envio incompleto",IF(OR($L6&lt;&gt;"",$M6&lt;&gt;""),IF(OR($L6="",$M6=""),"Recebimento incompleto",IF($M6=$J6,"Recebida","Recebida com divergência")),"Em trânsito")))))</f>
        <v/>
      </c>
      <c r="O6" s="23">
        <f>IF(OR($A6="",$I6=""),"",MAX(0,IF($L6&lt;&gt;"",$L6-$I6,Cadastros!$B$3-$I6)))</f>
        <v/>
      </c>
      <c r="P6" s="23">
        <f>IF(OR($A6="",$L6="",$M6="",$J6=""),"",$M6-$J6)</f>
        <v/>
      </c>
      <c r="Q6" s="22">
        <f>IF($A6="","",IF($I6="",IF($H6="","Sem previsão de envio",IF(Cadastros!$B$3&gt;$H6,"Envio atrasado","No prazo")),IF($L6="",IF($K6="","Sem previsão de recebimento",IF(Cadastros!$B$3&gt;$K6,"Recebimento atrasado","No prazo")),IF($K6="","Recebida sem previsão",IF($L6&gt;$K6,"Recebida com atraso","Concluída no prazo")))))</f>
        <v/>
      </c>
      <c r="R6" s="18" t="inlineStr">
        <is>
          <t>Uma unidade não localizada no recebimento.</t>
        </is>
      </c>
      <c r="S6" s="20">
        <f>IF($A6="","",_xlfn.TEXTJOIN(" | ",TRUE,IF($C6=$D6,"Origem e destino iguais",""),IF(COUNTIF($A$5:$A$204,$A6)&gt;1,"ID duplicado",""),IF(AND($I6&lt;&gt;"",$J6=""),"Informe a quantidade enviada",""),IF(AND($J6&lt;&gt;"",$I6=""),"Informe a data de envio",""),IF(AND($L6&lt;&gt;"",$M6=""),"Informe a quantidade recebida",""),IF(AND($M6&lt;&gt;"",$L6=""),"Informe a data de recebimento",""),IF(AND($L6&lt;&gt;"",$I6=""),"Recebimento sem envio",""),IF(AND($J6&lt;&gt;"",$G6&lt;&gt;"",$J6&lt;&gt;$G6),"Envio diferente do solicitado",""),IF(AND($L6&lt;&gt;"",$M6&lt;&gt;"",$J6&lt;&gt;"",$M6&lt;&gt;$J6),"Diferença no recebimento",""),IF(AND($M6&lt;&gt;"",$J6&lt;&gt;"",$M6&gt;$J6),"Recebido acima do enviado",""),IF(AND($I6&lt;&gt;"",$B6&lt;&gt;"",$I6&lt;$B6),"Envio anterior à solicitação",""),IF(AND($L6&lt;&gt;"",$I6&lt;&gt;"",$L6&lt;$I6),"Recebimento anterior ao envio",""),IF(AND($O6&lt;&gt;"",$L6="",$O6&gt;Cadastros!$B$5),"Trânsito prolongado","")))</f>
        <v/>
      </c>
      <c r="T6" s="22">
        <f>IF($A6="","",IF(AND(COUNTIFS(tbSaldos[Depósito],$C6,tbSaldos[SKU],$E6)&gt;0,COUNTIFS(tbSaldos[Depósito],$D6,tbSaldos[SKU],$E6)&gt;0),"OK","Cadastrar saldo de origem/destino"))</f>
        <v/>
      </c>
    </row>
    <row r="7">
      <c r="A7" s="18" t="inlineStr">
        <is>
          <t>TFE-2026-0003</t>
        </is>
      </c>
      <c r="B7" s="42" t="n">
        <v>46262</v>
      </c>
      <c r="C7" s="18" t="inlineStr">
        <is>
          <t>Depósito Horizonte (MG)</t>
        </is>
      </c>
      <c r="D7" s="18" t="inlineStr">
        <is>
          <t>Depósito Maré (PE)</t>
        </is>
      </c>
      <c r="E7" s="18" t="inlineStr">
        <is>
          <t>FIC-1003</t>
        </is>
      </c>
      <c r="F7" s="20">
        <f>IF($A7="","",IF($E7="","",IFERROR(INDEX(tbProdutos[Produto],MATCH($E7,tbProdutos[SKU],0)),"SKU não cadastrado")))</f>
        <v/>
      </c>
      <c r="G7" s="21" t="n">
        <v>40</v>
      </c>
      <c r="H7" s="42" t="n">
        <v>46263</v>
      </c>
      <c r="I7" s="42" t="n">
        <v>46263</v>
      </c>
      <c r="J7" s="21" t="n">
        <v>40</v>
      </c>
      <c r="K7" s="42" t="n">
        <v>46268</v>
      </c>
      <c r="L7" s="42" t="n"/>
      <c r="M7" s="21" t="n"/>
      <c r="N7" s="22">
        <f>IF($A7="","",IF(OR($B7="",$C7="",$D7="",$E7="",$G7=""),"Cadastro incompleto",IF($I7="",IF($J7&lt;&gt;"","Envio incompleto","Solicitada"),IF($J7="","Envio incompleto",IF(OR($L7&lt;&gt;"",$M7&lt;&gt;""),IF(OR($L7="",$M7=""),"Recebimento incompleto",IF($M7=$J7,"Recebida","Recebida com divergência")),"Em trânsito")))))</f>
        <v/>
      </c>
      <c r="O7" s="23">
        <f>IF(OR($A7="",$I7=""),"",MAX(0,IF($L7&lt;&gt;"",$L7-$I7,Cadastros!$B$3-$I7)))</f>
        <v/>
      </c>
      <c r="P7" s="23">
        <f>IF(OR($A7="",$L7="",$M7="",$J7=""),"",$M7-$J7)</f>
        <v/>
      </c>
      <c r="Q7" s="22">
        <f>IF($A7="","",IF($I7="",IF($H7="","Sem previsão de envio",IF(Cadastros!$B$3&gt;$H7,"Envio atrasado","No prazo")),IF($L7="",IF($K7="","Sem previsão de recebimento",IF(Cadastros!$B$3&gt;$K7,"Recebimento atrasado","No prazo")),IF($K7="","Recebida sem previsão",IF($L7&gt;$K7,"Recebida com atraso","Concluída no prazo")))))</f>
        <v/>
      </c>
      <c r="R7" s="18" t="inlineStr">
        <is>
          <t>Carga em transporte.</t>
        </is>
      </c>
      <c r="S7" s="20">
        <f>IF($A7="","",_xlfn.TEXTJOIN(" | ",TRUE,IF($C7=$D7,"Origem e destino iguais",""),IF(COUNTIF($A$5:$A$204,$A7)&gt;1,"ID duplicado",""),IF(AND($I7&lt;&gt;"",$J7=""),"Informe a quantidade enviada",""),IF(AND($J7&lt;&gt;"",$I7=""),"Informe a data de envio",""),IF(AND($L7&lt;&gt;"",$M7=""),"Informe a quantidade recebida",""),IF(AND($M7&lt;&gt;"",$L7=""),"Informe a data de recebimento",""),IF(AND($L7&lt;&gt;"",$I7=""),"Recebimento sem envio",""),IF(AND($J7&lt;&gt;"",$G7&lt;&gt;"",$J7&lt;&gt;$G7),"Envio diferente do solicitado",""),IF(AND($L7&lt;&gt;"",$M7&lt;&gt;"",$J7&lt;&gt;"",$M7&lt;&gt;$J7),"Diferença no recebimento",""),IF(AND($M7&lt;&gt;"",$J7&lt;&gt;"",$M7&gt;$J7),"Recebido acima do enviado",""),IF(AND($I7&lt;&gt;"",$B7&lt;&gt;"",$I7&lt;$B7),"Envio anterior à solicitação",""),IF(AND($L7&lt;&gt;"",$I7&lt;&gt;"",$L7&lt;$I7),"Recebimento anterior ao envio",""),IF(AND($O7&lt;&gt;"",$L7="",$O7&gt;Cadastros!$B$5),"Trânsito prolongado","")))</f>
        <v/>
      </c>
      <c r="T7" s="22">
        <f>IF($A7="","",IF(AND(COUNTIFS(tbSaldos[Depósito],$C7,tbSaldos[SKU],$E7)&gt;0,COUNTIFS(tbSaldos[Depósito],$D7,tbSaldos[SKU],$E7)&gt;0),"OK","Cadastrar saldo de origem/destino"))</f>
        <v/>
      </c>
    </row>
    <row r="8">
      <c r="A8" s="18" t="inlineStr">
        <is>
          <t>TFE-2026-0004</t>
        </is>
      </c>
      <c r="B8" s="42" t="n">
        <v>46264</v>
      </c>
      <c r="C8" s="18" t="inlineStr">
        <is>
          <t>Depósito Ipê (PR)</t>
        </is>
      </c>
      <c r="D8" s="18" t="inlineStr">
        <is>
          <t>Depósito Aurora (SP)</t>
        </is>
      </c>
      <c r="E8" s="18" t="inlineStr">
        <is>
          <t>FIC-1004</t>
        </is>
      </c>
      <c r="F8" s="20">
        <f>IF($A8="","",IF($E8="","",IFERROR(INDEX(tbProdutos[Produto],MATCH($E8,tbProdutos[SKU],0)),"SKU não cadastrado")))</f>
        <v/>
      </c>
      <c r="G8" s="21" t="n">
        <v>15</v>
      </c>
      <c r="H8" s="42" t="n">
        <v>46265</v>
      </c>
      <c r="I8" s="42" t="n">
        <v>46266</v>
      </c>
      <c r="J8" s="21" t="n">
        <v>15</v>
      </c>
      <c r="K8" s="42" t="n">
        <v>46272</v>
      </c>
      <c r="L8" s="42" t="n"/>
      <c r="M8" s="21" t="n"/>
      <c r="N8" s="22">
        <f>IF($A8="","",IF(OR($B8="",$C8="",$D8="",$E8="",$G8=""),"Cadastro incompleto",IF($I8="",IF($J8&lt;&gt;"","Envio incompleto","Solicitada"),IF($J8="","Envio incompleto",IF(OR($L8&lt;&gt;"",$M8&lt;&gt;""),IF(OR($L8="",$M8=""),"Recebimento incompleto",IF($M8=$J8,"Recebida","Recebida com divergência")),"Em trânsito")))))</f>
        <v/>
      </c>
      <c r="O8" s="23">
        <f>IF(OR($A8="",$I8=""),"",MAX(0,IF($L8&lt;&gt;"",$L8-$I8,Cadastros!$B$3-$I8)))</f>
        <v/>
      </c>
      <c r="P8" s="23">
        <f>IF(OR($A8="",$L8="",$M8="",$J8=""),"",$M8-$J8)</f>
        <v/>
      </c>
      <c r="Q8" s="22">
        <f>IF($A8="","",IF($I8="",IF($H8="","Sem previsão de envio",IF(Cadastros!$B$3&gt;$H8,"Envio atrasado","No prazo")),IF($L8="",IF($K8="","Sem previsão de recebimento",IF(Cadastros!$B$3&gt;$K8,"Recebimento atrasado","No prazo")),IF($K8="","Recebida sem previsão",IF($L8&gt;$K8,"Recebida com atraso","Concluída no prazo")))))</f>
        <v/>
      </c>
      <c r="R8" s="18" t="inlineStr">
        <is>
          <t>Transferência em rota.</t>
        </is>
      </c>
      <c r="S8" s="20">
        <f>IF($A8="","",_xlfn.TEXTJOIN(" | ",TRUE,IF($C8=$D8,"Origem e destino iguais",""),IF(COUNTIF($A$5:$A$204,$A8)&gt;1,"ID duplicado",""),IF(AND($I8&lt;&gt;"",$J8=""),"Informe a quantidade enviada",""),IF(AND($J8&lt;&gt;"",$I8=""),"Informe a data de envio",""),IF(AND($L8&lt;&gt;"",$M8=""),"Informe a quantidade recebida",""),IF(AND($M8&lt;&gt;"",$L8=""),"Informe a data de recebimento",""),IF(AND($L8&lt;&gt;"",$I8=""),"Recebimento sem envio",""),IF(AND($J8&lt;&gt;"",$G8&lt;&gt;"",$J8&lt;&gt;$G8),"Envio diferente do solicitado",""),IF(AND($L8&lt;&gt;"",$M8&lt;&gt;"",$J8&lt;&gt;"",$M8&lt;&gt;$J8),"Diferença no recebimento",""),IF(AND($M8&lt;&gt;"",$J8&lt;&gt;"",$M8&gt;$J8),"Recebido acima do enviado",""),IF(AND($I8&lt;&gt;"",$B8&lt;&gt;"",$I8&lt;$B8),"Envio anterior à solicitação",""),IF(AND($L8&lt;&gt;"",$I8&lt;&gt;"",$L8&lt;$I8),"Recebimento anterior ao envio",""),IF(AND($O8&lt;&gt;"",$L8="",$O8&gt;Cadastros!$B$5),"Trânsito prolongado","")))</f>
        <v/>
      </c>
      <c r="T8" s="22">
        <f>IF($A8="","",IF(AND(COUNTIFS(tbSaldos[Depósito],$C8,tbSaldos[SKU],$E8)&gt;0,COUNTIFS(tbSaldos[Depósito],$D8,tbSaldos[SKU],$E8)&gt;0),"OK","Cadastrar saldo de origem/destino"))</f>
        <v/>
      </c>
    </row>
    <row r="9">
      <c r="A9" s="18" t="inlineStr">
        <is>
          <t>TFE-2026-0005</t>
        </is>
      </c>
      <c r="B9" s="42" t="n">
        <v>46266</v>
      </c>
      <c r="C9" s="18" t="inlineStr">
        <is>
          <t>Depósito Maré (PE)</t>
        </is>
      </c>
      <c r="D9" s="18" t="inlineStr">
        <is>
          <t>Depósito Horizonte (MG)</t>
        </is>
      </c>
      <c r="E9" s="18" t="inlineStr">
        <is>
          <t>FIC-1005</t>
        </is>
      </c>
      <c r="F9" s="20">
        <f>IF($A9="","",IF($E9="","",IFERROR(INDEX(tbProdutos[Produto],MATCH($E9,tbProdutos[SKU],0)),"SKU não cadastrado")))</f>
        <v/>
      </c>
      <c r="G9" s="21" t="n">
        <v>25</v>
      </c>
      <c r="H9" s="42" t="n">
        <v>46268</v>
      </c>
      <c r="I9" s="42" t="n"/>
      <c r="J9" s="21" t="n"/>
      <c r="K9" s="42" t="n">
        <v>46273</v>
      </c>
      <c r="L9" s="42" t="n"/>
      <c r="M9" s="21" t="n"/>
      <c r="N9" s="22">
        <f>IF($A9="","",IF(OR($B9="",$C9="",$D9="",$E9="",$G9=""),"Cadastro incompleto",IF($I9="",IF($J9&lt;&gt;"","Envio incompleto","Solicitada"),IF($J9="","Envio incompleto",IF(OR($L9&lt;&gt;"",$M9&lt;&gt;""),IF(OR($L9="",$M9=""),"Recebimento incompleto",IF($M9=$J9,"Recebida","Recebida com divergência")),"Em trânsito")))))</f>
        <v/>
      </c>
      <c r="O9" s="23">
        <f>IF(OR($A9="",$I9=""),"",MAX(0,IF($L9&lt;&gt;"",$L9-$I9,Cadastros!$B$3-$I9)))</f>
        <v/>
      </c>
      <c r="P9" s="23">
        <f>IF(OR($A9="",$L9="",$M9="",$J9=""),"",$M9-$J9)</f>
        <v/>
      </c>
      <c r="Q9" s="22">
        <f>IF($A9="","",IF($I9="",IF($H9="","Sem previsão de envio",IF(Cadastros!$B$3&gt;$H9,"Envio atrasado","No prazo")),IF($L9="",IF($K9="","Sem previsão de recebimento",IF(Cadastros!$B$3&gt;$K9,"Recebimento atrasado","No prazo")),IF($K9="","Recebida sem previsão",IF($L9&gt;$K9,"Recebida com atraso","Concluída no prazo")))))</f>
        <v/>
      </c>
      <c r="R9" s="18" t="inlineStr">
        <is>
          <t>Aguardando coleta.</t>
        </is>
      </c>
      <c r="S9" s="20">
        <f>IF($A9="","",_xlfn.TEXTJOIN(" | ",TRUE,IF($C9=$D9,"Origem e destino iguais",""),IF(COUNTIF($A$5:$A$204,$A9)&gt;1,"ID duplicado",""),IF(AND($I9&lt;&gt;"",$J9=""),"Informe a quantidade enviada",""),IF(AND($J9&lt;&gt;"",$I9=""),"Informe a data de envio",""),IF(AND($L9&lt;&gt;"",$M9=""),"Informe a quantidade recebida",""),IF(AND($M9&lt;&gt;"",$L9=""),"Informe a data de recebimento",""),IF(AND($L9&lt;&gt;"",$I9=""),"Recebimento sem envio",""),IF(AND($J9&lt;&gt;"",$G9&lt;&gt;"",$J9&lt;&gt;$G9),"Envio diferente do solicitado",""),IF(AND($L9&lt;&gt;"",$M9&lt;&gt;"",$J9&lt;&gt;"",$M9&lt;&gt;$J9),"Diferença no recebimento",""),IF(AND($M9&lt;&gt;"",$J9&lt;&gt;"",$M9&gt;$J9),"Recebido acima do enviado",""),IF(AND($I9&lt;&gt;"",$B9&lt;&gt;"",$I9&lt;$B9),"Envio anterior à solicitação",""),IF(AND($L9&lt;&gt;"",$I9&lt;&gt;"",$L9&lt;$I9),"Recebimento anterior ao envio",""),IF(AND($O9&lt;&gt;"",$L9="",$O9&gt;Cadastros!$B$5),"Trânsito prolongado","")))</f>
        <v/>
      </c>
      <c r="T9" s="22">
        <f>IF($A9="","",IF(AND(COUNTIFS(tbSaldos[Depósito],$C9,tbSaldos[SKU],$E9)&gt;0,COUNTIFS(tbSaldos[Depósito],$D9,tbSaldos[SKU],$E9)&gt;0),"OK","Cadastrar saldo de origem/destino"))</f>
        <v/>
      </c>
    </row>
    <row r="10">
      <c r="A10" s="18" t="inlineStr">
        <is>
          <t>TFE-2026-0006</t>
        </is>
      </c>
      <c r="B10" s="42" t="n">
        <v>46269</v>
      </c>
      <c r="C10" s="18" t="inlineStr">
        <is>
          <t>Depósito Aurora (SP)</t>
        </is>
      </c>
      <c r="D10" s="18" t="inlineStr">
        <is>
          <t>Depósito Maré (PE)</t>
        </is>
      </c>
      <c r="E10" s="18" t="inlineStr">
        <is>
          <t>FIC-1001</t>
        </is>
      </c>
      <c r="F10" s="20">
        <f>IF($A10="","",IF($E10="","",IFERROR(INDEX(tbProdutos[Produto],MATCH($E10,tbProdutos[SKU],0)),"SKU não cadastrado")))</f>
        <v/>
      </c>
      <c r="G10" s="21" t="n">
        <v>12</v>
      </c>
      <c r="H10" s="42" t="n">
        <v>46272</v>
      </c>
      <c r="I10" s="42" t="n"/>
      <c r="J10" s="21" t="n"/>
      <c r="K10" s="42" t="n">
        <v>46276</v>
      </c>
      <c r="L10" s="42" t="n"/>
      <c r="M10" s="21" t="n"/>
      <c r="N10" s="22">
        <f>IF($A10="","",IF(OR($B10="",$C10="",$D10="",$E10="",$G10=""),"Cadastro incompleto",IF($I10="",IF($J10&lt;&gt;"","Envio incompleto","Solicitada"),IF($J10="","Envio incompleto",IF(OR($L10&lt;&gt;"",$M10&lt;&gt;""),IF(OR($L10="",$M10=""),"Recebimento incompleto",IF($M10=$J10,"Recebida","Recebida com divergência")),"Em trânsito")))))</f>
        <v/>
      </c>
      <c r="O10" s="23">
        <f>IF(OR($A10="",$I10=""),"",MAX(0,IF($L10&lt;&gt;"",$L10-$I10,Cadastros!$B$3-$I10)))</f>
        <v/>
      </c>
      <c r="P10" s="23">
        <f>IF(OR($A10="",$L10="",$M10="",$J10=""),"",$M10-$J10)</f>
        <v/>
      </c>
      <c r="Q10" s="22">
        <f>IF($A10="","",IF($I10="",IF($H10="","Sem previsão de envio",IF(Cadastros!$B$3&gt;$H10,"Envio atrasado","No prazo")),IF($L10="",IF($K10="","Sem previsão de recebimento",IF(Cadastros!$B$3&gt;$K10,"Recebimento atrasado","No prazo")),IF($K10="","Recebida sem previsão",IF($L10&gt;$K10,"Recebida com atraso","Concluída no prazo")))))</f>
        <v/>
      </c>
      <c r="R10" s="18" t="inlineStr">
        <is>
          <t>Separação ainda não iniciada.</t>
        </is>
      </c>
      <c r="S10" s="20">
        <f>IF($A10="","",_xlfn.TEXTJOIN(" | ",TRUE,IF($C10=$D10,"Origem e destino iguais",""),IF(COUNTIF($A$5:$A$204,$A10)&gt;1,"ID duplicado",""),IF(AND($I10&lt;&gt;"",$J10=""),"Informe a quantidade enviada",""),IF(AND($J10&lt;&gt;"",$I10=""),"Informe a data de envio",""),IF(AND($L10&lt;&gt;"",$M10=""),"Informe a quantidade recebida",""),IF(AND($M10&lt;&gt;"",$L10=""),"Informe a data de recebimento",""),IF(AND($L10&lt;&gt;"",$I10=""),"Recebimento sem envio",""),IF(AND($J10&lt;&gt;"",$G10&lt;&gt;"",$J10&lt;&gt;$G10),"Envio diferente do solicitado",""),IF(AND($L10&lt;&gt;"",$M10&lt;&gt;"",$J10&lt;&gt;"",$M10&lt;&gt;$J10),"Diferença no recebimento",""),IF(AND($M10&lt;&gt;"",$J10&lt;&gt;"",$M10&gt;$J10),"Recebido acima do enviado",""),IF(AND($I10&lt;&gt;"",$B10&lt;&gt;"",$I10&lt;$B10),"Envio anterior à solicitação",""),IF(AND($L10&lt;&gt;"",$I10&lt;&gt;"",$L10&lt;$I10),"Recebimento anterior ao envio",""),IF(AND($O10&lt;&gt;"",$L10="",$O10&gt;Cadastros!$B$5),"Trânsito prolongado","")))</f>
        <v/>
      </c>
      <c r="T10" s="22">
        <f>IF($A10="","",IF(AND(COUNTIFS(tbSaldos[Depósito],$C10,tbSaldos[SKU],$E10)&gt;0,COUNTIFS(tbSaldos[Depósito],$D10,tbSaldos[SKU],$E10)&gt;0),"OK","Cadastrar saldo de origem/destino"))</f>
        <v/>
      </c>
    </row>
    <row r="11">
      <c r="A11" s="18" t="inlineStr">
        <is>
          <t>TFE-2026-0007</t>
        </is>
      </c>
      <c r="B11" s="42" t="n">
        <v>46249</v>
      </c>
      <c r="C11" s="18" t="inlineStr">
        <is>
          <t>Depósito Horizonte (MG)</t>
        </is>
      </c>
      <c r="D11" s="18" t="inlineStr">
        <is>
          <t>Depósito Aurora (SP)</t>
        </is>
      </c>
      <c r="E11" s="18" t="inlineStr">
        <is>
          <t>FIC-1003</t>
        </is>
      </c>
      <c r="F11" s="20">
        <f>IF($A11="","",IF($E11="","",IFERROR(INDEX(tbProdutos[Produto],MATCH($E11,tbProdutos[SKU],0)),"SKU não cadastrado")))</f>
        <v/>
      </c>
      <c r="G11" s="21" t="n">
        <v>50</v>
      </c>
      <c r="H11" s="42" t="n">
        <v>46250</v>
      </c>
      <c r="I11" s="42" t="n">
        <v>46250</v>
      </c>
      <c r="J11" s="21" t="n">
        <v>49</v>
      </c>
      <c r="K11" s="42" t="n">
        <v>46254</v>
      </c>
      <c r="L11" s="42" t="n">
        <v>46254</v>
      </c>
      <c r="M11" s="21" t="n">
        <v>49</v>
      </c>
      <c r="N11" s="22">
        <f>IF($A11="","",IF(OR($B11="",$C11="",$D11="",$E11="",$G11=""),"Cadastro incompleto",IF($I11="",IF($J11&lt;&gt;"","Envio incompleto","Solicitada"),IF($J11="","Envio incompleto",IF(OR($L11&lt;&gt;"",$M11&lt;&gt;""),IF(OR($L11="",$M11=""),"Recebimento incompleto",IF($M11=$J11,"Recebida","Recebida com divergência")),"Em trânsito")))))</f>
        <v/>
      </c>
      <c r="O11" s="23">
        <f>IF(OR($A11="",$I11=""),"",MAX(0,IF($L11&lt;&gt;"",$L11-$I11,Cadastros!$B$3-$I11)))</f>
        <v/>
      </c>
      <c r="P11" s="23">
        <f>IF(OR($A11="",$L11="",$M11="",$J11=""),"",$M11-$J11)</f>
        <v/>
      </c>
      <c r="Q11" s="22">
        <f>IF($A11="","",IF($I11="",IF($H11="","Sem previsão de envio",IF(Cadastros!$B$3&gt;$H11,"Envio atrasado","No prazo")),IF($L11="",IF($K11="","Sem previsão de recebimento",IF(Cadastros!$B$3&gt;$K11,"Recebimento atrasado","No prazo")),IF($K11="","Recebida sem previsão",IF($L11&gt;$K11,"Recebida com atraso","Concluída no prazo")))))</f>
        <v/>
      </c>
      <c r="R11" s="18" t="inlineStr">
        <is>
          <t>Envio parcial registrado para demonstração.</t>
        </is>
      </c>
      <c r="S11" s="20">
        <f>IF($A11="","",_xlfn.TEXTJOIN(" | ",TRUE,IF($C11=$D11,"Origem e destino iguais",""),IF(COUNTIF($A$5:$A$204,$A11)&gt;1,"ID duplicado",""),IF(AND($I11&lt;&gt;"",$J11=""),"Informe a quantidade enviada",""),IF(AND($J11&lt;&gt;"",$I11=""),"Informe a data de envio",""),IF(AND($L11&lt;&gt;"",$M11=""),"Informe a quantidade recebida",""),IF(AND($M11&lt;&gt;"",$L11=""),"Informe a data de recebimento",""),IF(AND($L11&lt;&gt;"",$I11=""),"Recebimento sem envio",""),IF(AND($J11&lt;&gt;"",$G11&lt;&gt;"",$J11&lt;&gt;$G11),"Envio diferente do solicitado",""),IF(AND($L11&lt;&gt;"",$M11&lt;&gt;"",$J11&lt;&gt;"",$M11&lt;&gt;$J11),"Diferença no recebimento",""),IF(AND($M11&lt;&gt;"",$J11&lt;&gt;"",$M11&gt;$J11),"Recebido acima do enviado",""),IF(AND($I11&lt;&gt;"",$B11&lt;&gt;"",$I11&lt;$B11),"Envio anterior à solicitação",""),IF(AND($L11&lt;&gt;"",$I11&lt;&gt;"",$L11&lt;$I11),"Recebimento anterior ao envio",""),IF(AND($O11&lt;&gt;"",$L11="",$O11&gt;Cadastros!$B$5),"Trânsito prolongado","")))</f>
        <v/>
      </c>
      <c r="T11" s="22">
        <f>IF($A11="","",IF(AND(COUNTIFS(tbSaldos[Depósito],$C11,tbSaldos[SKU],$E11)&gt;0,COUNTIFS(tbSaldos[Depósito],$D11,tbSaldos[SKU],$E11)&gt;0),"OK","Cadastrar saldo de origem/destino"))</f>
        <v/>
      </c>
    </row>
    <row r="12">
      <c r="A12" s="18" t="inlineStr">
        <is>
          <t>TFE-2026-0008</t>
        </is>
      </c>
      <c r="B12" s="42" t="n">
        <v>46259</v>
      </c>
      <c r="C12" s="18" t="inlineStr">
        <is>
          <t>Depósito Maré (PE)</t>
        </is>
      </c>
      <c r="D12" s="18" t="inlineStr">
        <is>
          <t>Depósito Ipê (PR)</t>
        </is>
      </c>
      <c r="E12" s="18" t="inlineStr">
        <is>
          <t>FIC-1002</t>
        </is>
      </c>
      <c r="F12" s="20">
        <f>IF($A12="","",IF($E12="","",IFERROR(INDEX(tbProdutos[Produto],MATCH($E12,tbProdutos[SKU],0)),"SKU não cadastrado")))</f>
        <v/>
      </c>
      <c r="G12" s="21" t="n">
        <v>10</v>
      </c>
      <c r="H12" s="42" t="n">
        <v>46260</v>
      </c>
      <c r="I12" s="42" t="n">
        <v>46260</v>
      </c>
      <c r="J12" s="21" t="n">
        <v>10</v>
      </c>
      <c r="K12" s="42" t="n">
        <v>46264</v>
      </c>
      <c r="L12" s="42" t="n">
        <v>46264</v>
      </c>
      <c r="M12" s="21" t="n">
        <v>12</v>
      </c>
      <c r="N12" s="22">
        <f>IF($A12="","",IF(OR($B12="",$C12="",$D12="",$E12="",$G12=""),"Cadastro incompleto",IF($I12="",IF($J12&lt;&gt;"","Envio incompleto","Solicitada"),IF($J12="","Envio incompleto",IF(OR($L12&lt;&gt;"",$M12&lt;&gt;""),IF(OR($L12="",$M12=""),"Recebimento incompleto",IF($M12=$J12,"Recebida","Recebida com divergência")),"Em trânsito")))))</f>
        <v/>
      </c>
      <c r="O12" s="23">
        <f>IF(OR($A12="",$I12=""),"",MAX(0,IF($L12&lt;&gt;"",$L12-$I12,Cadastros!$B$3-$I12)))</f>
        <v/>
      </c>
      <c r="P12" s="23">
        <f>IF(OR($A12="",$L12="",$M12="",$J12=""),"",$M12-$J12)</f>
        <v/>
      </c>
      <c r="Q12" s="22">
        <f>IF($A12="","",IF($I12="",IF($H12="","Sem previsão de envio",IF(Cadastros!$B$3&gt;$H12,"Envio atrasado","No prazo")),IF($L12="",IF($K12="","Sem previsão de recebimento",IF(Cadastros!$B$3&gt;$K12,"Recebimento atrasado","No prazo")),IF($K12="","Recebida sem previsão",IF($L12&gt;$K12,"Recebida com atraso","Concluída no prazo")))))</f>
        <v/>
      </c>
      <c r="R12" s="18" t="inlineStr">
        <is>
          <t>Contagem acima do documento de envio.</t>
        </is>
      </c>
      <c r="S12" s="20">
        <f>IF($A12="","",_xlfn.TEXTJOIN(" | ",TRUE,IF($C12=$D12,"Origem e destino iguais",""),IF(COUNTIF($A$5:$A$204,$A12)&gt;1,"ID duplicado",""),IF(AND($I12&lt;&gt;"",$J12=""),"Informe a quantidade enviada",""),IF(AND($J12&lt;&gt;"",$I12=""),"Informe a data de envio",""),IF(AND($L12&lt;&gt;"",$M12=""),"Informe a quantidade recebida",""),IF(AND($M12&lt;&gt;"",$L12=""),"Informe a data de recebimento",""),IF(AND($L12&lt;&gt;"",$I12=""),"Recebimento sem envio",""),IF(AND($J12&lt;&gt;"",$G12&lt;&gt;"",$J12&lt;&gt;$G12),"Envio diferente do solicitado",""),IF(AND($L12&lt;&gt;"",$M12&lt;&gt;"",$J12&lt;&gt;"",$M12&lt;&gt;$J12),"Diferença no recebimento",""),IF(AND($M12&lt;&gt;"",$J12&lt;&gt;"",$M12&gt;$J12),"Recebido acima do enviado",""),IF(AND($I12&lt;&gt;"",$B12&lt;&gt;"",$I12&lt;$B12),"Envio anterior à solicitação",""),IF(AND($L12&lt;&gt;"",$I12&lt;&gt;"",$L12&lt;$I12),"Recebimento anterior ao envio",""),IF(AND($O12&lt;&gt;"",$L12="",$O12&gt;Cadastros!$B$5),"Trânsito prolongado","")))</f>
        <v/>
      </c>
      <c r="T12" s="22">
        <f>IF($A12="","",IF(AND(COUNTIFS(tbSaldos[Depósito],$C12,tbSaldos[SKU],$E12)&gt;0,COUNTIFS(tbSaldos[Depósito],$D12,tbSaldos[SKU],$E12)&gt;0),"OK","Cadastrar saldo de origem/destino"))</f>
        <v/>
      </c>
    </row>
    <row r="13">
      <c r="A13" s="18" t="inlineStr">
        <is>
          <t>TFE-2026-0009</t>
        </is>
      </c>
      <c r="B13" s="42" t="n">
        <v>46267</v>
      </c>
      <c r="C13" s="18" t="inlineStr">
        <is>
          <t>Depósito Ipê (PR)</t>
        </is>
      </c>
      <c r="D13" s="18" t="inlineStr">
        <is>
          <t>Depósito Horizonte (MG)</t>
        </is>
      </c>
      <c r="E13" s="18" t="inlineStr">
        <is>
          <t>FIC-1001</t>
        </is>
      </c>
      <c r="F13" s="20">
        <f>IF($A13="","",IF($E13="","",IFERROR(INDEX(tbProdutos[Produto],MATCH($E13,tbProdutos[SKU],0)),"SKU não cadastrado")))</f>
        <v/>
      </c>
      <c r="G13" s="21" t="n">
        <v>18</v>
      </c>
      <c r="H13" s="42" t="n">
        <v>46268</v>
      </c>
      <c r="I13" s="42" t="n">
        <v>46268</v>
      </c>
      <c r="J13" s="21" t="n">
        <v>18</v>
      </c>
      <c r="K13" s="42" t="n">
        <v>46270</v>
      </c>
      <c r="L13" s="42" t="n">
        <v>46270</v>
      </c>
      <c r="M13" s="21" t="n"/>
      <c r="N13" s="22">
        <f>IF($A13="","",IF(OR($B13="",$C13="",$D13="",$E13="",$G13=""),"Cadastro incompleto",IF($I13="",IF($J13&lt;&gt;"","Envio incompleto","Solicitada"),IF($J13="","Envio incompleto",IF(OR($L13&lt;&gt;"",$M13&lt;&gt;""),IF(OR($L13="",$M13=""),"Recebimento incompleto",IF($M13=$J13,"Recebida","Recebida com divergência")),"Em trânsito")))))</f>
        <v/>
      </c>
      <c r="O13" s="23">
        <f>IF(OR($A13="",$I13=""),"",MAX(0,IF($L13&lt;&gt;"",$L13-$I13,Cadastros!$B$3-$I13)))</f>
        <v/>
      </c>
      <c r="P13" s="23">
        <f>IF(OR($A13="",$L13="",$M13="",$J13=""),"",$M13-$J13)</f>
        <v/>
      </c>
      <c r="Q13" s="22">
        <f>IF($A13="","",IF($I13="",IF($H13="","Sem previsão de envio",IF(Cadastros!$B$3&gt;$H13,"Envio atrasado","No prazo")),IF($L13="",IF($K13="","Sem previsão de recebimento",IF(Cadastros!$B$3&gt;$K13,"Recebimento atrasado","No prazo")),IF($K13="","Recebida sem previsão",IF($L13&gt;$K13,"Recebida com atraso","Concluída no prazo")))))</f>
        <v/>
      </c>
      <c r="R13" s="18" t="inlineStr">
        <is>
          <t>Recebimento registrado sem quantidade.</t>
        </is>
      </c>
      <c r="S13" s="20">
        <f>IF($A13="","",_xlfn.TEXTJOIN(" | ",TRUE,IF($C13=$D13,"Origem e destino iguais",""),IF(COUNTIF($A$5:$A$204,$A13)&gt;1,"ID duplicado",""),IF(AND($I13&lt;&gt;"",$J13=""),"Informe a quantidade enviada",""),IF(AND($J13&lt;&gt;"",$I13=""),"Informe a data de envio",""),IF(AND($L13&lt;&gt;"",$M13=""),"Informe a quantidade recebida",""),IF(AND($M13&lt;&gt;"",$L13=""),"Informe a data de recebimento",""),IF(AND($L13&lt;&gt;"",$I13=""),"Recebimento sem envio",""),IF(AND($J13&lt;&gt;"",$G13&lt;&gt;"",$J13&lt;&gt;$G13),"Envio diferente do solicitado",""),IF(AND($L13&lt;&gt;"",$M13&lt;&gt;"",$J13&lt;&gt;"",$M13&lt;&gt;$J13),"Diferença no recebimento",""),IF(AND($M13&lt;&gt;"",$J13&lt;&gt;"",$M13&gt;$J13),"Recebido acima do enviado",""),IF(AND($I13&lt;&gt;"",$B13&lt;&gt;"",$I13&lt;$B13),"Envio anterior à solicitação",""),IF(AND($L13&lt;&gt;"",$I13&lt;&gt;"",$L13&lt;$I13),"Recebimento anterior ao envio",""),IF(AND($O13&lt;&gt;"",$L13="",$O13&gt;Cadastros!$B$5),"Trânsito prolongado","")))</f>
        <v/>
      </c>
      <c r="T13" s="22">
        <f>IF($A13="","",IF(AND(COUNTIFS(tbSaldos[Depósito],$C13,tbSaldos[SKU],$E13)&gt;0,COUNTIFS(tbSaldos[Depósito],$D13,tbSaldos[SKU],$E13)&gt;0),"OK","Cadastrar saldo de origem/destino"))</f>
        <v/>
      </c>
    </row>
    <row r="14">
      <c r="A14" s="18" t="inlineStr">
        <is>
          <t>TFE-2026-0010</t>
        </is>
      </c>
      <c r="B14" s="42" t="n">
        <v>46252</v>
      </c>
      <c r="C14" s="18" t="inlineStr">
        <is>
          <t>Depósito Aurora (SP)</t>
        </is>
      </c>
      <c r="D14" s="18" t="inlineStr">
        <is>
          <t>Depósito Horizonte (MG)</t>
        </is>
      </c>
      <c r="E14" s="18" t="inlineStr">
        <is>
          <t>FIC-1004</t>
        </is>
      </c>
      <c r="F14" s="20">
        <f>IF($A14="","",IF($E14="","",IFERROR(INDEX(tbProdutos[Produto],MATCH($E14,tbProdutos[SKU],0)),"SKU não cadastrado")))</f>
        <v/>
      </c>
      <c r="G14" s="21" t="n">
        <v>8</v>
      </c>
      <c r="H14" s="42" t="n">
        <v>46253</v>
      </c>
      <c r="I14" s="42" t="n">
        <v>46253</v>
      </c>
      <c r="J14" s="21" t="n">
        <v>8</v>
      </c>
      <c r="K14" s="42" t="n">
        <v>46256</v>
      </c>
      <c r="L14" s="42" t="n">
        <v>46258</v>
      </c>
      <c r="M14" s="21" t="n">
        <v>8</v>
      </c>
      <c r="N14" s="22">
        <f>IF($A14="","",IF(OR($B14="",$C14="",$D14="",$E14="",$G14=""),"Cadastro incompleto",IF($I14="",IF($J14&lt;&gt;"","Envio incompleto","Solicitada"),IF($J14="","Envio incompleto",IF(OR($L14&lt;&gt;"",$M14&lt;&gt;""),IF(OR($L14="",$M14=""),"Recebimento incompleto",IF($M14=$J14,"Recebida","Recebida com divergência")),"Em trânsito")))))</f>
        <v/>
      </c>
      <c r="O14" s="23">
        <f>IF(OR($A14="",$I14=""),"",MAX(0,IF($L14&lt;&gt;"",$L14-$I14,Cadastros!$B$3-$I14)))</f>
        <v/>
      </c>
      <c r="P14" s="23">
        <f>IF(OR($A14="",$L14="",$M14="",$J14=""),"",$M14-$J14)</f>
        <v/>
      </c>
      <c r="Q14" s="22">
        <f>IF($A14="","",IF($I14="",IF($H14="","Sem previsão de envio",IF(Cadastros!$B$3&gt;$H14,"Envio atrasado","No prazo")),IF($L14="",IF($K14="","Sem previsão de recebimento",IF(Cadastros!$B$3&gt;$K14,"Recebimento atrasado","No prazo")),IF($K14="","Recebida sem previsão",IF($L14&gt;$K14,"Recebida com atraso","Concluída no prazo")))))</f>
        <v/>
      </c>
      <c r="R14" s="18" t="inlineStr">
        <is>
          <t>Recebimento concluído após a previsão.</t>
        </is>
      </c>
      <c r="S14" s="20">
        <f>IF($A14="","",_xlfn.TEXTJOIN(" | ",TRUE,IF($C14=$D14,"Origem e destino iguais",""),IF(COUNTIF($A$5:$A$204,$A14)&gt;1,"ID duplicado",""),IF(AND($I14&lt;&gt;"",$J14=""),"Informe a quantidade enviada",""),IF(AND($J14&lt;&gt;"",$I14=""),"Informe a data de envio",""),IF(AND($L14&lt;&gt;"",$M14=""),"Informe a quantidade recebida",""),IF(AND($M14&lt;&gt;"",$L14=""),"Informe a data de recebimento",""),IF(AND($L14&lt;&gt;"",$I14=""),"Recebimento sem envio",""),IF(AND($J14&lt;&gt;"",$G14&lt;&gt;"",$J14&lt;&gt;$G14),"Envio diferente do solicitado",""),IF(AND($L14&lt;&gt;"",$M14&lt;&gt;"",$J14&lt;&gt;"",$M14&lt;&gt;$J14),"Diferença no recebimento",""),IF(AND($M14&lt;&gt;"",$J14&lt;&gt;"",$M14&gt;$J14),"Recebido acima do enviado",""),IF(AND($I14&lt;&gt;"",$B14&lt;&gt;"",$I14&lt;$B14),"Envio anterior à solicitação",""),IF(AND($L14&lt;&gt;"",$I14&lt;&gt;"",$L14&lt;$I14),"Recebimento anterior ao envio",""),IF(AND($O14&lt;&gt;"",$L14="",$O14&gt;Cadastros!$B$5),"Trânsito prolongado","")))</f>
        <v/>
      </c>
      <c r="T14" s="22">
        <f>IF($A14="","",IF(AND(COUNTIFS(tbSaldos[Depósito],$C14,tbSaldos[SKU],$E14)&gt;0,COUNTIFS(tbSaldos[Depósito],$D14,tbSaldos[SKU],$E14)&gt;0),"OK","Cadastrar saldo de origem/destino"))</f>
        <v/>
      </c>
    </row>
    <row r="15">
      <c r="A15" s="18" t="n"/>
      <c r="B15" s="42" t="n"/>
      <c r="C15" s="18" t="n"/>
      <c r="D15" s="18" t="n"/>
      <c r="E15" s="18" t="n"/>
      <c r="F15" s="20">
        <f>IF($A15="","",IF($E15="","",IFERROR(INDEX(tbProdutos[Produto],MATCH($E15,tbProdutos[SKU],0)),"SKU não cadastrado")))</f>
        <v/>
      </c>
      <c r="G15" s="21" t="n"/>
      <c r="H15" s="42" t="n"/>
      <c r="I15" s="42" t="n"/>
      <c r="J15" s="21" t="n"/>
      <c r="K15" s="42" t="n"/>
      <c r="L15" s="42" t="n"/>
      <c r="M15" s="21" t="n"/>
      <c r="N15" s="22">
        <f>IF($A15="","",IF(OR($B15="",$C15="",$D15="",$E15="",$G15=""),"Cadastro incompleto",IF($I15="",IF($J15&lt;&gt;"","Envio incompleto","Solicitada"),IF($J15="","Envio incompleto",IF(OR($L15&lt;&gt;"",$M15&lt;&gt;""),IF(OR($L15="",$M15=""),"Recebimento incompleto",IF($M15=$J15,"Recebida","Recebida com divergência")),"Em trânsito")))))</f>
        <v/>
      </c>
      <c r="O15" s="23">
        <f>IF(OR($A15="",$I15=""),"",MAX(0,IF($L15&lt;&gt;"",$L15-$I15,Cadastros!$B$3-$I15)))</f>
        <v/>
      </c>
      <c r="P15" s="23">
        <f>IF(OR($A15="",$L15="",$M15="",$J15=""),"",$M15-$J15)</f>
        <v/>
      </c>
      <c r="Q15" s="22">
        <f>IF($A15="","",IF($I15="",IF($H15="","Sem previsão de envio",IF(Cadastros!$B$3&gt;$H15,"Envio atrasado","No prazo")),IF($L15="",IF($K15="","Sem previsão de recebimento",IF(Cadastros!$B$3&gt;$K15,"Recebimento atrasado","No prazo")),IF($K15="","Recebida sem previsão",IF($L15&gt;$K15,"Recebida com atraso","Concluída no prazo")))))</f>
        <v/>
      </c>
      <c r="R15" s="18" t="n"/>
      <c r="S15" s="20">
        <f>IF($A15="","",_xlfn.TEXTJOIN(" | ",TRUE,IF($C15=$D15,"Origem e destino iguais",""),IF(COUNTIF($A$5:$A$204,$A15)&gt;1,"ID duplicado",""),IF(AND($I15&lt;&gt;"",$J15=""),"Informe a quantidade enviada",""),IF(AND($J15&lt;&gt;"",$I15=""),"Informe a data de envio",""),IF(AND($L15&lt;&gt;"",$M15=""),"Informe a quantidade recebida",""),IF(AND($M15&lt;&gt;"",$L15=""),"Informe a data de recebimento",""),IF(AND($L15&lt;&gt;"",$I15=""),"Recebimento sem envio",""),IF(AND($J15&lt;&gt;"",$G15&lt;&gt;"",$J15&lt;&gt;$G15),"Envio diferente do solicitado",""),IF(AND($L15&lt;&gt;"",$M15&lt;&gt;"",$J15&lt;&gt;"",$M15&lt;&gt;$J15),"Diferença no recebimento",""),IF(AND($M15&lt;&gt;"",$J15&lt;&gt;"",$M15&gt;$J15),"Recebido acima do enviado",""),IF(AND($I15&lt;&gt;"",$B15&lt;&gt;"",$I15&lt;$B15),"Envio anterior à solicitação",""),IF(AND($L15&lt;&gt;"",$I15&lt;&gt;"",$L15&lt;$I15),"Recebimento anterior ao envio",""),IF(AND($O15&lt;&gt;"",$L15="",$O15&gt;Cadastros!$B$5),"Trânsito prolongado","")))</f>
        <v/>
      </c>
      <c r="T15" s="22">
        <f>IF($A15="","",IF(AND(COUNTIFS(tbSaldos[Depósito],$C15,tbSaldos[SKU],$E15)&gt;0,COUNTIFS(tbSaldos[Depósito],$D15,tbSaldos[SKU],$E15)&gt;0),"OK","Cadastrar saldo de origem/destino"))</f>
        <v/>
      </c>
    </row>
    <row r="16">
      <c r="A16" s="18" t="n"/>
      <c r="B16" s="42" t="n"/>
      <c r="C16" s="18" t="n"/>
      <c r="D16" s="18" t="n"/>
      <c r="E16" s="18" t="n"/>
      <c r="F16" s="20">
        <f>IF($A16="","",IF($E16="","",IFERROR(INDEX(tbProdutos[Produto],MATCH($E16,tbProdutos[SKU],0)),"SKU não cadastrado")))</f>
        <v/>
      </c>
      <c r="G16" s="21" t="n"/>
      <c r="H16" s="42" t="n"/>
      <c r="I16" s="42" t="n"/>
      <c r="J16" s="21" t="n"/>
      <c r="K16" s="42" t="n"/>
      <c r="L16" s="42" t="n"/>
      <c r="M16" s="21" t="n"/>
      <c r="N16" s="22">
        <f>IF($A16="","",IF(OR($B16="",$C16="",$D16="",$E16="",$G16=""),"Cadastro incompleto",IF($I16="",IF($J16&lt;&gt;"","Envio incompleto","Solicitada"),IF($J16="","Envio incompleto",IF(OR($L16&lt;&gt;"",$M16&lt;&gt;""),IF(OR($L16="",$M16=""),"Recebimento incompleto",IF($M16=$J16,"Recebida","Recebida com divergência")),"Em trânsito")))))</f>
        <v/>
      </c>
      <c r="O16" s="23">
        <f>IF(OR($A16="",$I16=""),"",MAX(0,IF($L16&lt;&gt;"",$L16-$I16,Cadastros!$B$3-$I16)))</f>
        <v/>
      </c>
      <c r="P16" s="23">
        <f>IF(OR($A16="",$L16="",$M16="",$J16=""),"",$M16-$J16)</f>
        <v/>
      </c>
      <c r="Q16" s="22">
        <f>IF($A16="","",IF($I16="",IF($H16="","Sem previsão de envio",IF(Cadastros!$B$3&gt;$H16,"Envio atrasado","No prazo")),IF($L16="",IF($K16="","Sem previsão de recebimento",IF(Cadastros!$B$3&gt;$K16,"Recebimento atrasado","No prazo")),IF($K16="","Recebida sem previsão",IF($L16&gt;$K16,"Recebida com atraso","Concluída no prazo")))))</f>
        <v/>
      </c>
      <c r="R16" s="18" t="n"/>
      <c r="S16" s="20">
        <f>IF($A16="","",_xlfn.TEXTJOIN(" | ",TRUE,IF($C16=$D16,"Origem e destino iguais",""),IF(COUNTIF($A$5:$A$204,$A16)&gt;1,"ID duplicado",""),IF(AND($I16&lt;&gt;"",$J16=""),"Informe a quantidade enviada",""),IF(AND($J16&lt;&gt;"",$I16=""),"Informe a data de envio",""),IF(AND($L16&lt;&gt;"",$M16=""),"Informe a quantidade recebida",""),IF(AND($M16&lt;&gt;"",$L16=""),"Informe a data de recebimento",""),IF(AND($L16&lt;&gt;"",$I16=""),"Recebimento sem envio",""),IF(AND($J16&lt;&gt;"",$G16&lt;&gt;"",$J16&lt;&gt;$G16),"Envio diferente do solicitado",""),IF(AND($L16&lt;&gt;"",$M16&lt;&gt;"",$J16&lt;&gt;"",$M16&lt;&gt;$J16),"Diferença no recebimento",""),IF(AND($M16&lt;&gt;"",$J16&lt;&gt;"",$M16&gt;$J16),"Recebido acima do enviado",""),IF(AND($I16&lt;&gt;"",$B16&lt;&gt;"",$I16&lt;$B16),"Envio anterior à solicitação",""),IF(AND($L16&lt;&gt;"",$I16&lt;&gt;"",$L16&lt;$I16),"Recebimento anterior ao envio",""),IF(AND($O16&lt;&gt;"",$L16="",$O16&gt;Cadastros!$B$5),"Trânsito prolongado","")))</f>
        <v/>
      </c>
      <c r="T16" s="22">
        <f>IF($A16="","",IF(AND(COUNTIFS(tbSaldos[Depósito],$C16,tbSaldos[SKU],$E16)&gt;0,COUNTIFS(tbSaldos[Depósito],$D16,tbSaldos[SKU],$E16)&gt;0),"OK","Cadastrar saldo de origem/destino"))</f>
        <v/>
      </c>
    </row>
    <row r="17">
      <c r="A17" s="18" t="n"/>
      <c r="B17" s="42" t="n"/>
      <c r="C17" s="18" t="n"/>
      <c r="D17" s="18" t="n"/>
      <c r="E17" s="18" t="n"/>
      <c r="F17" s="20">
        <f>IF($A17="","",IF($E17="","",IFERROR(INDEX(tbProdutos[Produto],MATCH($E17,tbProdutos[SKU],0)),"SKU não cadastrado")))</f>
        <v/>
      </c>
      <c r="G17" s="21" t="n"/>
      <c r="H17" s="42" t="n"/>
      <c r="I17" s="42" t="n"/>
      <c r="J17" s="21" t="n"/>
      <c r="K17" s="42" t="n"/>
      <c r="L17" s="42" t="n"/>
      <c r="M17" s="21" t="n"/>
      <c r="N17" s="22">
        <f>IF($A17="","",IF(OR($B17="",$C17="",$D17="",$E17="",$G17=""),"Cadastro incompleto",IF($I17="",IF($J17&lt;&gt;"","Envio incompleto","Solicitada"),IF($J17="","Envio incompleto",IF(OR($L17&lt;&gt;"",$M17&lt;&gt;""),IF(OR($L17="",$M17=""),"Recebimento incompleto",IF($M17=$J17,"Recebida","Recebida com divergência")),"Em trânsito")))))</f>
        <v/>
      </c>
      <c r="O17" s="23">
        <f>IF(OR($A17="",$I17=""),"",MAX(0,IF($L17&lt;&gt;"",$L17-$I17,Cadastros!$B$3-$I17)))</f>
        <v/>
      </c>
      <c r="P17" s="23">
        <f>IF(OR($A17="",$L17="",$M17="",$J17=""),"",$M17-$J17)</f>
        <v/>
      </c>
      <c r="Q17" s="22">
        <f>IF($A17="","",IF($I17="",IF($H17="","Sem previsão de envio",IF(Cadastros!$B$3&gt;$H17,"Envio atrasado","No prazo")),IF($L17="",IF($K17="","Sem previsão de recebimento",IF(Cadastros!$B$3&gt;$K17,"Recebimento atrasado","No prazo")),IF($K17="","Recebida sem previsão",IF($L17&gt;$K17,"Recebida com atraso","Concluída no prazo")))))</f>
        <v/>
      </c>
      <c r="R17" s="18" t="n"/>
      <c r="S17" s="20">
        <f>IF($A17="","",_xlfn.TEXTJOIN(" | ",TRUE,IF($C17=$D17,"Origem e destino iguais",""),IF(COUNTIF($A$5:$A$204,$A17)&gt;1,"ID duplicado",""),IF(AND($I17&lt;&gt;"",$J17=""),"Informe a quantidade enviada",""),IF(AND($J17&lt;&gt;"",$I17=""),"Informe a data de envio",""),IF(AND($L17&lt;&gt;"",$M17=""),"Informe a quantidade recebida",""),IF(AND($M17&lt;&gt;"",$L17=""),"Informe a data de recebimento",""),IF(AND($L17&lt;&gt;"",$I17=""),"Recebimento sem envio",""),IF(AND($J17&lt;&gt;"",$G17&lt;&gt;"",$J17&lt;&gt;$G17),"Envio diferente do solicitado",""),IF(AND($L17&lt;&gt;"",$M17&lt;&gt;"",$J17&lt;&gt;"",$M17&lt;&gt;$J17),"Diferença no recebimento",""),IF(AND($M17&lt;&gt;"",$J17&lt;&gt;"",$M17&gt;$J17),"Recebido acima do enviado",""),IF(AND($I17&lt;&gt;"",$B17&lt;&gt;"",$I17&lt;$B17),"Envio anterior à solicitação",""),IF(AND($L17&lt;&gt;"",$I17&lt;&gt;"",$L17&lt;$I17),"Recebimento anterior ao envio",""),IF(AND($O17&lt;&gt;"",$L17="",$O17&gt;Cadastros!$B$5),"Trânsito prolongado","")))</f>
        <v/>
      </c>
      <c r="T17" s="22">
        <f>IF($A17="","",IF(AND(COUNTIFS(tbSaldos[Depósito],$C17,tbSaldos[SKU],$E17)&gt;0,COUNTIFS(tbSaldos[Depósito],$D17,tbSaldos[SKU],$E17)&gt;0),"OK","Cadastrar saldo de origem/destino"))</f>
        <v/>
      </c>
    </row>
    <row r="18">
      <c r="A18" s="18" t="n"/>
      <c r="B18" s="42" t="n"/>
      <c r="C18" s="18" t="n"/>
      <c r="D18" s="18" t="n"/>
      <c r="E18" s="18" t="n"/>
      <c r="F18" s="20">
        <f>IF($A18="","",IF($E18="","",IFERROR(INDEX(tbProdutos[Produto],MATCH($E18,tbProdutos[SKU],0)),"SKU não cadastrado")))</f>
        <v/>
      </c>
      <c r="G18" s="21" t="n"/>
      <c r="H18" s="42" t="n"/>
      <c r="I18" s="42" t="n"/>
      <c r="J18" s="21" t="n"/>
      <c r="K18" s="42" t="n"/>
      <c r="L18" s="42" t="n"/>
      <c r="M18" s="21" t="n"/>
      <c r="N18" s="22">
        <f>IF($A18="","",IF(OR($B18="",$C18="",$D18="",$E18="",$G18=""),"Cadastro incompleto",IF($I18="",IF($J18&lt;&gt;"","Envio incompleto","Solicitada"),IF($J18="","Envio incompleto",IF(OR($L18&lt;&gt;"",$M18&lt;&gt;""),IF(OR($L18="",$M18=""),"Recebimento incompleto",IF($M18=$J18,"Recebida","Recebida com divergência")),"Em trânsito")))))</f>
        <v/>
      </c>
      <c r="O18" s="23">
        <f>IF(OR($A18="",$I18=""),"",MAX(0,IF($L18&lt;&gt;"",$L18-$I18,Cadastros!$B$3-$I18)))</f>
        <v/>
      </c>
      <c r="P18" s="23">
        <f>IF(OR($A18="",$L18="",$M18="",$J18=""),"",$M18-$J18)</f>
        <v/>
      </c>
      <c r="Q18" s="22">
        <f>IF($A18="","",IF($I18="",IF($H18="","Sem previsão de envio",IF(Cadastros!$B$3&gt;$H18,"Envio atrasado","No prazo")),IF($L18="",IF($K18="","Sem previsão de recebimento",IF(Cadastros!$B$3&gt;$K18,"Recebimento atrasado","No prazo")),IF($K18="","Recebida sem previsão",IF($L18&gt;$K18,"Recebida com atraso","Concluída no prazo")))))</f>
        <v/>
      </c>
      <c r="R18" s="18" t="n"/>
      <c r="S18" s="20">
        <f>IF($A18="","",_xlfn.TEXTJOIN(" | ",TRUE,IF($C18=$D18,"Origem e destino iguais",""),IF(COUNTIF($A$5:$A$204,$A18)&gt;1,"ID duplicado",""),IF(AND($I18&lt;&gt;"",$J18=""),"Informe a quantidade enviada",""),IF(AND($J18&lt;&gt;"",$I18=""),"Informe a data de envio",""),IF(AND($L18&lt;&gt;"",$M18=""),"Informe a quantidade recebida",""),IF(AND($M18&lt;&gt;"",$L18=""),"Informe a data de recebimento",""),IF(AND($L18&lt;&gt;"",$I18=""),"Recebimento sem envio",""),IF(AND($J18&lt;&gt;"",$G18&lt;&gt;"",$J18&lt;&gt;$G18),"Envio diferente do solicitado",""),IF(AND($L18&lt;&gt;"",$M18&lt;&gt;"",$J18&lt;&gt;"",$M18&lt;&gt;$J18),"Diferença no recebimento",""),IF(AND($M18&lt;&gt;"",$J18&lt;&gt;"",$M18&gt;$J18),"Recebido acima do enviado",""),IF(AND($I18&lt;&gt;"",$B18&lt;&gt;"",$I18&lt;$B18),"Envio anterior à solicitação",""),IF(AND($L18&lt;&gt;"",$I18&lt;&gt;"",$L18&lt;$I18),"Recebimento anterior ao envio",""),IF(AND($O18&lt;&gt;"",$L18="",$O18&gt;Cadastros!$B$5),"Trânsito prolongado","")))</f>
        <v/>
      </c>
      <c r="T18" s="22">
        <f>IF($A18="","",IF(AND(COUNTIFS(tbSaldos[Depósito],$C18,tbSaldos[SKU],$E18)&gt;0,COUNTIFS(tbSaldos[Depósito],$D18,tbSaldos[SKU],$E18)&gt;0),"OK","Cadastrar saldo de origem/destino"))</f>
        <v/>
      </c>
    </row>
    <row r="19">
      <c r="A19" s="18" t="n"/>
      <c r="B19" s="42" t="n"/>
      <c r="C19" s="18" t="n"/>
      <c r="D19" s="18" t="n"/>
      <c r="E19" s="18" t="n"/>
      <c r="F19" s="20">
        <f>IF($A19="","",IF($E19="","",IFERROR(INDEX(tbProdutos[Produto],MATCH($E19,tbProdutos[SKU],0)),"SKU não cadastrado")))</f>
        <v/>
      </c>
      <c r="G19" s="21" t="n"/>
      <c r="H19" s="42" t="n"/>
      <c r="I19" s="42" t="n"/>
      <c r="J19" s="21" t="n"/>
      <c r="K19" s="42" t="n"/>
      <c r="L19" s="42" t="n"/>
      <c r="M19" s="21" t="n"/>
      <c r="N19" s="22">
        <f>IF($A19="","",IF(OR($B19="",$C19="",$D19="",$E19="",$G19=""),"Cadastro incompleto",IF($I19="",IF($J19&lt;&gt;"","Envio incompleto","Solicitada"),IF($J19="","Envio incompleto",IF(OR($L19&lt;&gt;"",$M19&lt;&gt;""),IF(OR($L19="",$M19=""),"Recebimento incompleto",IF($M19=$J19,"Recebida","Recebida com divergência")),"Em trânsito")))))</f>
        <v/>
      </c>
      <c r="O19" s="23">
        <f>IF(OR($A19="",$I19=""),"",MAX(0,IF($L19&lt;&gt;"",$L19-$I19,Cadastros!$B$3-$I19)))</f>
        <v/>
      </c>
      <c r="P19" s="23">
        <f>IF(OR($A19="",$L19="",$M19="",$J19=""),"",$M19-$J19)</f>
        <v/>
      </c>
      <c r="Q19" s="22">
        <f>IF($A19="","",IF($I19="",IF($H19="","Sem previsão de envio",IF(Cadastros!$B$3&gt;$H19,"Envio atrasado","No prazo")),IF($L19="",IF($K19="","Sem previsão de recebimento",IF(Cadastros!$B$3&gt;$K19,"Recebimento atrasado","No prazo")),IF($K19="","Recebida sem previsão",IF($L19&gt;$K19,"Recebida com atraso","Concluída no prazo")))))</f>
        <v/>
      </c>
      <c r="R19" s="18" t="n"/>
      <c r="S19" s="20">
        <f>IF($A19="","",_xlfn.TEXTJOIN(" | ",TRUE,IF($C19=$D19,"Origem e destino iguais",""),IF(COUNTIF($A$5:$A$204,$A19)&gt;1,"ID duplicado",""),IF(AND($I19&lt;&gt;"",$J19=""),"Informe a quantidade enviada",""),IF(AND($J19&lt;&gt;"",$I19=""),"Informe a data de envio",""),IF(AND($L19&lt;&gt;"",$M19=""),"Informe a quantidade recebida",""),IF(AND($M19&lt;&gt;"",$L19=""),"Informe a data de recebimento",""),IF(AND($L19&lt;&gt;"",$I19=""),"Recebimento sem envio",""),IF(AND($J19&lt;&gt;"",$G19&lt;&gt;"",$J19&lt;&gt;$G19),"Envio diferente do solicitado",""),IF(AND($L19&lt;&gt;"",$M19&lt;&gt;"",$J19&lt;&gt;"",$M19&lt;&gt;$J19),"Diferença no recebimento",""),IF(AND($M19&lt;&gt;"",$J19&lt;&gt;"",$M19&gt;$J19),"Recebido acima do enviado",""),IF(AND($I19&lt;&gt;"",$B19&lt;&gt;"",$I19&lt;$B19),"Envio anterior à solicitação",""),IF(AND($L19&lt;&gt;"",$I19&lt;&gt;"",$L19&lt;$I19),"Recebimento anterior ao envio",""),IF(AND($O19&lt;&gt;"",$L19="",$O19&gt;Cadastros!$B$5),"Trânsito prolongado","")))</f>
        <v/>
      </c>
      <c r="T19" s="22">
        <f>IF($A19="","",IF(AND(COUNTIFS(tbSaldos[Depósito],$C19,tbSaldos[SKU],$E19)&gt;0,COUNTIFS(tbSaldos[Depósito],$D19,tbSaldos[SKU],$E19)&gt;0),"OK","Cadastrar saldo de origem/destino"))</f>
        <v/>
      </c>
    </row>
    <row r="20">
      <c r="A20" s="18" t="n"/>
      <c r="B20" s="42" t="n"/>
      <c r="C20" s="18" t="n"/>
      <c r="D20" s="18" t="n"/>
      <c r="E20" s="18" t="n"/>
      <c r="F20" s="20">
        <f>IF($A20="","",IF($E20="","",IFERROR(INDEX(tbProdutos[Produto],MATCH($E20,tbProdutos[SKU],0)),"SKU não cadastrado")))</f>
        <v/>
      </c>
      <c r="G20" s="21" t="n"/>
      <c r="H20" s="42" t="n"/>
      <c r="I20" s="42" t="n"/>
      <c r="J20" s="21" t="n"/>
      <c r="K20" s="42" t="n"/>
      <c r="L20" s="42" t="n"/>
      <c r="M20" s="21" t="n"/>
      <c r="N20" s="22">
        <f>IF($A20="","",IF(OR($B20="",$C20="",$D20="",$E20="",$G20=""),"Cadastro incompleto",IF($I20="",IF($J20&lt;&gt;"","Envio incompleto","Solicitada"),IF($J20="","Envio incompleto",IF(OR($L20&lt;&gt;"",$M20&lt;&gt;""),IF(OR($L20="",$M20=""),"Recebimento incompleto",IF($M20=$J20,"Recebida","Recebida com divergência")),"Em trânsito")))))</f>
        <v/>
      </c>
      <c r="O20" s="23">
        <f>IF(OR($A20="",$I20=""),"",MAX(0,IF($L20&lt;&gt;"",$L20-$I20,Cadastros!$B$3-$I20)))</f>
        <v/>
      </c>
      <c r="P20" s="23">
        <f>IF(OR($A20="",$L20="",$M20="",$J20=""),"",$M20-$J20)</f>
        <v/>
      </c>
      <c r="Q20" s="22">
        <f>IF($A20="","",IF($I20="",IF($H20="","Sem previsão de envio",IF(Cadastros!$B$3&gt;$H20,"Envio atrasado","No prazo")),IF($L20="",IF($K20="","Sem previsão de recebimento",IF(Cadastros!$B$3&gt;$K20,"Recebimento atrasado","No prazo")),IF($K20="","Recebida sem previsão",IF($L20&gt;$K20,"Recebida com atraso","Concluída no prazo")))))</f>
        <v/>
      </c>
      <c r="R20" s="18" t="n"/>
      <c r="S20" s="20">
        <f>IF($A20="","",_xlfn.TEXTJOIN(" | ",TRUE,IF($C20=$D20,"Origem e destino iguais",""),IF(COUNTIF($A$5:$A$204,$A20)&gt;1,"ID duplicado",""),IF(AND($I20&lt;&gt;"",$J20=""),"Informe a quantidade enviada",""),IF(AND($J20&lt;&gt;"",$I20=""),"Informe a data de envio",""),IF(AND($L20&lt;&gt;"",$M20=""),"Informe a quantidade recebida",""),IF(AND($M20&lt;&gt;"",$L20=""),"Informe a data de recebimento",""),IF(AND($L20&lt;&gt;"",$I20=""),"Recebimento sem envio",""),IF(AND($J20&lt;&gt;"",$G20&lt;&gt;"",$J20&lt;&gt;$G20),"Envio diferente do solicitado",""),IF(AND($L20&lt;&gt;"",$M20&lt;&gt;"",$J20&lt;&gt;"",$M20&lt;&gt;$J20),"Diferença no recebimento",""),IF(AND($M20&lt;&gt;"",$J20&lt;&gt;"",$M20&gt;$J20),"Recebido acima do enviado",""),IF(AND($I20&lt;&gt;"",$B20&lt;&gt;"",$I20&lt;$B20),"Envio anterior à solicitação",""),IF(AND($L20&lt;&gt;"",$I20&lt;&gt;"",$L20&lt;$I20),"Recebimento anterior ao envio",""),IF(AND($O20&lt;&gt;"",$L20="",$O20&gt;Cadastros!$B$5),"Trânsito prolongado","")))</f>
        <v/>
      </c>
      <c r="T20" s="22">
        <f>IF($A20="","",IF(AND(COUNTIFS(tbSaldos[Depósito],$C20,tbSaldos[SKU],$E20)&gt;0,COUNTIFS(tbSaldos[Depósito],$D20,tbSaldos[SKU],$E20)&gt;0),"OK","Cadastrar saldo de origem/destino"))</f>
        <v/>
      </c>
    </row>
    <row r="21">
      <c r="A21" s="18" t="n"/>
      <c r="B21" s="42" t="n"/>
      <c r="C21" s="18" t="n"/>
      <c r="D21" s="18" t="n"/>
      <c r="E21" s="18" t="n"/>
      <c r="F21" s="20">
        <f>IF($A21="","",IF($E21="","",IFERROR(INDEX(tbProdutos[Produto],MATCH($E21,tbProdutos[SKU],0)),"SKU não cadastrado")))</f>
        <v/>
      </c>
      <c r="G21" s="21" t="n"/>
      <c r="H21" s="42" t="n"/>
      <c r="I21" s="42" t="n"/>
      <c r="J21" s="21" t="n"/>
      <c r="K21" s="42" t="n"/>
      <c r="L21" s="42" t="n"/>
      <c r="M21" s="21" t="n"/>
      <c r="N21" s="22">
        <f>IF($A21="","",IF(OR($B21="",$C21="",$D21="",$E21="",$G21=""),"Cadastro incompleto",IF($I21="",IF($J21&lt;&gt;"","Envio incompleto","Solicitada"),IF($J21="","Envio incompleto",IF(OR($L21&lt;&gt;"",$M21&lt;&gt;""),IF(OR($L21="",$M21=""),"Recebimento incompleto",IF($M21=$J21,"Recebida","Recebida com divergência")),"Em trânsito")))))</f>
        <v/>
      </c>
      <c r="O21" s="23">
        <f>IF(OR($A21="",$I21=""),"",MAX(0,IF($L21&lt;&gt;"",$L21-$I21,Cadastros!$B$3-$I21)))</f>
        <v/>
      </c>
      <c r="P21" s="23">
        <f>IF(OR($A21="",$L21="",$M21="",$J21=""),"",$M21-$J21)</f>
        <v/>
      </c>
      <c r="Q21" s="22">
        <f>IF($A21="","",IF($I21="",IF($H21="","Sem previsão de envio",IF(Cadastros!$B$3&gt;$H21,"Envio atrasado","No prazo")),IF($L21="",IF($K21="","Sem previsão de recebimento",IF(Cadastros!$B$3&gt;$K21,"Recebimento atrasado","No prazo")),IF($K21="","Recebida sem previsão",IF($L21&gt;$K21,"Recebida com atraso","Concluída no prazo")))))</f>
        <v/>
      </c>
      <c r="R21" s="18" t="n"/>
      <c r="S21" s="20">
        <f>IF($A21="","",_xlfn.TEXTJOIN(" | ",TRUE,IF($C21=$D21,"Origem e destino iguais",""),IF(COUNTIF($A$5:$A$204,$A21)&gt;1,"ID duplicado",""),IF(AND($I21&lt;&gt;"",$J21=""),"Informe a quantidade enviada",""),IF(AND($J21&lt;&gt;"",$I21=""),"Informe a data de envio",""),IF(AND($L21&lt;&gt;"",$M21=""),"Informe a quantidade recebida",""),IF(AND($M21&lt;&gt;"",$L21=""),"Informe a data de recebimento",""),IF(AND($L21&lt;&gt;"",$I21=""),"Recebimento sem envio",""),IF(AND($J21&lt;&gt;"",$G21&lt;&gt;"",$J21&lt;&gt;$G21),"Envio diferente do solicitado",""),IF(AND($L21&lt;&gt;"",$M21&lt;&gt;"",$J21&lt;&gt;"",$M21&lt;&gt;$J21),"Diferença no recebimento",""),IF(AND($M21&lt;&gt;"",$J21&lt;&gt;"",$M21&gt;$J21),"Recebido acima do enviado",""),IF(AND($I21&lt;&gt;"",$B21&lt;&gt;"",$I21&lt;$B21),"Envio anterior à solicitação",""),IF(AND($L21&lt;&gt;"",$I21&lt;&gt;"",$L21&lt;$I21),"Recebimento anterior ao envio",""),IF(AND($O21&lt;&gt;"",$L21="",$O21&gt;Cadastros!$B$5),"Trânsito prolongado","")))</f>
        <v/>
      </c>
      <c r="T21" s="22">
        <f>IF($A21="","",IF(AND(COUNTIFS(tbSaldos[Depósito],$C21,tbSaldos[SKU],$E21)&gt;0,COUNTIFS(tbSaldos[Depósito],$D21,tbSaldos[SKU],$E21)&gt;0),"OK","Cadastrar saldo de origem/destino"))</f>
        <v/>
      </c>
    </row>
    <row r="22">
      <c r="A22" s="18" t="n"/>
      <c r="B22" s="42" t="n"/>
      <c r="C22" s="18" t="n"/>
      <c r="D22" s="18" t="n"/>
      <c r="E22" s="18" t="n"/>
      <c r="F22" s="20">
        <f>IF($A22="","",IF($E22="","",IFERROR(INDEX(tbProdutos[Produto],MATCH($E22,tbProdutos[SKU],0)),"SKU não cadastrado")))</f>
        <v/>
      </c>
      <c r="G22" s="21" t="n"/>
      <c r="H22" s="42" t="n"/>
      <c r="I22" s="42" t="n"/>
      <c r="J22" s="21" t="n"/>
      <c r="K22" s="42" t="n"/>
      <c r="L22" s="42" t="n"/>
      <c r="M22" s="21" t="n"/>
      <c r="N22" s="22">
        <f>IF($A22="","",IF(OR($B22="",$C22="",$D22="",$E22="",$G22=""),"Cadastro incompleto",IF($I22="",IF($J22&lt;&gt;"","Envio incompleto","Solicitada"),IF($J22="","Envio incompleto",IF(OR($L22&lt;&gt;"",$M22&lt;&gt;""),IF(OR($L22="",$M22=""),"Recebimento incompleto",IF($M22=$J22,"Recebida","Recebida com divergência")),"Em trânsito")))))</f>
        <v/>
      </c>
      <c r="O22" s="23">
        <f>IF(OR($A22="",$I22=""),"",MAX(0,IF($L22&lt;&gt;"",$L22-$I22,Cadastros!$B$3-$I22)))</f>
        <v/>
      </c>
      <c r="P22" s="23">
        <f>IF(OR($A22="",$L22="",$M22="",$J22=""),"",$M22-$J22)</f>
        <v/>
      </c>
      <c r="Q22" s="22">
        <f>IF($A22="","",IF($I22="",IF($H22="","Sem previsão de envio",IF(Cadastros!$B$3&gt;$H22,"Envio atrasado","No prazo")),IF($L22="",IF($K22="","Sem previsão de recebimento",IF(Cadastros!$B$3&gt;$K22,"Recebimento atrasado","No prazo")),IF($K22="","Recebida sem previsão",IF($L22&gt;$K22,"Recebida com atraso","Concluída no prazo")))))</f>
        <v/>
      </c>
      <c r="R22" s="18" t="n"/>
      <c r="S22" s="20">
        <f>IF($A22="","",_xlfn.TEXTJOIN(" | ",TRUE,IF($C22=$D22,"Origem e destino iguais",""),IF(COUNTIF($A$5:$A$204,$A22)&gt;1,"ID duplicado",""),IF(AND($I22&lt;&gt;"",$J22=""),"Informe a quantidade enviada",""),IF(AND($J22&lt;&gt;"",$I22=""),"Informe a data de envio",""),IF(AND($L22&lt;&gt;"",$M22=""),"Informe a quantidade recebida",""),IF(AND($M22&lt;&gt;"",$L22=""),"Informe a data de recebimento",""),IF(AND($L22&lt;&gt;"",$I22=""),"Recebimento sem envio",""),IF(AND($J22&lt;&gt;"",$G22&lt;&gt;"",$J22&lt;&gt;$G22),"Envio diferente do solicitado",""),IF(AND($L22&lt;&gt;"",$M22&lt;&gt;"",$J22&lt;&gt;"",$M22&lt;&gt;$J22),"Diferença no recebimento",""),IF(AND($M22&lt;&gt;"",$J22&lt;&gt;"",$M22&gt;$J22),"Recebido acima do enviado",""),IF(AND($I22&lt;&gt;"",$B22&lt;&gt;"",$I22&lt;$B22),"Envio anterior à solicitação",""),IF(AND($L22&lt;&gt;"",$I22&lt;&gt;"",$L22&lt;$I22),"Recebimento anterior ao envio",""),IF(AND($O22&lt;&gt;"",$L22="",$O22&gt;Cadastros!$B$5),"Trânsito prolongado","")))</f>
        <v/>
      </c>
      <c r="T22" s="22">
        <f>IF($A22="","",IF(AND(COUNTIFS(tbSaldos[Depósito],$C22,tbSaldos[SKU],$E22)&gt;0,COUNTIFS(tbSaldos[Depósito],$D22,tbSaldos[SKU],$E22)&gt;0),"OK","Cadastrar saldo de origem/destino"))</f>
        <v/>
      </c>
    </row>
    <row r="23">
      <c r="A23" s="18" t="n"/>
      <c r="B23" s="42" t="n"/>
      <c r="C23" s="18" t="n"/>
      <c r="D23" s="18" t="n"/>
      <c r="E23" s="18" t="n"/>
      <c r="F23" s="20">
        <f>IF($A23="","",IF($E23="","",IFERROR(INDEX(tbProdutos[Produto],MATCH($E23,tbProdutos[SKU],0)),"SKU não cadastrado")))</f>
        <v/>
      </c>
      <c r="G23" s="21" t="n"/>
      <c r="H23" s="42" t="n"/>
      <c r="I23" s="42" t="n"/>
      <c r="J23" s="21" t="n"/>
      <c r="K23" s="42" t="n"/>
      <c r="L23" s="42" t="n"/>
      <c r="M23" s="21" t="n"/>
      <c r="N23" s="22">
        <f>IF($A23="","",IF(OR($B23="",$C23="",$D23="",$E23="",$G23=""),"Cadastro incompleto",IF($I23="",IF($J23&lt;&gt;"","Envio incompleto","Solicitada"),IF($J23="","Envio incompleto",IF(OR($L23&lt;&gt;"",$M23&lt;&gt;""),IF(OR($L23="",$M23=""),"Recebimento incompleto",IF($M23=$J23,"Recebida","Recebida com divergência")),"Em trânsito")))))</f>
        <v/>
      </c>
      <c r="O23" s="23">
        <f>IF(OR($A23="",$I23=""),"",MAX(0,IF($L23&lt;&gt;"",$L23-$I23,Cadastros!$B$3-$I23)))</f>
        <v/>
      </c>
      <c r="P23" s="23">
        <f>IF(OR($A23="",$L23="",$M23="",$J23=""),"",$M23-$J23)</f>
        <v/>
      </c>
      <c r="Q23" s="22">
        <f>IF($A23="","",IF($I23="",IF($H23="","Sem previsão de envio",IF(Cadastros!$B$3&gt;$H23,"Envio atrasado","No prazo")),IF($L23="",IF($K23="","Sem previsão de recebimento",IF(Cadastros!$B$3&gt;$K23,"Recebimento atrasado","No prazo")),IF($K23="","Recebida sem previsão",IF($L23&gt;$K23,"Recebida com atraso","Concluída no prazo")))))</f>
        <v/>
      </c>
      <c r="R23" s="18" t="n"/>
      <c r="S23" s="20">
        <f>IF($A23="","",_xlfn.TEXTJOIN(" | ",TRUE,IF($C23=$D23,"Origem e destino iguais",""),IF(COUNTIF($A$5:$A$204,$A23)&gt;1,"ID duplicado",""),IF(AND($I23&lt;&gt;"",$J23=""),"Informe a quantidade enviada",""),IF(AND($J23&lt;&gt;"",$I23=""),"Informe a data de envio",""),IF(AND($L23&lt;&gt;"",$M23=""),"Informe a quantidade recebida",""),IF(AND($M23&lt;&gt;"",$L23=""),"Informe a data de recebimento",""),IF(AND($L23&lt;&gt;"",$I23=""),"Recebimento sem envio",""),IF(AND($J23&lt;&gt;"",$G23&lt;&gt;"",$J23&lt;&gt;$G23),"Envio diferente do solicitado",""),IF(AND($L23&lt;&gt;"",$M23&lt;&gt;"",$J23&lt;&gt;"",$M23&lt;&gt;$J23),"Diferença no recebimento",""),IF(AND($M23&lt;&gt;"",$J23&lt;&gt;"",$M23&gt;$J23),"Recebido acima do enviado",""),IF(AND($I23&lt;&gt;"",$B23&lt;&gt;"",$I23&lt;$B23),"Envio anterior à solicitação",""),IF(AND($L23&lt;&gt;"",$I23&lt;&gt;"",$L23&lt;$I23),"Recebimento anterior ao envio",""),IF(AND($O23&lt;&gt;"",$L23="",$O23&gt;Cadastros!$B$5),"Trânsito prolongado","")))</f>
        <v/>
      </c>
      <c r="T23" s="22">
        <f>IF($A23="","",IF(AND(COUNTIFS(tbSaldos[Depósito],$C23,tbSaldos[SKU],$E23)&gt;0,COUNTIFS(tbSaldos[Depósito],$D23,tbSaldos[SKU],$E23)&gt;0),"OK","Cadastrar saldo de origem/destino"))</f>
        <v/>
      </c>
    </row>
    <row r="24">
      <c r="A24" s="18" t="n"/>
      <c r="B24" s="42" t="n"/>
      <c r="C24" s="18" t="n"/>
      <c r="D24" s="18" t="n"/>
      <c r="E24" s="18" t="n"/>
      <c r="F24" s="20">
        <f>IF($A24="","",IF($E24="","",IFERROR(INDEX(tbProdutos[Produto],MATCH($E24,tbProdutos[SKU],0)),"SKU não cadastrado")))</f>
        <v/>
      </c>
      <c r="G24" s="21" t="n"/>
      <c r="H24" s="42" t="n"/>
      <c r="I24" s="42" t="n"/>
      <c r="J24" s="21" t="n"/>
      <c r="K24" s="42" t="n"/>
      <c r="L24" s="42" t="n"/>
      <c r="M24" s="21" t="n"/>
      <c r="N24" s="22">
        <f>IF($A24="","",IF(OR($B24="",$C24="",$D24="",$E24="",$G24=""),"Cadastro incompleto",IF($I24="",IF($J24&lt;&gt;"","Envio incompleto","Solicitada"),IF($J24="","Envio incompleto",IF(OR($L24&lt;&gt;"",$M24&lt;&gt;""),IF(OR($L24="",$M24=""),"Recebimento incompleto",IF($M24=$J24,"Recebida","Recebida com divergência")),"Em trânsito")))))</f>
        <v/>
      </c>
      <c r="O24" s="23">
        <f>IF(OR($A24="",$I24=""),"",MAX(0,IF($L24&lt;&gt;"",$L24-$I24,Cadastros!$B$3-$I24)))</f>
        <v/>
      </c>
      <c r="P24" s="23">
        <f>IF(OR($A24="",$L24="",$M24="",$J24=""),"",$M24-$J24)</f>
        <v/>
      </c>
      <c r="Q24" s="22">
        <f>IF($A24="","",IF($I24="",IF($H24="","Sem previsão de envio",IF(Cadastros!$B$3&gt;$H24,"Envio atrasado","No prazo")),IF($L24="",IF($K24="","Sem previsão de recebimento",IF(Cadastros!$B$3&gt;$K24,"Recebimento atrasado","No prazo")),IF($K24="","Recebida sem previsão",IF($L24&gt;$K24,"Recebida com atraso","Concluída no prazo")))))</f>
        <v/>
      </c>
      <c r="R24" s="18" t="n"/>
      <c r="S24" s="20">
        <f>IF($A24="","",_xlfn.TEXTJOIN(" | ",TRUE,IF($C24=$D24,"Origem e destino iguais",""),IF(COUNTIF($A$5:$A$204,$A24)&gt;1,"ID duplicado",""),IF(AND($I24&lt;&gt;"",$J24=""),"Informe a quantidade enviada",""),IF(AND($J24&lt;&gt;"",$I24=""),"Informe a data de envio",""),IF(AND($L24&lt;&gt;"",$M24=""),"Informe a quantidade recebida",""),IF(AND($M24&lt;&gt;"",$L24=""),"Informe a data de recebimento",""),IF(AND($L24&lt;&gt;"",$I24=""),"Recebimento sem envio",""),IF(AND($J24&lt;&gt;"",$G24&lt;&gt;"",$J24&lt;&gt;$G24),"Envio diferente do solicitado",""),IF(AND($L24&lt;&gt;"",$M24&lt;&gt;"",$J24&lt;&gt;"",$M24&lt;&gt;$J24),"Diferença no recebimento",""),IF(AND($M24&lt;&gt;"",$J24&lt;&gt;"",$M24&gt;$J24),"Recebido acima do enviado",""),IF(AND($I24&lt;&gt;"",$B24&lt;&gt;"",$I24&lt;$B24),"Envio anterior à solicitação",""),IF(AND($L24&lt;&gt;"",$I24&lt;&gt;"",$L24&lt;$I24),"Recebimento anterior ao envio",""),IF(AND($O24&lt;&gt;"",$L24="",$O24&gt;Cadastros!$B$5),"Trânsito prolongado","")))</f>
        <v/>
      </c>
      <c r="T24" s="22">
        <f>IF($A24="","",IF(AND(COUNTIFS(tbSaldos[Depósito],$C24,tbSaldos[SKU],$E24)&gt;0,COUNTIFS(tbSaldos[Depósito],$D24,tbSaldos[SKU],$E24)&gt;0),"OK","Cadastrar saldo de origem/destino"))</f>
        <v/>
      </c>
    </row>
    <row r="25">
      <c r="A25" s="18" t="n"/>
      <c r="B25" s="42" t="n"/>
      <c r="C25" s="18" t="n"/>
      <c r="D25" s="18" t="n"/>
      <c r="E25" s="18" t="n"/>
      <c r="F25" s="20">
        <f>IF($A25="","",IF($E25="","",IFERROR(INDEX(tbProdutos[Produto],MATCH($E25,tbProdutos[SKU],0)),"SKU não cadastrado")))</f>
        <v/>
      </c>
      <c r="G25" s="21" t="n"/>
      <c r="H25" s="42" t="n"/>
      <c r="I25" s="42" t="n"/>
      <c r="J25" s="21" t="n"/>
      <c r="K25" s="42" t="n"/>
      <c r="L25" s="42" t="n"/>
      <c r="M25" s="21" t="n"/>
      <c r="N25" s="22">
        <f>IF($A25="","",IF(OR($B25="",$C25="",$D25="",$E25="",$G25=""),"Cadastro incompleto",IF($I25="",IF($J25&lt;&gt;"","Envio incompleto","Solicitada"),IF($J25="","Envio incompleto",IF(OR($L25&lt;&gt;"",$M25&lt;&gt;""),IF(OR($L25="",$M25=""),"Recebimento incompleto",IF($M25=$J25,"Recebida","Recebida com divergência")),"Em trânsito")))))</f>
        <v/>
      </c>
      <c r="O25" s="23">
        <f>IF(OR($A25="",$I25=""),"",MAX(0,IF($L25&lt;&gt;"",$L25-$I25,Cadastros!$B$3-$I25)))</f>
        <v/>
      </c>
      <c r="P25" s="23">
        <f>IF(OR($A25="",$L25="",$M25="",$J25=""),"",$M25-$J25)</f>
        <v/>
      </c>
      <c r="Q25" s="22">
        <f>IF($A25="","",IF($I25="",IF($H25="","Sem previsão de envio",IF(Cadastros!$B$3&gt;$H25,"Envio atrasado","No prazo")),IF($L25="",IF($K25="","Sem previsão de recebimento",IF(Cadastros!$B$3&gt;$K25,"Recebimento atrasado","No prazo")),IF($K25="","Recebida sem previsão",IF($L25&gt;$K25,"Recebida com atraso","Concluída no prazo")))))</f>
        <v/>
      </c>
      <c r="R25" s="18" t="n"/>
      <c r="S25" s="20">
        <f>IF($A25="","",_xlfn.TEXTJOIN(" | ",TRUE,IF($C25=$D25,"Origem e destino iguais",""),IF(COUNTIF($A$5:$A$204,$A25)&gt;1,"ID duplicado",""),IF(AND($I25&lt;&gt;"",$J25=""),"Informe a quantidade enviada",""),IF(AND($J25&lt;&gt;"",$I25=""),"Informe a data de envio",""),IF(AND($L25&lt;&gt;"",$M25=""),"Informe a quantidade recebida",""),IF(AND($M25&lt;&gt;"",$L25=""),"Informe a data de recebimento",""),IF(AND($L25&lt;&gt;"",$I25=""),"Recebimento sem envio",""),IF(AND($J25&lt;&gt;"",$G25&lt;&gt;"",$J25&lt;&gt;$G25),"Envio diferente do solicitado",""),IF(AND($L25&lt;&gt;"",$M25&lt;&gt;"",$J25&lt;&gt;"",$M25&lt;&gt;$J25),"Diferença no recebimento",""),IF(AND($M25&lt;&gt;"",$J25&lt;&gt;"",$M25&gt;$J25),"Recebido acima do enviado",""),IF(AND($I25&lt;&gt;"",$B25&lt;&gt;"",$I25&lt;$B25),"Envio anterior à solicitação",""),IF(AND($L25&lt;&gt;"",$I25&lt;&gt;"",$L25&lt;$I25),"Recebimento anterior ao envio",""),IF(AND($O25&lt;&gt;"",$L25="",$O25&gt;Cadastros!$B$5),"Trânsito prolongado","")))</f>
        <v/>
      </c>
      <c r="T25" s="22">
        <f>IF($A25="","",IF(AND(COUNTIFS(tbSaldos[Depósito],$C25,tbSaldos[SKU],$E25)&gt;0,COUNTIFS(tbSaldos[Depósito],$D25,tbSaldos[SKU],$E25)&gt;0),"OK","Cadastrar saldo de origem/destino"))</f>
        <v/>
      </c>
    </row>
    <row r="26">
      <c r="A26" s="18" t="n"/>
      <c r="B26" s="42" t="n"/>
      <c r="C26" s="18" t="n"/>
      <c r="D26" s="18" t="n"/>
      <c r="E26" s="18" t="n"/>
      <c r="F26" s="20">
        <f>IF($A26="","",IF($E26="","",IFERROR(INDEX(tbProdutos[Produto],MATCH($E26,tbProdutos[SKU],0)),"SKU não cadastrado")))</f>
        <v/>
      </c>
      <c r="G26" s="21" t="n"/>
      <c r="H26" s="42" t="n"/>
      <c r="I26" s="42" t="n"/>
      <c r="J26" s="21" t="n"/>
      <c r="K26" s="42" t="n"/>
      <c r="L26" s="42" t="n"/>
      <c r="M26" s="21" t="n"/>
      <c r="N26" s="22">
        <f>IF($A26="","",IF(OR($B26="",$C26="",$D26="",$E26="",$G26=""),"Cadastro incompleto",IF($I26="",IF($J26&lt;&gt;"","Envio incompleto","Solicitada"),IF($J26="","Envio incompleto",IF(OR($L26&lt;&gt;"",$M26&lt;&gt;""),IF(OR($L26="",$M26=""),"Recebimento incompleto",IF($M26=$J26,"Recebida","Recebida com divergência")),"Em trânsito")))))</f>
        <v/>
      </c>
      <c r="O26" s="23">
        <f>IF(OR($A26="",$I26=""),"",MAX(0,IF($L26&lt;&gt;"",$L26-$I26,Cadastros!$B$3-$I26)))</f>
        <v/>
      </c>
      <c r="P26" s="23">
        <f>IF(OR($A26="",$L26="",$M26="",$J26=""),"",$M26-$J26)</f>
        <v/>
      </c>
      <c r="Q26" s="22">
        <f>IF($A26="","",IF($I26="",IF($H26="","Sem previsão de envio",IF(Cadastros!$B$3&gt;$H26,"Envio atrasado","No prazo")),IF($L26="",IF($K26="","Sem previsão de recebimento",IF(Cadastros!$B$3&gt;$K26,"Recebimento atrasado","No prazo")),IF($K26="","Recebida sem previsão",IF($L26&gt;$K26,"Recebida com atraso","Concluída no prazo")))))</f>
        <v/>
      </c>
      <c r="R26" s="18" t="n"/>
      <c r="S26" s="20">
        <f>IF($A26="","",_xlfn.TEXTJOIN(" | ",TRUE,IF($C26=$D26,"Origem e destino iguais",""),IF(COUNTIF($A$5:$A$204,$A26)&gt;1,"ID duplicado",""),IF(AND($I26&lt;&gt;"",$J26=""),"Informe a quantidade enviada",""),IF(AND($J26&lt;&gt;"",$I26=""),"Informe a data de envio",""),IF(AND($L26&lt;&gt;"",$M26=""),"Informe a quantidade recebida",""),IF(AND($M26&lt;&gt;"",$L26=""),"Informe a data de recebimento",""),IF(AND($L26&lt;&gt;"",$I26=""),"Recebimento sem envio",""),IF(AND($J26&lt;&gt;"",$G26&lt;&gt;"",$J26&lt;&gt;$G26),"Envio diferente do solicitado",""),IF(AND($L26&lt;&gt;"",$M26&lt;&gt;"",$J26&lt;&gt;"",$M26&lt;&gt;$J26),"Diferença no recebimento",""),IF(AND($M26&lt;&gt;"",$J26&lt;&gt;"",$M26&gt;$J26),"Recebido acima do enviado",""),IF(AND($I26&lt;&gt;"",$B26&lt;&gt;"",$I26&lt;$B26),"Envio anterior à solicitação",""),IF(AND($L26&lt;&gt;"",$I26&lt;&gt;"",$L26&lt;$I26),"Recebimento anterior ao envio",""),IF(AND($O26&lt;&gt;"",$L26="",$O26&gt;Cadastros!$B$5),"Trânsito prolongado","")))</f>
        <v/>
      </c>
      <c r="T26" s="22">
        <f>IF($A26="","",IF(AND(COUNTIFS(tbSaldos[Depósito],$C26,tbSaldos[SKU],$E26)&gt;0,COUNTIFS(tbSaldos[Depósito],$D26,tbSaldos[SKU],$E26)&gt;0),"OK","Cadastrar saldo de origem/destino"))</f>
        <v/>
      </c>
    </row>
    <row r="27">
      <c r="A27" s="18" t="n"/>
      <c r="B27" s="42" t="n"/>
      <c r="C27" s="18" t="n"/>
      <c r="D27" s="18" t="n"/>
      <c r="E27" s="18" t="n"/>
      <c r="F27" s="20">
        <f>IF($A27="","",IF($E27="","",IFERROR(INDEX(tbProdutos[Produto],MATCH($E27,tbProdutos[SKU],0)),"SKU não cadastrado")))</f>
        <v/>
      </c>
      <c r="G27" s="21" t="n"/>
      <c r="H27" s="42" t="n"/>
      <c r="I27" s="42" t="n"/>
      <c r="J27" s="21" t="n"/>
      <c r="K27" s="42" t="n"/>
      <c r="L27" s="42" t="n"/>
      <c r="M27" s="21" t="n"/>
      <c r="N27" s="22">
        <f>IF($A27="","",IF(OR($B27="",$C27="",$D27="",$E27="",$G27=""),"Cadastro incompleto",IF($I27="",IF($J27&lt;&gt;"","Envio incompleto","Solicitada"),IF($J27="","Envio incompleto",IF(OR($L27&lt;&gt;"",$M27&lt;&gt;""),IF(OR($L27="",$M27=""),"Recebimento incompleto",IF($M27=$J27,"Recebida","Recebida com divergência")),"Em trânsito")))))</f>
        <v/>
      </c>
      <c r="O27" s="23">
        <f>IF(OR($A27="",$I27=""),"",MAX(0,IF($L27&lt;&gt;"",$L27-$I27,Cadastros!$B$3-$I27)))</f>
        <v/>
      </c>
      <c r="P27" s="23">
        <f>IF(OR($A27="",$L27="",$M27="",$J27=""),"",$M27-$J27)</f>
        <v/>
      </c>
      <c r="Q27" s="22">
        <f>IF($A27="","",IF($I27="",IF($H27="","Sem previsão de envio",IF(Cadastros!$B$3&gt;$H27,"Envio atrasado","No prazo")),IF($L27="",IF($K27="","Sem previsão de recebimento",IF(Cadastros!$B$3&gt;$K27,"Recebimento atrasado","No prazo")),IF($K27="","Recebida sem previsão",IF($L27&gt;$K27,"Recebida com atraso","Concluída no prazo")))))</f>
        <v/>
      </c>
      <c r="R27" s="18" t="n"/>
      <c r="S27" s="20">
        <f>IF($A27="","",_xlfn.TEXTJOIN(" | ",TRUE,IF($C27=$D27,"Origem e destino iguais",""),IF(COUNTIF($A$5:$A$204,$A27)&gt;1,"ID duplicado",""),IF(AND($I27&lt;&gt;"",$J27=""),"Informe a quantidade enviada",""),IF(AND($J27&lt;&gt;"",$I27=""),"Informe a data de envio",""),IF(AND($L27&lt;&gt;"",$M27=""),"Informe a quantidade recebida",""),IF(AND($M27&lt;&gt;"",$L27=""),"Informe a data de recebimento",""),IF(AND($L27&lt;&gt;"",$I27=""),"Recebimento sem envio",""),IF(AND($J27&lt;&gt;"",$G27&lt;&gt;"",$J27&lt;&gt;$G27),"Envio diferente do solicitado",""),IF(AND($L27&lt;&gt;"",$M27&lt;&gt;"",$J27&lt;&gt;"",$M27&lt;&gt;$J27),"Diferença no recebimento",""),IF(AND($M27&lt;&gt;"",$J27&lt;&gt;"",$M27&gt;$J27),"Recebido acima do enviado",""),IF(AND($I27&lt;&gt;"",$B27&lt;&gt;"",$I27&lt;$B27),"Envio anterior à solicitação",""),IF(AND($L27&lt;&gt;"",$I27&lt;&gt;"",$L27&lt;$I27),"Recebimento anterior ao envio",""),IF(AND($O27&lt;&gt;"",$L27="",$O27&gt;Cadastros!$B$5),"Trânsito prolongado","")))</f>
        <v/>
      </c>
      <c r="T27" s="22">
        <f>IF($A27="","",IF(AND(COUNTIFS(tbSaldos[Depósito],$C27,tbSaldos[SKU],$E27)&gt;0,COUNTIFS(tbSaldos[Depósito],$D27,tbSaldos[SKU],$E27)&gt;0),"OK","Cadastrar saldo de origem/destino"))</f>
        <v/>
      </c>
    </row>
    <row r="28">
      <c r="A28" s="18" t="n"/>
      <c r="B28" s="42" t="n"/>
      <c r="C28" s="18" t="n"/>
      <c r="D28" s="18" t="n"/>
      <c r="E28" s="18" t="n"/>
      <c r="F28" s="20">
        <f>IF($A28="","",IF($E28="","",IFERROR(INDEX(tbProdutos[Produto],MATCH($E28,tbProdutos[SKU],0)),"SKU não cadastrado")))</f>
        <v/>
      </c>
      <c r="G28" s="21" t="n"/>
      <c r="H28" s="42" t="n"/>
      <c r="I28" s="42" t="n"/>
      <c r="J28" s="21" t="n"/>
      <c r="K28" s="42" t="n"/>
      <c r="L28" s="42" t="n"/>
      <c r="M28" s="21" t="n"/>
      <c r="N28" s="22">
        <f>IF($A28="","",IF(OR($B28="",$C28="",$D28="",$E28="",$G28=""),"Cadastro incompleto",IF($I28="",IF($J28&lt;&gt;"","Envio incompleto","Solicitada"),IF($J28="","Envio incompleto",IF(OR($L28&lt;&gt;"",$M28&lt;&gt;""),IF(OR($L28="",$M28=""),"Recebimento incompleto",IF($M28=$J28,"Recebida","Recebida com divergência")),"Em trânsito")))))</f>
        <v/>
      </c>
      <c r="O28" s="23">
        <f>IF(OR($A28="",$I28=""),"",MAX(0,IF($L28&lt;&gt;"",$L28-$I28,Cadastros!$B$3-$I28)))</f>
        <v/>
      </c>
      <c r="P28" s="23">
        <f>IF(OR($A28="",$L28="",$M28="",$J28=""),"",$M28-$J28)</f>
        <v/>
      </c>
      <c r="Q28" s="22">
        <f>IF($A28="","",IF($I28="",IF($H28="","Sem previsão de envio",IF(Cadastros!$B$3&gt;$H28,"Envio atrasado","No prazo")),IF($L28="",IF($K28="","Sem previsão de recebimento",IF(Cadastros!$B$3&gt;$K28,"Recebimento atrasado","No prazo")),IF($K28="","Recebida sem previsão",IF($L28&gt;$K28,"Recebida com atraso","Concluída no prazo")))))</f>
        <v/>
      </c>
      <c r="R28" s="18" t="n"/>
      <c r="S28" s="20">
        <f>IF($A28="","",_xlfn.TEXTJOIN(" | ",TRUE,IF($C28=$D28,"Origem e destino iguais",""),IF(COUNTIF($A$5:$A$204,$A28)&gt;1,"ID duplicado",""),IF(AND($I28&lt;&gt;"",$J28=""),"Informe a quantidade enviada",""),IF(AND($J28&lt;&gt;"",$I28=""),"Informe a data de envio",""),IF(AND($L28&lt;&gt;"",$M28=""),"Informe a quantidade recebida",""),IF(AND($M28&lt;&gt;"",$L28=""),"Informe a data de recebimento",""),IF(AND($L28&lt;&gt;"",$I28=""),"Recebimento sem envio",""),IF(AND($J28&lt;&gt;"",$G28&lt;&gt;"",$J28&lt;&gt;$G28),"Envio diferente do solicitado",""),IF(AND($L28&lt;&gt;"",$M28&lt;&gt;"",$J28&lt;&gt;"",$M28&lt;&gt;$J28),"Diferença no recebimento",""),IF(AND($M28&lt;&gt;"",$J28&lt;&gt;"",$M28&gt;$J28),"Recebido acima do enviado",""),IF(AND($I28&lt;&gt;"",$B28&lt;&gt;"",$I28&lt;$B28),"Envio anterior à solicitação",""),IF(AND($L28&lt;&gt;"",$I28&lt;&gt;"",$L28&lt;$I28),"Recebimento anterior ao envio",""),IF(AND($O28&lt;&gt;"",$L28="",$O28&gt;Cadastros!$B$5),"Trânsito prolongado","")))</f>
        <v/>
      </c>
      <c r="T28" s="22">
        <f>IF($A28="","",IF(AND(COUNTIFS(tbSaldos[Depósito],$C28,tbSaldos[SKU],$E28)&gt;0,COUNTIFS(tbSaldos[Depósito],$D28,tbSaldos[SKU],$E28)&gt;0),"OK","Cadastrar saldo de origem/destino"))</f>
        <v/>
      </c>
    </row>
    <row r="29">
      <c r="A29" s="18" t="n"/>
      <c r="B29" s="42" t="n"/>
      <c r="C29" s="18" t="n"/>
      <c r="D29" s="18" t="n"/>
      <c r="E29" s="18" t="n"/>
      <c r="F29" s="20">
        <f>IF($A29="","",IF($E29="","",IFERROR(INDEX(tbProdutos[Produto],MATCH($E29,tbProdutos[SKU],0)),"SKU não cadastrado")))</f>
        <v/>
      </c>
      <c r="G29" s="21" t="n"/>
      <c r="H29" s="42" t="n"/>
      <c r="I29" s="42" t="n"/>
      <c r="J29" s="21" t="n"/>
      <c r="K29" s="42" t="n"/>
      <c r="L29" s="42" t="n"/>
      <c r="M29" s="21" t="n"/>
      <c r="N29" s="22">
        <f>IF($A29="","",IF(OR($B29="",$C29="",$D29="",$E29="",$G29=""),"Cadastro incompleto",IF($I29="",IF($J29&lt;&gt;"","Envio incompleto","Solicitada"),IF($J29="","Envio incompleto",IF(OR($L29&lt;&gt;"",$M29&lt;&gt;""),IF(OR($L29="",$M29=""),"Recebimento incompleto",IF($M29=$J29,"Recebida","Recebida com divergência")),"Em trânsito")))))</f>
        <v/>
      </c>
      <c r="O29" s="23">
        <f>IF(OR($A29="",$I29=""),"",MAX(0,IF($L29&lt;&gt;"",$L29-$I29,Cadastros!$B$3-$I29)))</f>
        <v/>
      </c>
      <c r="P29" s="23">
        <f>IF(OR($A29="",$L29="",$M29="",$J29=""),"",$M29-$J29)</f>
        <v/>
      </c>
      <c r="Q29" s="22">
        <f>IF($A29="","",IF($I29="",IF($H29="","Sem previsão de envio",IF(Cadastros!$B$3&gt;$H29,"Envio atrasado","No prazo")),IF($L29="",IF($K29="","Sem previsão de recebimento",IF(Cadastros!$B$3&gt;$K29,"Recebimento atrasado","No prazo")),IF($K29="","Recebida sem previsão",IF($L29&gt;$K29,"Recebida com atraso","Concluída no prazo")))))</f>
        <v/>
      </c>
      <c r="R29" s="18" t="n"/>
      <c r="S29" s="20">
        <f>IF($A29="","",_xlfn.TEXTJOIN(" | ",TRUE,IF($C29=$D29,"Origem e destino iguais",""),IF(COUNTIF($A$5:$A$204,$A29)&gt;1,"ID duplicado",""),IF(AND($I29&lt;&gt;"",$J29=""),"Informe a quantidade enviada",""),IF(AND($J29&lt;&gt;"",$I29=""),"Informe a data de envio",""),IF(AND($L29&lt;&gt;"",$M29=""),"Informe a quantidade recebida",""),IF(AND($M29&lt;&gt;"",$L29=""),"Informe a data de recebimento",""),IF(AND($L29&lt;&gt;"",$I29=""),"Recebimento sem envio",""),IF(AND($J29&lt;&gt;"",$G29&lt;&gt;"",$J29&lt;&gt;$G29),"Envio diferente do solicitado",""),IF(AND($L29&lt;&gt;"",$M29&lt;&gt;"",$J29&lt;&gt;"",$M29&lt;&gt;$J29),"Diferença no recebimento",""),IF(AND($M29&lt;&gt;"",$J29&lt;&gt;"",$M29&gt;$J29),"Recebido acima do enviado",""),IF(AND($I29&lt;&gt;"",$B29&lt;&gt;"",$I29&lt;$B29),"Envio anterior à solicitação",""),IF(AND($L29&lt;&gt;"",$I29&lt;&gt;"",$L29&lt;$I29),"Recebimento anterior ao envio",""),IF(AND($O29&lt;&gt;"",$L29="",$O29&gt;Cadastros!$B$5),"Trânsito prolongado","")))</f>
        <v/>
      </c>
      <c r="T29" s="22">
        <f>IF($A29="","",IF(AND(COUNTIFS(tbSaldos[Depósito],$C29,tbSaldos[SKU],$E29)&gt;0,COUNTIFS(tbSaldos[Depósito],$D29,tbSaldos[SKU],$E29)&gt;0),"OK","Cadastrar saldo de origem/destino"))</f>
        <v/>
      </c>
    </row>
    <row r="30">
      <c r="A30" s="18" t="n"/>
      <c r="B30" s="42" t="n"/>
      <c r="C30" s="18" t="n"/>
      <c r="D30" s="18" t="n"/>
      <c r="E30" s="18" t="n"/>
      <c r="F30" s="20">
        <f>IF($A30="","",IF($E30="","",IFERROR(INDEX(tbProdutos[Produto],MATCH($E30,tbProdutos[SKU],0)),"SKU não cadastrado")))</f>
        <v/>
      </c>
      <c r="G30" s="21" t="n"/>
      <c r="H30" s="42" t="n"/>
      <c r="I30" s="42" t="n"/>
      <c r="J30" s="21" t="n"/>
      <c r="K30" s="42" t="n"/>
      <c r="L30" s="42" t="n"/>
      <c r="M30" s="21" t="n"/>
      <c r="N30" s="22">
        <f>IF($A30="","",IF(OR($B30="",$C30="",$D30="",$E30="",$G30=""),"Cadastro incompleto",IF($I30="",IF($J30&lt;&gt;"","Envio incompleto","Solicitada"),IF($J30="","Envio incompleto",IF(OR($L30&lt;&gt;"",$M30&lt;&gt;""),IF(OR($L30="",$M30=""),"Recebimento incompleto",IF($M30=$J30,"Recebida","Recebida com divergência")),"Em trânsito")))))</f>
        <v/>
      </c>
      <c r="O30" s="23">
        <f>IF(OR($A30="",$I30=""),"",MAX(0,IF($L30&lt;&gt;"",$L30-$I30,Cadastros!$B$3-$I30)))</f>
        <v/>
      </c>
      <c r="P30" s="23">
        <f>IF(OR($A30="",$L30="",$M30="",$J30=""),"",$M30-$J30)</f>
        <v/>
      </c>
      <c r="Q30" s="22">
        <f>IF($A30="","",IF($I30="",IF($H30="","Sem previsão de envio",IF(Cadastros!$B$3&gt;$H30,"Envio atrasado","No prazo")),IF($L30="",IF($K30="","Sem previsão de recebimento",IF(Cadastros!$B$3&gt;$K30,"Recebimento atrasado","No prazo")),IF($K30="","Recebida sem previsão",IF($L30&gt;$K30,"Recebida com atraso","Concluída no prazo")))))</f>
        <v/>
      </c>
      <c r="R30" s="18" t="n"/>
      <c r="S30" s="20">
        <f>IF($A30="","",_xlfn.TEXTJOIN(" | ",TRUE,IF($C30=$D30,"Origem e destino iguais",""),IF(COUNTIF($A$5:$A$204,$A30)&gt;1,"ID duplicado",""),IF(AND($I30&lt;&gt;"",$J30=""),"Informe a quantidade enviada",""),IF(AND($J30&lt;&gt;"",$I30=""),"Informe a data de envio",""),IF(AND($L30&lt;&gt;"",$M30=""),"Informe a quantidade recebida",""),IF(AND($M30&lt;&gt;"",$L30=""),"Informe a data de recebimento",""),IF(AND($L30&lt;&gt;"",$I30=""),"Recebimento sem envio",""),IF(AND($J30&lt;&gt;"",$G30&lt;&gt;"",$J30&lt;&gt;$G30),"Envio diferente do solicitado",""),IF(AND($L30&lt;&gt;"",$M30&lt;&gt;"",$J30&lt;&gt;"",$M30&lt;&gt;$J30),"Diferença no recebimento",""),IF(AND($M30&lt;&gt;"",$J30&lt;&gt;"",$M30&gt;$J30),"Recebido acima do enviado",""),IF(AND($I30&lt;&gt;"",$B30&lt;&gt;"",$I30&lt;$B30),"Envio anterior à solicitação",""),IF(AND($L30&lt;&gt;"",$I30&lt;&gt;"",$L30&lt;$I30),"Recebimento anterior ao envio",""),IF(AND($O30&lt;&gt;"",$L30="",$O30&gt;Cadastros!$B$5),"Trânsito prolongado","")))</f>
        <v/>
      </c>
      <c r="T30" s="22">
        <f>IF($A30="","",IF(AND(COUNTIFS(tbSaldos[Depósito],$C30,tbSaldos[SKU],$E30)&gt;0,COUNTIFS(tbSaldos[Depósito],$D30,tbSaldos[SKU],$E30)&gt;0),"OK","Cadastrar saldo de origem/destino"))</f>
        <v/>
      </c>
    </row>
    <row r="31">
      <c r="A31" s="18" t="n"/>
      <c r="B31" s="42" t="n"/>
      <c r="C31" s="18" t="n"/>
      <c r="D31" s="18" t="n"/>
      <c r="E31" s="18" t="n"/>
      <c r="F31" s="20">
        <f>IF($A31="","",IF($E31="","",IFERROR(INDEX(tbProdutos[Produto],MATCH($E31,tbProdutos[SKU],0)),"SKU não cadastrado")))</f>
        <v/>
      </c>
      <c r="G31" s="21" t="n"/>
      <c r="H31" s="42" t="n"/>
      <c r="I31" s="42" t="n"/>
      <c r="J31" s="21" t="n"/>
      <c r="K31" s="42" t="n"/>
      <c r="L31" s="42" t="n"/>
      <c r="M31" s="21" t="n"/>
      <c r="N31" s="22">
        <f>IF($A31="","",IF(OR($B31="",$C31="",$D31="",$E31="",$G31=""),"Cadastro incompleto",IF($I31="",IF($J31&lt;&gt;"","Envio incompleto","Solicitada"),IF($J31="","Envio incompleto",IF(OR($L31&lt;&gt;"",$M31&lt;&gt;""),IF(OR($L31="",$M31=""),"Recebimento incompleto",IF($M31=$J31,"Recebida","Recebida com divergência")),"Em trânsito")))))</f>
        <v/>
      </c>
      <c r="O31" s="23">
        <f>IF(OR($A31="",$I31=""),"",MAX(0,IF($L31&lt;&gt;"",$L31-$I31,Cadastros!$B$3-$I31)))</f>
        <v/>
      </c>
      <c r="P31" s="23">
        <f>IF(OR($A31="",$L31="",$M31="",$J31=""),"",$M31-$J31)</f>
        <v/>
      </c>
      <c r="Q31" s="22">
        <f>IF($A31="","",IF($I31="",IF($H31="","Sem previsão de envio",IF(Cadastros!$B$3&gt;$H31,"Envio atrasado","No prazo")),IF($L31="",IF($K31="","Sem previsão de recebimento",IF(Cadastros!$B$3&gt;$K31,"Recebimento atrasado","No prazo")),IF($K31="","Recebida sem previsão",IF($L31&gt;$K31,"Recebida com atraso","Concluída no prazo")))))</f>
        <v/>
      </c>
      <c r="R31" s="18" t="n"/>
      <c r="S31" s="20">
        <f>IF($A31="","",_xlfn.TEXTJOIN(" | ",TRUE,IF($C31=$D31,"Origem e destino iguais",""),IF(COUNTIF($A$5:$A$204,$A31)&gt;1,"ID duplicado",""),IF(AND($I31&lt;&gt;"",$J31=""),"Informe a quantidade enviada",""),IF(AND($J31&lt;&gt;"",$I31=""),"Informe a data de envio",""),IF(AND($L31&lt;&gt;"",$M31=""),"Informe a quantidade recebida",""),IF(AND($M31&lt;&gt;"",$L31=""),"Informe a data de recebimento",""),IF(AND($L31&lt;&gt;"",$I31=""),"Recebimento sem envio",""),IF(AND($J31&lt;&gt;"",$G31&lt;&gt;"",$J31&lt;&gt;$G31),"Envio diferente do solicitado",""),IF(AND($L31&lt;&gt;"",$M31&lt;&gt;"",$J31&lt;&gt;"",$M31&lt;&gt;$J31),"Diferença no recebimento",""),IF(AND($M31&lt;&gt;"",$J31&lt;&gt;"",$M31&gt;$J31),"Recebido acima do enviado",""),IF(AND($I31&lt;&gt;"",$B31&lt;&gt;"",$I31&lt;$B31),"Envio anterior à solicitação",""),IF(AND($L31&lt;&gt;"",$I31&lt;&gt;"",$L31&lt;$I31),"Recebimento anterior ao envio",""),IF(AND($O31&lt;&gt;"",$L31="",$O31&gt;Cadastros!$B$5),"Trânsito prolongado","")))</f>
        <v/>
      </c>
      <c r="T31" s="22">
        <f>IF($A31="","",IF(AND(COUNTIFS(tbSaldos[Depósito],$C31,tbSaldos[SKU],$E31)&gt;0,COUNTIFS(tbSaldos[Depósito],$D31,tbSaldos[SKU],$E31)&gt;0),"OK","Cadastrar saldo de origem/destino"))</f>
        <v/>
      </c>
    </row>
    <row r="32">
      <c r="A32" s="18" t="n"/>
      <c r="B32" s="42" t="n"/>
      <c r="C32" s="18" t="n"/>
      <c r="D32" s="18" t="n"/>
      <c r="E32" s="18" t="n"/>
      <c r="F32" s="20">
        <f>IF($A32="","",IF($E32="","",IFERROR(INDEX(tbProdutos[Produto],MATCH($E32,tbProdutos[SKU],0)),"SKU não cadastrado")))</f>
        <v/>
      </c>
      <c r="G32" s="21" t="n"/>
      <c r="H32" s="42" t="n"/>
      <c r="I32" s="42" t="n"/>
      <c r="J32" s="21" t="n"/>
      <c r="K32" s="42" t="n"/>
      <c r="L32" s="42" t="n"/>
      <c r="M32" s="21" t="n"/>
      <c r="N32" s="22">
        <f>IF($A32="","",IF(OR($B32="",$C32="",$D32="",$E32="",$G32=""),"Cadastro incompleto",IF($I32="",IF($J32&lt;&gt;"","Envio incompleto","Solicitada"),IF($J32="","Envio incompleto",IF(OR($L32&lt;&gt;"",$M32&lt;&gt;""),IF(OR($L32="",$M32=""),"Recebimento incompleto",IF($M32=$J32,"Recebida","Recebida com divergência")),"Em trânsito")))))</f>
        <v/>
      </c>
      <c r="O32" s="23">
        <f>IF(OR($A32="",$I32=""),"",MAX(0,IF($L32&lt;&gt;"",$L32-$I32,Cadastros!$B$3-$I32)))</f>
        <v/>
      </c>
      <c r="P32" s="23">
        <f>IF(OR($A32="",$L32="",$M32="",$J32=""),"",$M32-$J32)</f>
        <v/>
      </c>
      <c r="Q32" s="22">
        <f>IF($A32="","",IF($I32="",IF($H32="","Sem previsão de envio",IF(Cadastros!$B$3&gt;$H32,"Envio atrasado","No prazo")),IF($L32="",IF($K32="","Sem previsão de recebimento",IF(Cadastros!$B$3&gt;$K32,"Recebimento atrasado","No prazo")),IF($K32="","Recebida sem previsão",IF($L32&gt;$K32,"Recebida com atraso","Concluída no prazo")))))</f>
        <v/>
      </c>
      <c r="R32" s="18" t="n"/>
      <c r="S32" s="20">
        <f>IF($A32="","",_xlfn.TEXTJOIN(" | ",TRUE,IF($C32=$D32,"Origem e destino iguais",""),IF(COUNTIF($A$5:$A$204,$A32)&gt;1,"ID duplicado",""),IF(AND($I32&lt;&gt;"",$J32=""),"Informe a quantidade enviada",""),IF(AND($J32&lt;&gt;"",$I32=""),"Informe a data de envio",""),IF(AND($L32&lt;&gt;"",$M32=""),"Informe a quantidade recebida",""),IF(AND($M32&lt;&gt;"",$L32=""),"Informe a data de recebimento",""),IF(AND($L32&lt;&gt;"",$I32=""),"Recebimento sem envio",""),IF(AND($J32&lt;&gt;"",$G32&lt;&gt;"",$J32&lt;&gt;$G32),"Envio diferente do solicitado",""),IF(AND($L32&lt;&gt;"",$M32&lt;&gt;"",$J32&lt;&gt;"",$M32&lt;&gt;$J32),"Diferença no recebimento",""),IF(AND($M32&lt;&gt;"",$J32&lt;&gt;"",$M32&gt;$J32),"Recebido acima do enviado",""),IF(AND($I32&lt;&gt;"",$B32&lt;&gt;"",$I32&lt;$B32),"Envio anterior à solicitação",""),IF(AND($L32&lt;&gt;"",$I32&lt;&gt;"",$L32&lt;$I32),"Recebimento anterior ao envio",""),IF(AND($O32&lt;&gt;"",$L32="",$O32&gt;Cadastros!$B$5),"Trânsito prolongado","")))</f>
        <v/>
      </c>
      <c r="T32" s="22">
        <f>IF($A32="","",IF(AND(COUNTIFS(tbSaldos[Depósito],$C32,tbSaldos[SKU],$E32)&gt;0,COUNTIFS(tbSaldos[Depósito],$D32,tbSaldos[SKU],$E32)&gt;0),"OK","Cadastrar saldo de origem/destino"))</f>
        <v/>
      </c>
    </row>
    <row r="33">
      <c r="A33" s="18" t="n"/>
      <c r="B33" s="42" t="n"/>
      <c r="C33" s="18" t="n"/>
      <c r="D33" s="18" t="n"/>
      <c r="E33" s="18" t="n"/>
      <c r="F33" s="20">
        <f>IF($A33="","",IF($E33="","",IFERROR(INDEX(tbProdutos[Produto],MATCH($E33,tbProdutos[SKU],0)),"SKU não cadastrado")))</f>
        <v/>
      </c>
      <c r="G33" s="21" t="n"/>
      <c r="H33" s="42" t="n"/>
      <c r="I33" s="42" t="n"/>
      <c r="J33" s="21" t="n"/>
      <c r="K33" s="42" t="n"/>
      <c r="L33" s="42" t="n"/>
      <c r="M33" s="21" t="n"/>
      <c r="N33" s="22">
        <f>IF($A33="","",IF(OR($B33="",$C33="",$D33="",$E33="",$G33=""),"Cadastro incompleto",IF($I33="",IF($J33&lt;&gt;"","Envio incompleto","Solicitada"),IF($J33="","Envio incompleto",IF(OR($L33&lt;&gt;"",$M33&lt;&gt;""),IF(OR($L33="",$M33=""),"Recebimento incompleto",IF($M33=$J33,"Recebida","Recebida com divergência")),"Em trânsito")))))</f>
        <v/>
      </c>
      <c r="O33" s="23">
        <f>IF(OR($A33="",$I33=""),"",MAX(0,IF($L33&lt;&gt;"",$L33-$I33,Cadastros!$B$3-$I33)))</f>
        <v/>
      </c>
      <c r="P33" s="23">
        <f>IF(OR($A33="",$L33="",$M33="",$J33=""),"",$M33-$J33)</f>
        <v/>
      </c>
      <c r="Q33" s="22">
        <f>IF($A33="","",IF($I33="",IF($H33="","Sem previsão de envio",IF(Cadastros!$B$3&gt;$H33,"Envio atrasado","No prazo")),IF($L33="",IF($K33="","Sem previsão de recebimento",IF(Cadastros!$B$3&gt;$K33,"Recebimento atrasado","No prazo")),IF($K33="","Recebida sem previsão",IF($L33&gt;$K33,"Recebida com atraso","Concluída no prazo")))))</f>
        <v/>
      </c>
      <c r="R33" s="18" t="n"/>
      <c r="S33" s="20">
        <f>IF($A33="","",_xlfn.TEXTJOIN(" | ",TRUE,IF($C33=$D33,"Origem e destino iguais",""),IF(COUNTIF($A$5:$A$204,$A33)&gt;1,"ID duplicado",""),IF(AND($I33&lt;&gt;"",$J33=""),"Informe a quantidade enviada",""),IF(AND($J33&lt;&gt;"",$I33=""),"Informe a data de envio",""),IF(AND($L33&lt;&gt;"",$M33=""),"Informe a quantidade recebida",""),IF(AND($M33&lt;&gt;"",$L33=""),"Informe a data de recebimento",""),IF(AND($L33&lt;&gt;"",$I33=""),"Recebimento sem envio",""),IF(AND($J33&lt;&gt;"",$G33&lt;&gt;"",$J33&lt;&gt;$G33),"Envio diferente do solicitado",""),IF(AND($L33&lt;&gt;"",$M33&lt;&gt;"",$J33&lt;&gt;"",$M33&lt;&gt;$J33),"Diferença no recebimento",""),IF(AND($M33&lt;&gt;"",$J33&lt;&gt;"",$M33&gt;$J33),"Recebido acima do enviado",""),IF(AND($I33&lt;&gt;"",$B33&lt;&gt;"",$I33&lt;$B33),"Envio anterior à solicitação",""),IF(AND($L33&lt;&gt;"",$I33&lt;&gt;"",$L33&lt;$I33),"Recebimento anterior ao envio",""),IF(AND($O33&lt;&gt;"",$L33="",$O33&gt;Cadastros!$B$5),"Trânsito prolongado","")))</f>
        <v/>
      </c>
      <c r="T33" s="22">
        <f>IF($A33="","",IF(AND(COUNTIFS(tbSaldos[Depósito],$C33,tbSaldos[SKU],$E33)&gt;0,COUNTIFS(tbSaldos[Depósito],$D33,tbSaldos[SKU],$E33)&gt;0),"OK","Cadastrar saldo de origem/destino"))</f>
        <v/>
      </c>
    </row>
    <row r="34">
      <c r="A34" s="18" t="n"/>
      <c r="B34" s="42" t="n"/>
      <c r="C34" s="18" t="n"/>
      <c r="D34" s="18" t="n"/>
      <c r="E34" s="18" t="n"/>
      <c r="F34" s="20">
        <f>IF($A34="","",IF($E34="","",IFERROR(INDEX(tbProdutos[Produto],MATCH($E34,tbProdutos[SKU],0)),"SKU não cadastrado")))</f>
        <v/>
      </c>
      <c r="G34" s="21" t="n"/>
      <c r="H34" s="42" t="n"/>
      <c r="I34" s="42" t="n"/>
      <c r="J34" s="21" t="n"/>
      <c r="K34" s="42" t="n"/>
      <c r="L34" s="42" t="n"/>
      <c r="M34" s="21" t="n"/>
      <c r="N34" s="22">
        <f>IF($A34="","",IF(OR($B34="",$C34="",$D34="",$E34="",$G34=""),"Cadastro incompleto",IF($I34="",IF($J34&lt;&gt;"","Envio incompleto","Solicitada"),IF($J34="","Envio incompleto",IF(OR($L34&lt;&gt;"",$M34&lt;&gt;""),IF(OR($L34="",$M34=""),"Recebimento incompleto",IF($M34=$J34,"Recebida","Recebida com divergência")),"Em trânsito")))))</f>
        <v/>
      </c>
      <c r="O34" s="23">
        <f>IF(OR($A34="",$I34=""),"",MAX(0,IF($L34&lt;&gt;"",$L34-$I34,Cadastros!$B$3-$I34)))</f>
        <v/>
      </c>
      <c r="P34" s="23">
        <f>IF(OR($A34="",$L34="",$M34="",$J34=""),"",$M34-$J34)</f>
        <v/>
      </c>
      <c r="Q34" s="22">
        <f>IF($A34="","",IF($I34="",IF($H34="","Sem previsão de envio",IF(Cadastros!$B$3&gt;$H34,"Envio atrasado","No prazo")),IF($L34="",IF($K34="","Sem previsão de recebimento",IF(Cadastros!$B$3&gt;$K34,"Recebimento atrasado","No prazo")),IF($K34="","Recebida sem previsão",IF($L34&gt;$K34,"Recebida com atraso","Concluída no prazo")))))</f>
        <v/>
      </c>
      <c r="R34" s="18" t="n"/>
      <c r="S34" s="20">
        <f>IF($A34="","",_xlfn.TEXTJOIN(" | ",TRUE,IF($C34=$D34,"Origem e destino iguais",""),IF(COUNTIF($A$5:$A$204,$A34)&gt;1,"ID duplicado",""),IF(AND($I34&lt;&gt;"",$J34=""),"Informe a quantidade enviada",""),IF(AND($J34&lt;&gt;"",$I34=""),"Informe a data de envio",""),IF(AND($L34&lt;&gt;"",$M34=""),"Informe a quantidade recebida",""),IF(AND($M34&lt;&gt;"",$L34=""),"Informe a data de recebimento",""),IF(AND($L34&lt;&gt;"",$I34=""),"Recebimento sem envio",""),IF(AND($J34&lt;&gt;"",$G34&lt;&gt;"",$J34&lt;&gt;$G34),"Envio diferente do solicitado",""),IF(AND($L34&lt;&gt;"",$M34&lt;&gt;"",$J34&lt;&gt;"",$M34&lt;&gt;$J34),"Diferença no recebimento",""),IF(AND($M34&lt;&gt;"",$J34&lt;&gt;"",$M34&gt;$J34),"Recebido acima do enviado",""),IF(AND($I34&lt;&gt;"",$B34&lt;&gt;"",$I34&lt;$B34),"Envio anterior à solicitação",""),IF(AND($L34&lt;&gt;"",$I34&lt;&gt;"",$L34&lt;$I34),"Recebimento anterior ao envio",""),IF(AND($O34&lt;&gt;"",$L34="",$O34&gt;Cadastros!$B$5),"Trânsito prolongado","")))</f>
        <v/>
      </c>
      <c r="T34" s="22">
        <f>IF($A34="","",IF(AND(COUNTIFS(tbSaldos[Depósito],$C34,tbSaldos[SKU],$E34)&gt;0,COUNTIFS(tbSaldos[Depósito],$D34,tbSaldos[SKU],$E34)&gt;0),"OK","Cadastrar saldo de origem/destino"))</f>
        <v/>
      </c>
    </row>
    <row r="35">
      <c r="A35" s="18" t="n"/>
      <c r="B35" s="42" t="n"/>
      <c r="C35" s="18" t="n"/>
      <c r="D35" s="18" t="n"/>
      <c r="E35" s="18" t="n"/>
      <c r="F35" s="20">
        <f>IF($A35="","",IF($E35="","",IFERROR(INDEX(tbProdutos[Produto],MATCH($E35,tbProdutos[SKU],0)),"SKU não cadastrado")))</f>
        <v/>
      </c>
      <c r="G35" s="21" t="n"/>
      <c r="H35" s="42" t="n"/>
      <c r="I35" s="42" t="n"/>
      <c r="J35" s="21" t="n"/>
      <c r="K35" s="42" t="n"/>
      <c r="L35" s="42" t="n"/>
      <c r="M35" s="21" t="n"/>
      <c r="N35" s="22">
        <f>IF($A35="","",IF(OR($B35="",$C35="",$D35="",$E35="",$G35=""),"Cadastro incompleto",IF($I35="",IF($J35&lt;&gt;"","Envio incompleto","Solicitada"),IF($J35="","Envio incompleto",IF(OR($L35&lt;&gt;"",$M35&lt;&gt;""),IF(OR($L35="",$M35=""),"Recebimento incompleto",IF($M35=$J35,"Recebida","Recebida com divergência")),"Em trânsito")))))</f>
        <v/>
      </c>
      <c r="O35" s="23">
        <f>IF(OR($A35="",$I35=""),"",MAX(0,IF($L35&lt;&gt;"",$L35-$I35,Cadastros!$B$3-$I35)))</f>
        <v/>
      </c>
      <c r="P35" s="23">
        <f>IF(OR($A35="",$L35="",$M35="",$J35=""),"",$M35-$J35)</f>
        <v/>
      </c>
      <c r="Q35" s="22">
        <f>IF($A35="","",IF($I35="",IF($H35="","Sem previsão de envio",IF(Cadastros!$B$3&gt;$H35,"Envio atrasado","No prazo")),IF($L35="",IF($K35="","Sem previsão de recebimento",IF(Cadastros!$B$3&gt;$K35,"Recebimento atrasado","No prazo")),IF($K35="","Recebida sem previsão",IF($L35&gt;$K35,"Recebida com atraso","Concluída no prazo")))))</f>
        <v/>
      </c>
      <c r="R35" s="18" t="n"/>
      <c r="S35" s="20">
        <f>IF($A35="","",_xlfn.TEXTJOIN(" | ",TRUE,IF($C35=$D35,"Origem e destino iguais",""),IF(COUNTIF($A$5:$A$204,$A35)&gt;1,"ID duplicado",""),IF(AND($I35&lt;&gt;"",$J35=""),"Informe a quantidade enviada",""),IF(AND($J35&lt;&gt;"",$I35=""),"Informe a data de envio",""),IF(AND($L35&lt;&gt;"",$M35=""),"Informe a quantidade recebida",""),IF(AND($M35&lt;&gt;"",$L35=""),"Informe a data de recebimento",""),IF(AND($L35&lt;&gt;"",$I35=""),"Recebimento sem envio",""),IF(AND($J35&lt;&gt;"",$G35&lt;&gt;"",$J35&lt;&gt;$G35),"Envio diferente do solicitado",""),IF(AND($L35&lt;&gt;"",$M35&lt;&gt;"",$J35&lt;&gt;"",$M35&lt;&gt;$J35),"Diferença no recebimento",""),IF(AND($M35&lt;&gt;"",$J35&lt;&gt;"",$M35&gt;$J35),"Recebido acima do enviado",""),IF(AND($I35&lt;&gt;"",$B35&lt;&gt;"",$I35&lt;$B35),"Envio anterior à solicitação",""),IF(AND($L35&lt;&gt;"",$I35&lt;&gt;"",$L35&lt;$I35),"Recebimento anterior ao envio",""),IF(AND($O35&lt;&gt;"",$L35="",$O35&gt;Cadastros!$B$5),"Trânsito prolongado","")))</f>
        <v/>
      </c>
      <c r="T35" s="22">
        <f>IF($A35="","",IF(AND(COUNTIFS(tbSaldos[Depósito],$C35,tbSaldos[SKU],$E35)&gt;0,COUNTIFS(tbSaldos[Depósito],$D35,tbSaldos[SKU],$E35)&gt;0),"OK","Cadastrar saldo de origem/destino"))</f>
        <v/>
      </c>
    </row>
    <row r="36">
      <c r="A36" s="18" t="n"/>
      <c r="B36" s="42" t="n"/>
      <c r="C36" s="18" t="n"/>
      <c r="D36" s="18" t="n"/>
      <c r="E36" s="18" t="n"/>
      <c r="F36" s="20">
        <f>IF($A36="","",IF($E36="","",IFERROR(INDEX(tbProdutos[Produto],MATCH($E36,tbProdutos[SKU],0)),"SKU não cadastrado")))</f>
        <v/>
      </c>
      <c r="G36" s="21" t="n"/>
      <c r="H36" s="42" t="n"/>
      <c r="I36" s="42" t="n"/>
      <c r="J36" s="21" t="n"/>
      <c r="K36" s="42" t="n"/>
      <c r="L36" s="42" t="n"/>
      <c r="M36" s="21" t="n"/>
      <c r="N36" s="22">
        <f>IF($A36="","",IF(OR($B36="",$C36="",$D36="",$E36="",$G36=""),"Cadastro incompleto",IF($I36="",IF($J36&lt;&gt;"","Envio incompleto","Solicitada"),IF($J36="","Envio incompleto",IF(OR($L36&lt;&gt;"",$M36&lt;&gt;""),IF(OR($L36="",$M36=""),"Recebimento incompleto",IF($M36=$J36,"Recebida","Recebida com divergência")),"Em trânsito")))))</f>
        <v/>
      </c>
      <c r="O36" s="23">
        <f>IF(OR($A36="",$I36=""),"",MAX(0,IF($L36&lt;&gt;"",$L36-$I36,Cadastros!$B$3-$I36)))</f>
        <v/>
      </c>
      <c r="P36" s="23">
        <f>IF(OR($A36="",$L36="",$M36="",$J36=""),"",$M36-$J36)</f>
        <v/>
      </c>
      <c r="Q36" s="22">
        <f>IF($A36="","",IF($I36="",IF($H36="","Sem previsão de envio",IF(Cadastros!$B$3&gt;$H36,"Envio atrasado","No prazo")),IF($L36="",IF($K36="","Sem previsão de recebimento",IF(Cadastros!$B$3&gt;$K36,"Recebimento atrasado","No prazo")),IF($K36="","Recebida sem previsão",IF($L36&gt;$K36,"Recebida com atraso","Concluída no prazo")))))</f>
        <v/>
      </c>
      <c r="R36" s="18" t="n"/>
      <c r="S36" s="20">
        <f>IF($A36="","",_xlfn.TEXTJOIN(" | ",TRUE,IF($C36=$D36,"Origem e destino iguais",""),IF(COUNTIF($A$5:$A$204,$A36)&gt;1,"ID duplicado",""),IF(AND($I36&lt;&gt;"",$J36=""),"Informe a quantidade enviada",""),IF(AND($J36&lt;&gt;"",$I36=""),"Informe a data de envio",""),IF(AND($L36&lt;&gt;"",$M36=""),"Informe a quantidade recebida",""),IF(AND($M36&lt;&gt;"",$L36=""),"Informe a data de recebimento",""),IF(AND($L36&lt;&gt;"",$I36=""),"Recebimento sem envio",""),IF(AND($J36&lt;&gt;"",$G36&lt;&gt;"",$J36&lt;&gt;$G36),"Envio diferente do solicitado",""),IF(AND($L36&lt;&gt;"",$M36&lt;&gt;"",$J36&lt;&gt;"",$M36&lt;&gt;$J36),"Diferença no recebimento",""),IF(AND($M36&lt;&gt;"",$J36&lt;&gt;"",$M36&gt;$J36),"Recebido acima do enviado",""),IF(AND($I36&lt;&gt;"",$B36&lt;&gt;"",$I36&lt;$B36),"Envio anterior à solicitação",""),IF(AND($L36&lt;&gt;"",$I36&lt;&gt;"",$L36&lt;$I36),"Recebimento anterior ao envio",""),IF(AND($O36&lt;&gt;"",$L36="",$O36&gt;Cadastros!$B$5),"Trânsito prolongado","")))</f>
        <v/>
      </c>
      <c r="T36" s="22">
        <f>IF($A36="","",IF(AND(COUNTIFS(tbSaldos[Depósito],$C36,tbSaldos[SKU],$E36)&gt;0,COUNTIFS(tbSaldos[Depósito],$D36,tbSaldos[SKU],$E36)&gt;0),"OK","Cadastrar saldo de origem/destino"))</f>
        <v/>
      </c>
    </row>
    <row r="37">
      <c r="A37" s="18" t="n"/>
      <c r="B37" s="42" t="n"/>
      <c r="C37" s="18" t="n"/>
      <c r="D37" s="18" t="n"/>
      <c r="E37" s="18" t="n"/>
      <c r="F37" s="20">
        <f>IF($A37="","",IF($E37="","",IFERROR(INDEX(tbProdutos[Produto],MATCH($E37,tbProdutos[SKU],0)),"SKU não cadastrado")))</f>
        <v/>
      </c>
      <c r="G37" s="21" t="n"/>
      <c r="H37" s="42" t="n"/>
      <c r="I37" s="42" t="n"/>
      <c r="J37" s="21" t="n"/>
      <c r="K37" s="42" t="n"/>
      <c r="L37" s="42" t="n"/>
      <c r="M37" s="21" t="n"/>
      <c r="N37" s="22">
        <f>IF($A37="","",IF(OR($B37="",$C37="",$D37="",$E37="",$G37=""),"Cadastro incompleto",IF($I37="",IF($J37&lt;&gt;"","Envio incompleto","Solicitada"),IF($J37="","Envio incompleto",IF(OR($L37&lt;&gt;"",$M37&lt;&gt;""),IF(OR($L37="",$M37=""),"Recebimento incompleto",IF($M37=$J37,"Recebida","Recebida com divergência")),"Em trânsito")))))</f>
        <v/>
      </c>
      <c r="O37" s="23">
        <f>IF(OR($A37="",$I37=""),"",MAX(0,IF($L37&lt;&gt;"",$L37-$I37,Cadastros!$B$3-$I37)))</f>
        <v/>
      </c>
      <c r="P37" s="23">
        <f>IF(OR($A37="",$L37="",$M37="",$J37=""),"",$M37-$J37)</f>
        <v/>
      </c>
      <c r="Q37" s="22">
        <f>IF($A37="","",IF($I37="",IF($H37="","Sem previsão de envio",IF(Cadastros!$B$3&gt;$H37,"Envio atrasado","No prazo")),IF($L37="",IF($K37="","Sem previsão de recebimento",IF(Cadastros!$B$3&gt;$K37,"Recebimento atrasado","No prazo")),IF($K37="","Recebida sem previsão",IF($L37&gt;$K37,"Recebida com atraso","Concluída no prazo")))))</f>
        <v/>
      </c>
      <c r="R37" s="18" t="n"/>
      <c r="S37" s="20">
        <f>IF($A37="","",_xlfn.TEXTJOIN(" | ",TRUE,IF($C37=$D37,"Origem e destino iguais",""),IF(COUNTIF($A$5:$A$204,$A37)&gt;1,"ID duplicado",""),IF(AND($I37&lt;&gt;"",$J37=""),"Informe a quantidade enviada",""),IF(AND($J37&lt;&gt;"",$I37=""),"Informe a data de envio",""),IF(AND($L37&lt;&gt;"",$M37=""),"Informe a quantidade recebida",""),IF(AND($M37&lt;&gt;"",$L37=""),"Informe a data de recebimento",""),IF(AND($L37&lt;&gt;"",$I37=""),"Recebimento sem envio",""),IF(AND($J37&lt;&gt;"",$G37&lt;&gt;"",$J37&lt;&gt;$G37),"Envio diferente do solicitado",""),IF(AND($L37&lt;&gt;"",$M37&lt;&gt;"",$J37&lt;&gt;"",$M37&lt;&gt;$J37),"Diferença no recebimento",""),IF(AND($M37&lt;&gt;"",$J37&lt;&gt;"",$M37&gt;$J37),"Recebido acima do enviado",""),IF(AND($I37&lt;&gt;"",$B37&lt;&gt;"",$I37&lt;$B37),"Envio anterior à solicitação",""),IF(AND($L37&lt;&gt;"",$I37&lt;&gt;"",$L37&lt;$I37),"Recebimento anterior ao envio",""),IF(AND($O37&lt;&gt;"",$L37="",$O37&gt;Cadastros!$B$5),"Trânsito prolongado","")))</f>
        <v/>
      </c>
      <c r="T37" s="22">
        <f>IF($A37="","",IF(AND(COUNTIFS(tbSaldos[Depósito],$C37,tbSaldos[SKU],$E37)&gt;0,COUNTIFS(tbSaldos[Depósito],$D37,tbSaldos[SKU],$E37)&gt;0),"OK","Cadastrar saldo de origem/destino"))</f>
        <v/>
      </c>
    </row>
    <row r="38">
      <c r="A38" s="18" t="n"/>
      <c r="B38" s="42" t="n"/>
      <c r="C38" s="18" t="n"/>
      <c r="D38" s="18" t="n"/>
      <c r="E38" s="18" t="n"/>
      <c r="F38" s="20">
        <f>IF($A38="","",IF($E38="","",IFERROR(INDEX(tbProdutos[Produto],MATCH($E38,tbProdutos[SKU],0)),"SKU não cadastrado")))</f>
        <v/>
      </c>
      <c r="G38" s="21" t="n"/>
      <c r="H38" s="42" t="n"/>
      <c r="I38" s="42" t="n"/>
      <c r="J38" s="21" t="n"/>
      <c r="K38" s="42" t="n"/>
      <c r="L38" s="42" t="n"/>
      <c r="M38" s="21" t="n"/>
      <c r="N38" s="22">
        <f>IF($A38="","",IF(OR($B38="",$C38="",$D38="",$E38="",$G38=""),"Cadastro incompleto",IF($I38="",IF($J38&lt;&gt;"","Envio incompleto","Solicitada"),IF($J38="","Envio incompleto",IF(OR($L38&lt;&gt;"",$M38&lt;&gt;""),IF(OR($L38="",$M38=""),"Recebimento incompleto",IF($M38=$J38,"Recebida","Recebida com divergência")),"Em trânsito")))))</f>
        <v/>
      </c>
      <c r="O38" s="23">
        <f>IF(OR($A38="",$I38=""),"",MAX(0,IF($L38&lt;&gt;"",$L38-$I38,Cadastros!$B$3-$I38)))</f>
        <v/>
      </c>
      <c r="P38" s="23">
        <f>IF(OR($A38="",$L38="",$M38="",$J38=""),"",$M38-$J38)</f>
        <v/>
      </c>
      <c r="Q38" s="22">
        <f>IF($A38="","",IF($I38="",IF($H38="","Sem previsão de envio",IF(Cadastros!$B$3&gt;$H38,"Envio atrasado","No prazo")),IF($L38="",IF($K38="","Sem previsão de recebimento",IF(Cadastros!$B$3&gt;$K38,"Recebimento atrasado","No prazo")),IF($K38="","Recebida sem previsão",IF($L38&gt;$K38,"Recebida com atraso","Concluída no prazo")))))</f>
        <v/>
      </c>
      <c r="R38" s="18" t="n"/>
      <c r="S38" s="20">
        <f>IF($A38="","",_xlfn.TEXTJOIN(" | ",TRUE,IF($C38=$D38,"Origem e destino iguais",""),IF(COUNTIF($A$5:$A$204,$A38)&gt;1,"ID duplicado",""),IF(AND($I38&lt;&gt;"",$J38=""),"Informe a quantidade enviada",""),IF(AND($J38&lt;&gt;"",$I38=""),"Informe a data de envio",""),IF(AND($L38&lt;&gt;"",$M38=""),"Informe a quantidade recebida",""),IF(AND($M38&lt;&gt;"",$L38=""),"Informe a data de recebimento",""),IF(AND($L38&lt;&gt;"",$I38=""),"Recebimento sem envio",""),IF(AND($J38&lt;&gt;"",$G38&lt;&gt;"",$J38&lt;&gt;$G38),"Envio diferente do solicitado",""),IF(AND($L38&lt;&gt;"",$M38&lt;&gt;"",$J38&lt;&gt;"",$M38&lt;&gt;$J38),"Diferença no recebimento",""),IF(AND($M38&lt;&gt;"",$J38&lt;&gt;"",$M38&gt;$J38),"Recebido acima do enviado",""),IF(AND($I38&lt;&gt;"",$B38&lt;&gt;"",$I38&lt;$B38),"Envio anterior à solicitação",""),IF(AND($L38&lt;&gt;"",$I38&lt;&gt;"",$L38&lt;$I38),"Recebimento anterior ao envio",""),IF(AND($O38&lt;&gt;"",$L38="",$O38&gt;Cadastros!$B$5),"Trânsito prolongado","")))</f>
        <v/>
      </c>
      <c r="T38" s="22">
        <f>IF($A38="","",IF(AND(COUNTIFS(tbSaldos[Depósito],$C38,tbSaldos[SKU],$E38)&gt;0,COUNTIFS(tbSaldos[Depósito],$D38,tbSaldos[SKU],$E38)&gt;0),"OK","Cadastrar saldo de origem/destino"))</f>
        <v/>
      </c>
    </row>
    <row r="39">
      <c r="A39" s="18" t="n"/>
      <c r="B39" s="42" t="n"/>
      <c r="C39" s="18" t="n"/>
      <c r="D39" s="18" t="n"/>
      <c r="E39" s="18" t="n"/>
      <c r="F39" s="20">
        <f>IF($A39="","",IF($E39="","",IFERROR(INDEX(tbProdutos[Produto],MATCH($E39,tbProdutos[SKU],0)),"SKU não cadastrado")))</f>
        <v/>
      </c>
      <c r="G39" s="21" t="n"/>
      <c r="H39" s="42" t="n"/>
      <c r="I39" s="42" t="n"/>
      <c r="J39" s="21" t="n"/>
      <c r="K39" s="42" t="n"/>
      <c r="L39" s="42" t="n"/>
      <c r="M39" s="21" t="n"/>
      <c r="N39" s="22">
        <f>IF($A39="","",IF(OR($B39="",$C39="",$D39="",$E39="",$G39=""),"Cadastro incompleto",IF($I39="",IF($J39&lt;&gt;"","Envio incompleto","Solicitada"),IF($J39="","Envio incompleto",IF(OR($L39&lt;&gt;"",$M39&lt;&gt;""),IF(OR($L39="",$M39=""),"Recebimento incompleto",IF($M39=$J39,"Recebida","Recebida com divergência")),"Em trânsito")))))</f>
        <v/>
      </c>
      <c r="O39" s="23">
        <f>IF(OR($A39="",$I39=""),"",MAX(0,IF($L39&lt;&gt;"",$L39-$I39,Cadastros!$B$3-$I39)))</f>
        <v/>
      </c>
      <c r="P39" s="23">
        <f>IF(OR($A39="",$L39="",$M39="",$J39=""),"",$M39-$J39)</f>
        <v/>
      </c>
      <c r="Q39" s="22">
        <f>IF($A39="","",IF($I39="",IF($H39="","Sem previsão de envio",IF(Cadastros!$B$3&gt;$H39,"Envio atrasado","No prazo")),IF($L39="",IF($K39="","Sem previsão de recebimento",IF(Cadastros!$B$3&gt;$K39,"Recebimento atrasado","No prazo")),IF($K39="","Recebida sem previsão",IF($L39&gt;$K39,"Recebida com atraso","Concluída no prazo")))))</f>
        <v/>
      </c>
      <c r="R39" s="18" t="n"/>
      <c r="S39" s="20">
        <f>IF($A39="","",_xlfn.TEXTJOIN(" | ",TRUE,IF($C39=$D39,"Origem e destino iguais",""),IF(COUNTIF($A$5:$A$204,$A39)&gt;1,"ID duplicado",""),IF(AND($I39&lt;&gt;"",$J39=""),"Informe a quantidade enviada",""),IF(AND($J39&lt;&gt;"",$I39=""),"Informe a data de envio",""),IF(AND($L39&lt;&gt;"",$M39=""),"Informe a quantidade recebida",""),IF(AND($M39&lt;&gt;"",$L39=""),"Informe a data de recebimento",""),IF(AND($L39&lt;&gt;"",$I39=""),"Recebimento sem envio",""),IF(AND($J39&lt;&gt;"",$G39&lt;&gt;"",$J39&lt;&gt;$G39),"Envio diferente do solicitado",""),IF(AND($L39&lt;&gt;"",$M39&lt;&gt;"",$J39&lt;&gt;"",$M39&lt;&gt;$J39),"Diferença no recebimento",""),IF(AND($M39&lt;&gt;"",$J39&lt;&gt;"",$M39&gt;$J39),"Recebido acima do enviado",""),IF(AND($I39&lt;&gt;"",$B39&lt;&gt;"",$I39&lt;$B39),"Envio anterior à solicitação",""),IF(AND($L39&lt;&gt;"",$I39&lt;&gt;"",$L39&lt;$I39),"Recebimento anterior ao envio",""),IF(AND($O39&lt;&gt;"",$L39="",$O39&gt;Cadastros!$B$5),"Trânsito prolongado","")))</f>
        <v/>
      </c>
      <c r="T39" s="22">
        <f>IF($A39="","",IF(AND(COUNTIFS(tbSaldos[Depósito],$C39,tbSaldos[SKU],$E39)&gt;0,COUNTIFS(tbSaldos[Depósito],$D39,tbSaldos[SKU],$E39)&gt;0),"OK","Cadastrar saldo de origem/destino"))</f>
        <v/>
      </c>
    </row>
    <row r="40">
      <c r="A40" s="18" t="n"/>
      <c r="B40" s="42" t="n"/>
      <c r="C40" s="18" t="n"/>
      <c r="D40" s="18" t="n"/>
      <c r="E40" s="18" t="n"/>
      <c r="F40" s="20">
        <f>IF($A40="","",IF($E40="","",IFERROR(INDEX(tbProdutos[Produto],MATCH($E40,tbProdutos[SKU],0)),"SKU não cadastrado")))</f>
        <v/>
      </c>
      <c r="G40" s="21" t="n"/>
      <c r="H40" s="42" t="n"/>
      <c r="I40" s="42" t="n"/>
      <c r="J40" s="21" t="n"/>
      <c r="K40" s="42" t="n"/>
      <c r="L40" s="42" t="n"/>
      <c r="M40" s="21" t="n"/>
      <c r="N40" s="22">
        <f>IF($A40="","",IF(OR($B40="",$C40="",$D40="",$E40="",$G40=""),"Cadastro incompleto",IF($I40="",IF($J40&lt;&gt;"","Envio incompleto","Solicitada"),IF($J40="","Envio incompleto",IF(OR($L40&lt;&gt;"",$M40&lt;&gt;""),IF(OR($L40="",$M40=""),"Recebimento incompleto",IF($M40=$J40,"Recebida","Recebida com divergência")),"Em trânsito")))))</f>
        <v/>
      </c>
      <c r="O40" s="23">
        <f>IF(OR($A40="",$I40=""),"",MAX(0,IF($L40&lt;&gt;"",$L40-$I40,Cadastros!$B$3-$I40)))</f>
        <v/>
      </c>
      <c r="P40" s="23">
        <f>IF(OR($A40="",$L40="",$M40="",$J40=""),"",$M40-$J40)</f>
        <v/>
      </c>
      <c r="Q40" s="22">
        <f>IF($A40="","",IF($I40="",IF($H40="","Sem previsão de envio",IF(Cadastros!$B$3&gt;$H40,"Envio atrasado","No prazo")),IF($L40="",IF($K40="","Sem previsão de recebimento",IF(Cadastros!$B$3&gt;$K40,"Recebimento atrasado","No prazo")),IF($K40="","Recebida sem previsão",IF($L40&gt;$K40,"Recebida com atraso","Concluída no prazo")))))</f>
        <v/>
      </c>
      <c r="R40" s="18" t="n"/>
      <c r="S40" s="20">
        <f>IF($A40="","",_xlfn.TEXTJOIN(" | ",TRUE,IF($C40=$D40,"Origem e destino iguais",""),IF(COUNTIF($A$5:$A$204,$A40)&gt;1,"ID duplicado",""),IF(AND($I40&lt;&gt;"",$J40=""),"Informe a quantidade enviada",""),IF(AND($J40&lt;&gt;"",$I40=""),"Informe a data de envio",""),IF(AND($L40&lt;&gt;"",$M40=""),"Informe a quantidade recebida",""),IF(AND($M40&lt;&gt;"",$L40=""),"Informe a data de recebimento",""),IF(AND($L40&lt;&gt;"",$I40=""),"Recebimento sem envio",""),IF(AND($J40&lt;&gt;"",$G40&lt;&gt;"",$J40&lt;&gt;$G40),"Envio diferente do solicitado",""),IF(AND($L40&lt;&gt;"",$M40&lt;&gt;"",$J40&lt;&gt;"",$M40&lt;&gt;$J40),"Diferença no recebimento",""),IF(AND($M40&lt;&gt;"",$J40&lt;&gt;"",$M40&gt;$J40),"Recebido acima do enviado",""),IF(AND($I40&lt;&gt;"",$B40&lt;&gt;"",$I40&lt;$B40),"Envio anterior à solicitação",""),IF(AND($L40&lt;&gt;"",$I40&lt;&gt;"",$L40&lt;$I40),"Recebimento anterior ao envio",""),IF(AND($O40&lt;&gt;"",$L40="",$O40&gt;Cadastros!$B$5),"Trânsito prolongado","")))</f>
        <v/>
      </c>
      <c r="T40" s="22">
        <f>IF($A40="","",IF(AND(COUNTIFS(tbSaldos[Depósito],$C40,tbSaldos[SKU],$E40)&gt;0,COUNTIFS(tbSaldos[Depósito],$D40,tbSaldos[SKU],$E40)&gt;0),"OK","Cadastrar saldo de origem/destino"))</f>
        <v/>
      </c>
    </row>
    <row r="41">
      <c r="A41" s="18" t="n"/>
      <c r="B41" s="42" t="n"/>
      <c r="C41" s="18" t="n"/>
      <c r="D41" s="18" t="n"/>
      <c r="E41" s="18" t="n"/>
      <c r="F41" s="20">
        <f>IF($A41="","",IF($E41="","",IFERROR(INDEX(tbProdutos[Produto],MATCH($E41,tbProdutos[SKU],0)),"SKU não cadastrado")))</f>
        <v/>
      </c>
      <c r="G41" s="21" t="n"/>
      <c r="H41" s="42" t="n"/>
      <c r="I41" s="42" t="n"/>
      <c r="J41" s="21" t="n"/>
      <c r="K41" s="42" t="n"/>
      <c r="L41" s="42" t="n"/>
      <c r="M41" s="21" t="n"/>
      <c r="N41" s="22">
        <f>IF($A41="","",IF(OR($B41="",$C41="",$D41="",$E41="",$G41=""),"Cadastro incompleto",IF($I41="",IF($J41&lt;&gt;"","Envio incompleto","Solicitada"),IF($J41="","Envio incompleto",IF(OR($L41&lt;&gt;"",$M41&lt;&gt;""),IF(OR($L41="",$M41=""),"Recebimento incompleto",IF($M41=$J41,"Recebida","Recebida com divergência")),"Em trânsito")))))</f>
        <v/>
      </c>
      <c r="O41" s="23">
        <f>IF(OR($A41="",$I41=""),"",MAX(0,IF($L41&lt;&gt;"",$L41-$I41,Cadastros!$B$3-$I41)))</f>
        <v/>
      </c>
      <c r="P41" s="23">
        <f>IF(OR($A41="",$L41="",$M41="",$J41=""),"",$M41-$J41)</f>
        <v/>
      </c>
      <c r="Q41" s="22">
        <f>IF($A41="","",IF($I41="",IF($H41="","Sem previsão de envio",IF(Cadastros!$B$3&gt;$H41,"Envio atrasado","No prazo")),IF($L41="",IF($K41="","Sem previsão de recebimento",IF(Cadastros!$B$3&gt;$K41,"Recebimento atrasado","No prazo")),IF($K41="","Recebida sem previsão",IF($L41&gt;$K41,"Recebida com atraso","Concluída no prazo")))))</f>
        <v/>
      </c>
      <c r="R41" s="18" t="n"/>
      <c r="S41" s="20">
        <f>IF($A41="","",_xlfn.TEXTJOIN(" | ",TRUE,IF($C41=$D41,"Origem e destino iguais",""),IF(COUNTIF($A$5:$A$204,$A41)&gt;1,"ID duplicado",""),IF(AND($I41&lt;&gt;"",$J41=""),"Informe a quantidade enviada",""),IF(AND($J41&lt;&gt;"",$I41=""),"Informe a data de envio",""),IF(AND($L41&lt;&gt;"",$M41=""),"Informe a quantidade recebida",""),IF(AND($M41&lt;&gt;"",$L41=""),"Informe a data de recebimento",""),IF(AND($L41&lt;&gt;"",$I41=""),"Recebimento sem envio",""),IF(AND($J41&lt;&gt;"",$G41&lt;&gt;"",$J41&lt;&gt;$G41),"Envio diferente do solicitado",""),IF(AND($L41&lt;&gt;"",$M41&lt;&gt;"",$J41&lt;&gt;"",$M41&lt;&gt;$J41),"Diferença no recebimento",""),IF(AND($M41&lt;&gt;"",$J41&lt;&gt;"",$M41&gt;$J41),"Recebido acima do enviado",""),IF(AND($I41&lt;&gt;"",$B41&lt;&gt;"",$I41&lt;$B41),"Envio anterior à solicitação",""),IF(AND($L41&lt;&gt;"",$I41&lt;&gt;"",$L41&lt;$I41),"Recebimento anterior ao envio",""),IF(AND($O41&lt;&gt;"",$L41="",$O41&gt;Cadastros!$B$5),"Trânsito prolongado","")))</f>
        <v/>
      </c>
      <c r="T41" s="22">
        <f>IF($A41="","",IF(AND(COUNTIFS(tbSaldos[Depósito],$C41,tbSaldos[SKU],$E41)&gt;0,COUNTIFS(tbSaldos[Depósito],$D41,tbSaldos[SKU],$E41)&gt;0),"OK","Cadastrar saldo de origem/destino"))</f>
        <v/>
      </c>
    </row>
    <row r="42">
      <c r="A42" s="18" t="n"/>
      <c r="B42" s="42" t="n"/>
      <c r="C42" s="18" t="n"/>
      <c r="D42" s="18" t="n"/>
      <c r="E42" s="18" t="n"/>
      <c r="F42" s="20">
        <f>IF($A42="","",IF($E42="","",IFERROR(INDEX(tbProdutos[Produto],MATCH($E42,tbProdutos[SKU],0)),"SKU não cadastrado")))</f>
        <v/>
      </c>
      <c r="G42" s="21" t="n"/>
      <c r="H42" s="42" t="n"/>
      <c r="I42" s="42" t="n"/>
      <c r="J42" s="21" t="n"/>
      <c r="K42" s="42" t="n"/>
      <c r="L42" s="42" t="n"/>
      <c r="M42" s="21" t="n"/>
      <c r="N42" s="22">
        <f>IF($A42="","",IF(OR($B42="",$C42="",$D42="",$E42="",$G42=""),"Cadastro incompleto",IF($I42="",IF($J42&lt;&gt;"","Envio incompleto","Solicitada"),IF($J42="","Envio incompleto",IF(OR($L42&lt;&gt;"",$M42&lt;&gt;""),IF(OR($L42="",$M42=""),"Recebimento incompleto",IF($M42=$J42,"Recebida","Recebida com divergência")),"Em trânsito")))))</f>
        <v/>
      </c>
      <c r="O42" s="23">
        <f>IF(OR($A42="",$I42=""),"",MAX(0,IF($L42&lt;&gt;"",$L42-$I42,Cadastros!$B$3-$I42)))</f>
        <v/>
      </c>
      <c r="P42" s="23">
        <f>IF(OR($A42="",$L42="",$M42="",$J42=""),"",$M42-$J42)</f>
        <v/>
      </c>
      <c r="Q42" s="22">
        <f>IF($A42="","",IF($I42="",IF($H42="","Sem previsão de envio",IF(Cadastros!$B$3&gt;$H42,"Envio atrasado","No prazo")),IF($L42="",IF($K42="","Sem previsão de recebimento",IF(Cadastros!$B$3&gt;$K42,"Recebimento atrasado","No prazo")),IF($K42="","Recebida sem previsão",IF($L42&gt;$K42,"Recebida com atraso","Concluída no prazo")))))</f>
        <v/>
      </c>
      <c r="R42" s="18" t="n"/>
      <c r="S42" s="20">
        <f>IF($A42="","",_xlfn.TEXTJOIN(" | ",TRUE,IF($C42=$D42,"Origem e destino iguais",""),IF(COUNTIF($A$5:$A$204,$A42)&gt;1,"ID duplicado",""),IF(AND($I42&lt;&gt;"",$J42=""),"Informe a quantidade enviada",""),IF(AND($J42&lt;&gt;"",$I42=""),"Informe a data de envio",""),IF(AND($L42&lt;&gt;"",$M42=""),"Informe a quantidade recebida",""),IF(AND($M42&lt;&gt;"",$L42=""),"Informe a data de recebimento",""),IF(AND($L42&lt;&gt;"",$I42=""),"Recebimento sem envio",""),IF(AND($J42&lt;&gt;"",$G42&lt;&gt;"",$J42&lt;&gt;$G42),"Envio diferente do solicitado",""),IF(AND($L42&lt;&gt;"",$M42&lt;&gt;"",$J42&lt;&gt;"",$M42&lt;&gt;$J42),"Diferença no recebimento",""),IF(AND($M42&lt;&gt;"",$J42&lt;&gt;"",$M42&gt;$J42),"Recebido acima do enviado",""),IF(AND($I42&lt;&gt;"",$B42&lt;&gt;"",$I42&lt;$B42),"Envio anterior à solicitação",""),IF(AND($L42&lt;&gt;"",$I42&lt;&gt;"",$L42&lt;$I42),"Recebimento anterior ao envio",""),IF(AND($O42&lt;&gt;"",$L42="",$O42&gt;Cadastros!$B$5),"Trânsito prolongado","")))</f>
        <v/>
      </c>
      <c r="T42" s="22">
        <f>IF($A42="","",IF(AND(COUNTIFS(tbSaldos[Depósito],$C42,tbSaldos[SKU],$E42)&gt;0,COUNTIFS(tbSaldos[Depósito],$D42,tbSaldos[SKU],$E42)&gt;0),"OK","Cadastrar saldo de origem/destino"))</f>
        <v/>
      </c>
    </row>
    <row r="43">
      <c r="A43" s="18" t="n"/>
      <c r="B43" s="42" t="n"/>
      <c r="C43" s="18" t="n"/>
      <c r="D43" s="18" t="n"/>
      <c r="E43" s="18" t="n"/>
      <c r="F43" s="20">
        <f>IF($A43="","",IF($E43="","",IFERROR(INDEX(tbProdutos[Produto],MATCH($E43,tbProdutos[SKU],0)),"SKU não cadastrado")))</f>
        <v/>
      </c>
      <c r="G43" s="21" t="n"/>
      <c r="H43" s="42" t="n"/>
      <c r="I43" s="42" t="n"/>
      <c r="J43" s="21" t="n"/>
      <c r="K43" s="42" t="n"/>
      <c r="L43" s="42" t="n"/>
      <c r="M43" s="21" t="n"/>
      <c r="N43" s="22">
        <f>IF($A43="","",IF(OR($B43="",$C43="",$D43="",$E43="",$G43=""),"Cadastro incompleto",IF($I43="",IF($J43&lt;&gt;"","Envio incompleto","Solicitada"),IF($J43="","Envio incompleto",IF(OR($L43&lt;&gt;"",$M43&lt;&gt;""),IF(OR($L43="",$M43=""),"Recebimento incompleto",IF($M43=$J43,"Recebida","Recebida com divergência")),"Em trânsito")))))</f>
        <v/>
      </c>
      <c r="O43" s="23">
        <f>IF(OR($A43="",$I43=""),"",MAX(0,IF($L43&lt;&gt;"",$L43-$I43,Cadastros!$B$3-$I43)))</f>
        <v/>
      </c>
      <c r="P43" s="23">
        <f>IF(OR($A43="",$L43="",$M43="",$J43=""),"",$M43-$J43)</f>
        <v/>
      </c>
      <c r="Q43" s="22">
        <f>IF($A43="","",IF($I43="",IF($H43="","Sem previsão de envio",IF(Cadastros!$B$3&gt;$H43,"Envio atrasado","No prazo")),IF($L43="",IF($K43="","Sem previsão de recebimento",IF(Cadastros!$B$3&gt;$K43,"Recebimento atrasado","No prazo")),IF($K43="","Recebida sem previsão",IF($L43&gt;$K43,"Recebida com atraso","Concluída no prazo")))))</f>
        <v/>
      </c>
      <c r="R43" s="18" t="n"/>
      <c r="S43" s="20">
        <f>IF($A43="","",_xlfn.TEXTJOIN(" | ",TRUE,IF($C43=$D43,"Origem e destino iguais",""),IF(COUNTIF($A$5:$A$204,$A43)&gt;1,"ID duplicado",""),IF(AND($I43&lt;&gt;"",$J43=""),"Informe a quantidade enviada",""),IF(AND($J43&lt;&gt;"",$I43=""),"Informe a data de envio",""),IF(AND($L43&lt;&gt;"",$M43=""),"Informe a quantidade recebida",""),IF(AND($M43&lt;&gt;"",$L43=""),"Informe a data de recebimento",""),IF(AND($L43&lt;&gt;"",$I43=""),"Recebimento sem envio",""),IF(AND($J43&lt;&gt;"",$G43&lt;&gt;"",$J43&lt;&gt;$G43),"Envio diferente do solicitado",""),IF(AND($L43&lt;&gt;"",$M43&lt;&gt;"",$J43&lt;&gt;"",$M43&lt;&gt;$J43),"Diferença no recebimento",""),IF(AND($M43&lt;&gt;"",$J43&lt;&gt;"",$M43&gt;$J43),"Recebido acima do enviado",""),IF(AND($I43&lt;&gt;"",$B43&lt;&gt;"",$I43&lt;$B43),"Envio anterior à solicitação",""),IF(AND($L43&lt;&gt;"",$I43&lt;&gt;"",$L43&lt;$I43),"Recebimento anterior ao envio",""),IF(AND($O43&lt;&gt;"",$L43="",$O43&gt;Cadastros!$B$5),"Trânsito prolongado","")))</f>
        <v/>
      </c>
      <c r="T43" s="22">
        <f>IF($A43="","",IF(AND(COUNTIFS(tbSaldos[Depósito],$C43,tbSaldos[SKU],$E43)&gt;0,COUNTIFS(tbSaldos[Depósito],$D43,tbSaldos[SKU],$E43)&gt;0),"OK","Cadastrar saldo de origem/destino"))</f>
        <v/>
      </c>
    </row>
    <row r="44">
      <c r="A44" s="18" t="n"/>
      <c r="B44" s="42" t="n"/>
      <c r="C44" s="18" t="n"/>
      <c r="D44" s="18" t="n"/>
      <c r="E44" s="18" t="n"/>
      <c r="F44" s="20">
        <f>IF($A44="","",IF($E44="","",IFERROR(INDEX(tbProdutos[Produto],MATCH($E44,tbProdutos[SKU],0)),"SKU não cadastrado")))</f>
        <v/>
      </c>
      <c r="G44" s="21" t="n"/>
      <c r="H44" s="42" t="n"/>
      <c r="I44" s="42" t="n"/>
      <c r="J44" s="21" t="n"/>
      <c r="K44" s="42" t="n"/>
      <c r="L44" s="42" t="n"/>
      <c r="M44" s="21" t="n"/>
      <c r="N44" s="22">
        <f>IF($A44="","",IF(OR($B44="",$C44="",$D44="",$E44="",$G44=""),"Cadastro incompleto",IF($I44="",IF($J44&lt;&gt;"","Envio incompleto","Solicitada"),IF($J44="","Envio incompleto",IF(OR($L44&lt;&gt;"",$M44&lt;&gt;""),IF(OR($L44="",$M44=""),"Recebimento incompleto",IF($M44=$J44,"Recebida","Recebida com divergência")),"Em trânsito")))))</f>
        <v/>
      </c>
      <c r="O44" s="23">
        <f>IF(OR($A44="",$I44=""),"",MAX(0,IF($L44&lt;&gt;"",$L44-$I44,Cadastros!$B$3-$I44)))</f>
        <v/>
      </c>
      <c r="P44" s="23">
        <f>IF(OR($A44="",$L44="",$M44="",$J44=""),"",$M44-$J44)</f>
        <v/>
      </c>
      <c r="Q44" s="22">
        <f>IF($A44="","",IF($I44="",IF($H44="","Sem previsão de envio",IF(Cadastros!$B$3&gt;$H44,"Envio atrasado","No prazo")),IF($L44="",IF($K44="","Sem previsão de recebimento",IF(Cadastros!$B$3&gt;$K44,"Recebimento atrasado","No prazo")),IF($K44="","Recebida sem previsão",IF($L44&gt;$K44,"Recebida com atraso","Concluída no prazo")))))</f>
        <v/>
      </c>
      <c r="R44" s="18" t="n"/>
      <c r="S44" s="20">
        <f>IF($A44="","",_xlfn.TEXTJOIN(" | ",TRUE,IF($C44=$D44,"Origem e destino iguais",""),IF(COUNTIF($A$5:$A$204,$A44)&gt;1,"ID duplicado",""),IF(AND($I44&lt;&gt;"",$J44=""),"Informe a quantidade enviada",""),IF(AND($J44&lt;&gt;"",$I44=""),"Informe a data de envio",""),IF(AND($L44&lt;&gt;"",$M44=""),"Informe a quantidade recebida",""),IF(AND($M44&lt;&gt;"",$L44=""),"Informe a data de recebimento",""),IF(AND($L44&lt;&gt;"",$I44=""),"Recebimento sem envio",""),IF(AND($J44&lt;&gt;"",$G44&lt;&gt;"",$J44&lt;&gt;$G44),"Envio diferente do solicitado",""),IF(AND($L44&lt;&gt;"",$M44&lt;&gt;"",$J44&lt;&gt;"",$M44&lt;&gt;$J44),"Diferença no recebimento",""),IF(AND($M44&lt;&gt;"",$J44&lt;&gt;"",$M44&gt;$J44),"Recebido acima do enviado",""),IF(AND($I44&lt;&gt;"",$B44&lt;&gt;"",$I44&lt;$B44),"Envio anterior à solicitação",""),IF(AND($L44&lt;&gt;"",$I44&lt;&gt;"",$L44&lt;$I44),"Recebimento anterior ao envio",""),IF(AND($O44&lt;&gt;"",$L44="",$O44&gt;Cadastros!$B$5),"Trânsito prolongado","")))</f>
        <v/>
      </c>
      <c r="T44" s="22">
        <f>IF($A44="","",IF(AND(COUNTIFS(tbSaldos[Depósito],$C44,tbSaldos[SKU],$E44)&gt;0,COUNTIFS(tbSaldos[Depósito],$D44,tbSaldos[SKU],$E44)&gt;0),"OK","Cadastrar saldo de origem/destino"))</f>
        <v/>
      </c>
    </row>
    <row r="45">
      <c r="A45" s="18" t="n"/>
      <c r="B45" s="42" t="n"/>
      <c r="C45" s="18" t="n"/>
      <c r="D45" s="18" t="n"/>
      <c r="E45" s="18" t="n"/>
      <c r="F45" s="20">
        <f>IF($A45="","",IF($E45="","",IFERROR(INDEX(tbProdutos[Produto],MATCH($E45,tbProdutos[SKU],0)),"SKU não cadastrado")))</f>
        <v/>
      </c>
      <c r="G45" s="21" t="n"/>
      <c r="H45" s="42" t="n"/>
      <c r="I45" s="42" t="n"/>
      <c r="J45" s="21" t="n"/>
      <c r="K45" s="42" t="n"/>
      <c r="L45" s="42" t="n"/>
      <c r="M45" s="21" t="n"/>
      <c r="N45" s="22">
        <f>IF($A45="","",IF(OR($B45="",$C45="",$D45="",$E45="",$G45=""),"Cadastro incompleto",IF($I45="",IF($J45&lt;&gt;"","Envio incompleto","Solicitada"),IF($J45="","Envio incompleto",IF(OR($L45&lt;&gt;"",$M45&lt;&gt;""),IF(OR($L45="",$M45=""),"Recebimento incompleto",IF($M45=$J45,"Recebida","Recebida com divergência")),"Em trânsito")))))</f>
        <v/>
      </c>
      <c r="O45" s="23">
        <f>IF(OR($A45="",$I45=""),"",MAX(0,IF($L45&lt;&gt;"",$L45-$I45,Cadastros!$B$3-$I45)))</f>
        <v/>
      </c>
      <c r="P45" s="23">
        <f>IF(OR($A45="",$L45="",$M45="",$J45=""),"",$M45-$J45)</f>
        <v/>
      </c>
      <c r="Q45" s="22">
        <f>IF($A45="","",IF($I45="",IF($H45="","Sem previsão de envio",IF(Cadastros!$B$3&gt;$H45,"Envio atrasado","No prazo")),IF($L45="",IF($K45="","Sem previsão de recebimento",IF(Cadastros!$B$3&gt;$K45,"Recebimento atrasado","No prazo")),IF($K45="","Recebida sem previsão",IF($L45&gt;$K45,"Recebida com atraso","Concluída no prazo")))))</f>
        <v/>
      </c>
      <c r="R45" s="18" t="n"/>
      <c r="S45" s="20">
        <f>IF($A45="","",_xlfn.TEXTJOIN(" | ",TRUE,IF($C45=$D45,"Origem e destino iguais",""),IF(COUNTIF($A$5:$A$204,$A45)&gt;1,"ID duplicado",""),IF(AND($I45&lt;&gt;"",$J45=""),"Informe a quantidade enviada",""),IF(AND($J45&lt;&gt;"",$I45=""),"Informe a data de envio",""),IF(AND($L45&lt;&gt;"",$M45=""),"Informe a quantidade recebida",""),IF(AND($M45&lt;&gt;"",$L45=""),"Informe a data de recebimento",""),IF(AND($L45&lt;&gt;"",$I45=""),"Recebimento sem envio",""),IF(AND($J45&lt;&gt;"",$G45&lt;&gt;"",$J45&lt;&gt;$G45),"Envio diferente do solicitado",""),IF(AND($L45&lt;&gt;"",$M45&lt;&gt;"",$J45&lt;&gt;"",$M45&lt;&gt;$J45),"Diferença no recebimento",""),IF(AND($M45&lt;&gt;"",$J45&lt;&gt;"",$M45&gt;$J45),"Recebido acima do enviado",""),IF(AND($I45&lt;&gt;"",$B45&lt;&gt;"",$I45&lt;$B45),"Envio anterior à solicitação",""),IF(AND($L45&lt;&gt;"",$I45&lt;&gt;"",$L45&lt;$I45),"Recebimento anterior ao envio",""),IF(AND($O45&lt;&gt;"",$L45="",$O45&gt;Cadastros!$B$5),"Trânsito prolongado","")))</f>
        <v/>
      </c>
      <c r="T45" s="22">
        <f>IF($A45="","",IF(AND(COUNTIFS(tbSaldos[Depósito],$C45,tbSaldos[SKU],$E45)&gt;0,COUNTIFS(tbSaldos[Depósito],$D45,tbSaldos[SKU],$E45)&gt;0),"OK","Cadastrar saldo de origem/destino"))</f>
        <v/>
      </c>
    </row>
    <row r="46">
      <c r="A46" s="18" t="n"/>
      <c r="B46" s="42" t="n"/>
      <c r="C46" s="18" t="n"/>
      <c r="D46" s="18" t="n"/>
      <c r="E46" s="18" t="n"/>
      <c r="F46" s="20">
        <f>IF($A46="","",IF($E46="","",IFERROR(INDEX(tbProdutos[Produto],MATCH($E46,tbProdutos[SKU],0)),"SKU não cadastrado")))</f>
        <v/>
      </c>
      <c r="G46" s="21" t="n"/>
      <c r="H46" s="42" t="n"/>
      <c r="I46" s="42" t="n"/>
      <c r="J46" s="21" t="n"/>
      <c r="K46" s="42" t="n"/>
      <c r="L46" s="42" t="n"/>
      <c r="M46" s="21" t="n"/>
      <c r="N46" s="22">
        <f>IF($A46="","",IF(OR($B46="",$C46="",$D46="",$E46="",$G46=""),"Cadastro incompleto",IF($I46="",IF($J46&lt;&gt;"","Envio incompleto","Solicitada"),IF($J46="","Envio incompleto",IF(OR($L46&lt;&gt;"",$M46&lt;&gt;""),IF(OR($L46="",$M46=""),"Recebimento incompleto",IF($M46=$J46,"Recebida","Recebida com divergência")),"Em trânsito")))))</f>
        <v/>
      </c>
      <c r="O46" s="23">
        <f>IF(OR($A46="",$I46=""),"",MAX(0,IF($L46&lt;&gt;"",$L46-$I46,Cadastros!$B$3-$I46)))</f>
        <v/>
      </c>
      <c r="P46" s="23">
        <f>IF(OR($A46="",$L46="",$M46="",$J46=""),"",$M46-$J46)</f>
        <v/>
      </c>
      <c r="Q46" s="22">
        <f>IF($A46="","",IF($I46="",IF($H46="","Sem previsão de envio",IF(Cadastros!$B$3&gt;$H46,"Envio atrasado","No prazo")),IF($L46="",IF($K46="","Sem previsão de recebimento",IF(Cadastros!$B$3&gt;$K46,"Recebimento atrasado","No prazo")),IF($K46="","Recebida sem previsão",IF($L46&gt;$K46,"Recebida com atraso","Concluída no prazo")))))</f>
        <v/>
      </c>
      <c r="R46" s="18" t="n"/>
      <c r="S46" s="20">
        <f>IF($A46="","",_xlfn.TEXTJOIN(" | ",TRUE,IF($C46=$D46,"Origem e destino iguais",""),IF(COUNTIF($A$5:$A$204,$A46)&gt;1,"ID duplicado",""),IF(AND($I46&lt;&gt;"",$J46=""),"Informe a quantidade enviada",""),IF(AND($J46&lt;&gt;"",$I46=""),"Informe a data de envio",""),IF(AND($L46&lt;&gt;"",$M46=""),"Informe a quantidade recebida",""),IF(AND($M46&lt;&gt;"",$L46=""),"Informe a data de recebimento",""),IF(AND($L46&lt;&gt;"",$I46=""),"Recebimento sem envio",""),IF(AND($J46&lt;&gt;"",$G46&lt;&gt;"",$J46&lt;&gt;$G46),"Envio diferente do solicitado",""),IF(AND($L46&lt;&gt;"",$M46&lt;&gt;"",$J46&lt;&gt;"",$M46&lt;&gt;$J46),"Diferença no recebimento",""),IF(AND($M46&lt;&gt;"",$J46&lt;&gt;"",$M46&gt;$J46),"Recebido acima do enviado",""),IF(AND($I46&lt;&gt;"",$B46&lt;&gt;"",$I46&lt;$B46),"Envio anterior à solicitação",""),IF(AND($L46&lt;&gt;"",$I46&lt;&gt;"",$L46&lt;$I46),"Recebimento anterior ao envio",""),IF(AND($O46&lt;&gt;"",$L46="",$O46&gt;Cadastros!$B$5),"Trânsito prolongado","")))</f>
        <v/>
      </c>
      <c r="T46" s="22">
        <f>IF($A46="","",IF(AND(COUNTIFS(tbSaldos[Depósito],$C46,tbSaldos[SKU],$E46)&gt;0,COUNTIFS(tbSaldos[Depósito],$D46,tbSaldos[SKU],$E46)&gt;0),"OK","Cadastrar saldo de origem/destino"))</f>
        <v/>
      </c>
    </row>
    <row r="47">
      <c r="A47" s="18" t="n"/>
      <c r="B47" s="42" t="n"/>
      <c r="C47" s="18" t="n"/>
      <c r="D47" s="18" t="n"/>
      <c r="E47" s="18" t="n"/>
      <c r="F47" s="20">
        <f>IF($A47="","",IF($E47="","",IFERROR(INDEX(tbProdutos[Produto],MATCH($E47,tbProdutos[SKU],0)),"SKU não cadastrado")))</f>
        <v/>
      </c>
      <c r="G47" s="21" t="n"/>
      <c r="H47" s="42" t="n"/>
      <c r="I47" s="42" t="n"/>
      <c r="J47" s="21" t="n"/>
      <c r="K47" s="42" t="n"/>
      <c r="L47" s="42" t="n"/>
      <c r="M47" s="21" t="n"/>
      <c r="N47" s="22">
        <f>IF($A47="","",IF(OR($B47="",$C47="",$D47="",$E47="",$G47=""),"Cadastro incompleto",IF($I47="",IF($J47&lt;&gt;"","Envio incompleto","Solicitada"),IF($J47="","Envio incompleto",IF(OR($L47&lt;&gt;"",$M47&lt;&gt;""),IF(OR($L47="",$M47=""),"Recebimento incompleto",IF($M47=$J47,"Recebida","Recebida com divergência")),"Em trânsito")))))</f>
        <v/>
      </c>
      <c r="O47" s="23">
        <f>IF(OR($A47="",$I47=""),"",MAX(0,IF($L47&lt;&gt;"",$L47-$I47,Cadastros!$B$3-$I47)))</f>
        <v/>
      </c>
      <c r="P47" s="23">
        <f>IF(OR($A47="",$L47="",$M47="",$J47=""),"",$M47-$J47)</f>
        <v/>
      </c>
      <c r="Q47" s="22">
        <f>IF($A47="","",IF($I47="",IF($H47="","Sem previsão de envio",IF(Cadastros!$B$3&gt;$H47,"Envio atrasado","No prazo")),IF($L47="",IF($K47="","Sem previsão de recebimento",IF(Cadastros!$B$3&gt;$K47,"Recebimento atrasado","No prazo")),IF($K47="","Recebida sem previsão",IF($L47&gt;$K47,"Recebida com atraso","Concluída no prazo")))))</f>
        <v/>
      </c>
      <c r="R47" s="18" t="n"/>
      <c r="S47" s="20">
        <f>IF($A47="","",_xlfn.TEXTJOIN(" | ",TRUE,IF($C47=$D47,"Origem e destino iguais",""),IF(COUNTIF($A$5:$A$204,$A47)&gt;1,"ID duplicado",""),IF(AND($I47&lt;&gt;"",$J47=""),"Informe a quantidade enviada",""),IF(AND($J47&lt;&gt;"",$I47=""),"Informe a data de envio",""),IF(AND($L47&lt;&gt;"",$M47=""),"Informe a quantidade recebida",""),IF(AND($M47&lt;&gt;"",$L47=""),"Informe a data de recebimento",""),IF(AND($L47&lt;&gt;"",$I47=""),"Recebimento sem envio",""),IF(AND($J47&lt;&gt;"",$G47&lt;&gt;"",$J47&lt;&gt;$G47),"Envio diferente do solicitado",""),IF(AND($L47&lt;&gt;"",$M47&lt;&gt;"",$J47&lt;&gt;"",$M47&lt;&gt;$J47),"Diferença no recebimento",""),IF(AND($M47&lt;&gt;"",$J47&lt;&gt;"",$M47&gt;$J47),"Recebido acima do enviado",""),IF(AND($I47&lt;&gt;"",$B47&lt;&gt;"",$I47&lt;$B47),"Envio anterior à solicitação",""),IF(AND($L47&lt;&gt;"",$I47&lt;&gt;"",$L47&lt;$I47),"Recebimento anterior ao envio",""),IF(AND($O47&lt;&gt;"",$L47="",$O47&gt;Cadastros!$B$5),"Trânsito prolongado","")))</f>
        <v/>
      </c>
      <c r="T47" s="22">
        <f>IF($A47="","",IF(AND(COUNTIFS(tbSaldos[Depósito],$C47,tbSaldos[SKU],$E47)&gt;0,COUNTIFS(tbSaldos[Depósito],$D47,tbSaldos[SKU],$E47)&gt;0),"OK","Cadastrar saldo de origem/destino"))</f>
        <v/>
      </c>
    </row>
    <row r="48">
      <c r="A48" s="18" t="n"/>
      <c r="B48" s="42" t="n"/>
      <c r="C48" s="18" t="n"/>
      <c r="D48" s="18" t="n"/>
      <c r="E48" s="18" t="n"/>
      <c r="F48" s="20">
        <f>IF($A48="","",IF($E48="","",IFERROR(INDEX(tbProdutos[Produto],MATCH($E48,tbProdutos[SKU],0)),"SKU não cadastrado")))</f>
        <v/>
      </c>
      <c r="G48" s="21" t="n"/>
      <c r="H48" s="42" t="n"/>
      <c r="I48" s="42" t="n"/>
      <c r="J48" s="21" t="n"/>
      <c r="K48" s="42" t="n"/>
      <c r="L48" s="42" t="n"/>
      <c r="M48" s="21" t="n"/>
      <c r="N48" s="22">
        <f>IF($A48="","",IF(OR($B48="",$C48="",$D48="",$E48="",$G48=""),"Cadastro incompleto",IF($I48="",IF($J48&lt;&gt;"","Envio incompleto","Solicitada"),IF($J48="","Envio incompleto",IF(OR($L48&lt;&gt;"",$M48&lt;&gt;""),IF(OR($L48="",$M48=""),"Recebimento incompleto",IF($M48=$J48,"Recebida","Recebida com divergência")),"Em trânsito")))))</f>
        <v/>
      </c>
      <c r="O48" s="23">
        <f>IF(OR($A48="",$I48=""),"",MAX(0,IF($L48&lt;&gt;"",$L48-$I48,Cadastros!$B$3-$I48)))</f>
        <v/>
      </c>
      <c r="P48" s="23">
        <f>IF(OR($A48="",$L48="",$M48="",$J48=""),"",$M48-$J48)</f>
        <v/>
      </c>
      <c r="Q48" s="22">
        <f>IF($A48="","",IF($I48="",IF($H48="","Sem previsão de envio",IF(Cadastros!$B$3&gt;$H48,"Envio atrasado","No prazo")),IF($L48="",IF($K48="","Sem previsão de recebimento",IF(Cadastros!$B$3&gt;$K48,"Recebimento atrasado","No prazo")),IF($K48="","Recebida sem previsão",IF($L48&gt;$K48,"Recebida com atraso","Concluída no prazo")))))</f>
        <v/>
      </c>
      <c r="R48" s="18" t="n"/>
      <c r="S48" s="20">
        <f>IF($A48="","",_xlfn.TEXTJOIN(" | ",TRUE,IF($C48=$D48,"Origem e destino iguais",""),IF(COUNTIF($A$5:$A$204,$A48)&gt;1,"ID duplicado",""),IF(AND($I48&lt;&gt;"",$J48=""),"Informe a quantidade enviada",""),IF(AND($J48&lt;&gt;"",$I48=""),"Informe a data de envio",""),IF(AND($L48&lt;&gt;"",$M48=""),"Informe a quantidade recebida",""),IF(AND($M48&lt;&gt;"",$L48=""),"Informe a data de recebimento",""),IF(AND($L48&lt;&gt;"",$I48=""),"Recebimento sem envio",""),IF(AND($J48&lt;&gt;"",$G48&lt;&gt;"",$J48&lt;&gt;$G48),"Envio diferente do solicitado",""),IF(AND($L48&lt;&gt;"",$M48&lt;&gt;"",$J48&lt;&gt;"",$M48&lt;&gt;$J48),"Diferença no recebimento",""),IF(AND($M48&lt;&gt;"",$J48&lt;&gt;"",$M48&gt;$J48),"Recebido acima do enviado",""),IF(AND($I48&lt;&gt;"",$B48&lt;&gt;"",$I48&lt;$B48),"Envio anterior à solicitação",""),IF(AND($L48&lt;&gt;"",$I48&lt;&gt;"",$L48&lt;$I48),"Recebimento anterior ao envio",""),IF(AND($O48&lt;&gt;"",$L48="",$O48&gt;Cadastros!$B$5),"Trânsito prolongado","")))</f>
        <v/>
      </c>
      <c r="T48" s="22">
        <f>IF($A48="","",IF(AND(COUNTIFS(tbSaldos[Depósito],$C48,tbSaldos[SKU],$E48)&gt;0,COUNTIFS(tbSaldos[Depósito],$D48,tbSaldos[SKU],$E48)&gt;0),"OK","Cadastrar saldo de origem/destino"))</f>
        <v/>
      </c>
    </row>
    <row r="49">
      <c r="A49" s="18" t="n"/>
      <c r="B49" s="42" t="n"/>
      <c r="C49" s="18" t="n"/>
      <c r="D49" s="18" t="n"/>
      <c r="E49" s="18" t="n"/>
      <c r="F49" s="20">
        <f>IF($A49="","",IF($E49="","",IFERROR(INDEX(tbProdutos[Produto],MATCH($E49,tbProdutos[SKU],0)),"SKU não cadastrado")))</f>
        <v/>
      </c>
      <c r="G49" s="21" t="n"/>
      <c r="H49" s="42" t="n"/>
      <c r="I49" s="42" t="n"/>
      <c r="J49" s="21" t="n"/>
      <c r="K49" s="42" t="n"/>
      <c r="L49" s="42" t="n"/>
      <c r="M49" s="21" t="n"/>
      <c r="N49" s="22">
        <f>IF($A49="","",IF(OR($B49="",$C49="",$D49="",$E49="",$G49=""),"Cadastro incompleto",IF($I49="",IF($J49&lt;&gt;"","Envio incompleto","Solicitada"),IF($J49="","Envio incompleto",IF(OR($L49&lt;&gt;"",$M49&lt;&gt;""),IF(OR($L49="",$M49=""),"Recebimento incompleto",IF($M49=$J49,"Recebida","Recebida com divergência")),"Em trânsito")))))</f>
        <v/>
      </c>
      <c r="O49" s="23">
        <f>IF(OR($A49="",$I49=""),"",MAX(0,IF($L49&lt;&gt;"",$L49-$I49,Cadastros!$B$3-$I49)))</f>
        <v/>
      </c>
      <c r="P49" s="23">
        <f>IF(OR($A49="",$L49="",$M49="",$J49=""),"",$M49-$J49)</f>
        <v/>
      </c>
      <c r="Q49" s="22">
        <f>IF($A49="","",IF($I49="",IF($H49="","Sem previsão de envio",IF(Cadastros!$B$3&gt;$H49,"Envio atrasado","No prazo")),IF($L49="",IF($K49="","Sem previsão de recebimento",IF(Cadastros!$B$3&gt;$K49,"Recebimento atrasado","No prazo")),IF($K49="","Recebida sem previsão",IF($L49&gt;$K49,"Recebida com atraso","Concluída no prazo")))))</f>
        <v/>
      </c>
      <c r="R49" s="18" t="n"/>
      <c r="S49" s="20">
        <f>IF($A49="","",_xlfn.TEXTJOIN(" | ",TRUE,IF($C49=$D49,"Origem e destino iguais",""),IF(COUNTIF($A$5:$A$204,$A49)&gt;1,"ID duplicado",""),IF(AND($I49&lt;&gt;"",$J49=""),"Informe a quantidade enviada",""),IF(AND($J49&lt;&gt;"",$I49=""),"Informe a data de envio",""),IF(AND($L49&lt;&gt;"",$M49=""),"Informe a quantidade recebida",""),IF(AND($M49&lt;&gt;"",$L49=""),"Informe a data de recebimento",""),IF(AND($L49&lt;&gt;"",$I49=""),"Recebimento sem envio",""),IF(AND($J49&lt;&gt;"",$G49&lt;&gt;"",$J49&lt;&gt;$G49),"Envio diferente do solicitado",""),IF(AND($L49&lt;&gt;"",$M49&lt;&gt;"",$J49&lt;&gt;"",$M49&lt;&gt;$J49),"Diferença no recebimento",""),IF(AND($M49&lt;&gt;"",$J49&lt;&gt;"",$M49&gt;$J49),"Recebido acima do enviado",""),IF(AND($I49&lt;&gt;"",$B49&lt;&gt;"",$I49&lt;$B49),"Envio anterior à solicitação",""),IF(AND($L49&lt;&gt;"",$I49&lt;&gt;"",$L49&lt;$I49),"Recebimento anterior ao envio",""),IF(AND($O49&lt;&gt;"",$L49="",$O49&gt;Cadastros!$B$5),"Trânsito prolongado","")))</f>
        <v/>
      </c>
      <c r="T49" s="22">
        <f>IF($A49="","",IF(AND(COUNTIFS(tbSaldos[Depósito],$C49,tbSaldos[SKU],$E49)&gt;0,COUNTIFS(tbSaldos[Depósito],$D49,tbSaldos[SKU],$E49)&gt;0),"OK","Cadastrar saldo de origem/destino"))</f>
        <v/>
      </c>
    </row>
    <row r="50">
      <c r="A50" s="18" t="n"/>
      <c r="B50" s="42" t="n"/>
      <c r="C50" s="18" t="n"/>
      <c r="D50" s="18" t="n"/>
      <c r="E50" s="18" t="n"/>
      <c r="F50" s="20">
        <f>IF($A50="","",IF($E50="","",IFERROR(INDEX(tbProdutos[Produto],MATCH($E50,tbProdutos[SKU],0)),"SKU não cadastrado")))</f>
        <v/>
      </c>
      <c r="G50" s="21" t="n"/>
      <c r="H50" s="42" t="n"/>
      <c r="I50" s="42" t="n"/>
      <c r="J50" s="21" t="n"/>
      <c r="K50" s="42" t="n"/>
      <c r="L50" s="42" t="n"/>
      <c r="M50" s="21" t="n"/>
      <c r="N50" s="22">
        <f>IF($A50="","",IF(OR($B50="",$C50="",$D50="",$E50="",$G50=""),"Cadastro incompleto",IF($I50="",IF($J50&lt;&gt;"","Envio incompleto","Solicitada"),IF($J50="","Envio incompleto",IF(OR($L50&lt;&gt;"",$M50&lt;&gt;""),IF(OR($L50="",$M50=""),"Recebimento incompleto",IF($M50=$J50,"Recebida","Recebida com divergência")),"Em trânsito")))))</f>
        <v/>
      </c>
      <c r="O50" s="23">
        <f>IF(OR($A50="",$I50=""),"",MAX(0,IF($L50&lt;&gt;"",$L50-$I50,Cadastros!$B$3-$I50)))</f>
        <v/>
      </c>
      <c r="P50" s="23">
        <f>IF(OR($A50="",$L50="",$M50="",$J50=""),"",$M50-$J50)</f>
        <v/>
      </c>
      <c r="Q50" s="22">
        <f>IF($A50="","",IF($I50="",IF($H50="","Sem previsão de envio",IF(Cadastros!$B$3&gt;$H50,"Envio atrasado","No prazo")),IF($L50="",IF($K50="","Sem previsão de recebimento",IF(Cadastros!$B$3&gt;$K50,"Recebimento atrasado","No prazo")),IF($K50="","Recebida sem previsão",IF($L50&gt;$K50,"Recebida com atraso","Concluída no prazo")))))</f>
        <v/>
      </c>
      <c r="R50" s="18" t="n"/>
      <c r="S50" s="20">
        <f>IF($A50="","",_xlfn.TEXTJOIN(" | ",TRUE,IF($C50=$D50,"Origem e destino iguais",""),IF(COUNTIF($A$5:$A$204,$A50)&gt;1,"ID duplicado",""),IF(AND($I50&lt;&gt;"",$J50=""),"Informe a quantidade enviada",""),IF(AND($J50&lt;&gt;"",$I50=""),"Informe a data de envio",""),IF(AND($L50&lt;&gt;"",$M50=""),"Informe a quantidade recebida",""),IF(AND($M50&lt;&gt;"",$L50=""),"Informe a data de recebimento",""),IF(AND($L50&lt;&gt;"",$I50=""),"Recebimento sem envio",""),IF(AND($J50&lt;&gt;"",$G50&lt;&gt;"",$J50&lt;&gt;$G50),"Envio diferente do solicitado",""),IF(AND($L50&lt;&gt;"",$M50&lt;&gt;"",$J50&lt;&gt;"",$M50&lt;&gt;$J50),"Diferença no recebimento",""),IF(AND($M50&lt;&gt;"",$J50&lt;&gt;"",$M50&gt;$J50),"Recebido acima do enviado",""),IF(AND($I50&lt;&gt;"",$B50&lt;&gt;"",$I50&lt;$B50),"Envio anterior à solicitação",""),IF(AND($L50&lt;&gt;"",$I50&lt;&gt;"",$L50&lt;$I50),"Recebimento anterior ao envio",""),IF(AND($O50&lt;&gt;"",$L50="",$O50&gt;Cadastros!$B$5),"Trânsito prolongado","")))</f>
        <v/>
      </c>
      <c r="T50" s="22">
        <f>IF($A50="","",IF(AND(COUNTIFS(tbSaldos[Depósito],$C50,tbSaldos[SKU],$E50)&gt;0,COUNTIFS(tbSaldos[Depósito],$D50,tbSaldos[SKU],$E50)&gt;0),"OK","Cadastrar saldo de origem/destino"))</f>
        <v/>
      </c>
    </row>
    <row r="51">
      <c r="A51" s="18" t="n"/>
      <c r="B51" s="42" t="n"/>
      <c r="C51" s="18" t="n"/>
      <c r="D51" s="18" t="n"/>
      <c r="E51" s="18" t="n"/>
      <c r="F51" s="20">
        <f>IF($A51="","",IF($E51="","",IFERROR(INDEX(tbProdutos[Produto],MATCH($E51,tbProdutos[SKU],0)),"SKU não cadastrado")))</f>
        <v/>
      </c>
      <c r="G51" s="21" t="n"/>
      <c r="H51" s="42" t="n"/>
      <c r="I51" s="42" t="n"/>
      <c r="J51" s="21" t="n"/>
      <c r="K51" s="42" t="n"/>
      <c r="L51" s="42" t="n"/>
      <c r="M51" s="21" t="n"/>
      <c r="N51" s="22">
        <f>IF($A51="","",IF(OR($B51="",$C51="",$D51="",$E51="",$G51=""),"Cadastro incompleto",IF($I51="",IF($J51&lt;&gt;"","Envio incompleto","Solicitada"),IF($J51="","Envio incompleto",IF(OR($L51&lt;&gt;"",$M51&lt;&gt;""),IF(OR($L51="",$M51=""),"Recebimento incompleto",IF($M51=$J51,"Recebida","Recebida com divergência")),"Em trânsito")))))</f>
        <v/>
      </c>
      <c r="O51" s="23">
        <f>IF(OR($A51="",$I51=""),"",MAX(0,IF($L51&lt;&gt;"",$L51-$I51,Cadastros!$B$3-$I51)))</f>
        <v/>
      </c>
      <c r="P51" s="23">
        <f>IF(OR($A51="",$L51="",$M51="",$J51=""),"",$M51-$J51)</f>
        <v/>
      </c>
      <c r="Q51" s="22">
        <f>IF($A51="","",IF($I51="",IF($H51="","Sem previsão de envio",IF(Cadastros!$B$3&gt;$H51,"Envio atrasado","No prazo")),IF($L51="",IF($K51="","Sem previsão de recebimento",IF(Cadastros!$B$3&gt;$K51,"Recebimento atrasado","No prazo")),IF($K51="","Recebida sem previsão",IF($L51&gt;$K51,"Recebida com atraso","Concluída no prazo")))))</f>
        <v/>
      </c>
      <c r="R51" s="18" t="n"/>
      <c r="S51" s="20">
        <f>IF($A51="","",_xlfn.TEXTJOIN(" | ",TRUE,IF($C51=$D51,"Origem e destino iguais",""),IF(COUNTIF($A$5:$A$204,$A51)&gt;1,"ID duplicado",""),IF(AND($I51&lt;&gt;"",$J51=""),"Informe a quantidade enviada",""),IF(AND($J51&lt;&gt;"",$I51=""),"Informe a data de envio",""),IF(AND($L51&lt;&gt;"",$M51=""),"Informe a quantidade recebida",""),IF(AND($M51&lt;&gt;"",$L51=""),"Informe a data de recebimento",""),IF(AND($L51&lt;&gt;"",$I51=""),"Recebimento sem envio",""),IF(AND($J51&lt;&gt;"",$G51&lt;&gt;"",$J51&lt;&gt;$G51),"Envio diferente do solicitado",""),IF(AND($L51&lt;&gt;"",$M51&lt;&gt;"",$J51&lt;&gt;"",$M51&lt;&gt;$J51),"Diferença no recebimento",""),IF(AND($M51&lt;&gt;"",$J51&lt;&gt;"",$M51&gt;$J51),"Recebido acima do enviado",""),IF(AND($I51&lt;&gt;"",$B51&lt;&gt;"",$I51&lt;$B51),"Envio anterior à solicitação",""),IF(AND($L51&lt;&gt;"",$I51&lt;&gt;"",$L51&lt;$I51),"Recebimento anterior ao envio",""),IF(AND($O51&lt;&gt;"",$L51="",$O51&gt;Cadastros!$B$5),"Trânsito prolongado","")))</f>
        <v/>
      </c>
      <c r="T51" s="22">
        <f>IF($A51="","",IF(AND(COUNTIFS(tbSaldos[Depósito],$C51,tbSaldos[SKU],$E51)&gt;0,COUNTIFS(tbSaldos[Depósito],$D51,tbSaldos[SKU],$E51)&gt;0),"OK","Cadastrar saldo de origem/destino"))</f>
        <v/>
      </c>
    </row>
    <row r="52">
      <c r="A52" s="18" t="n"/>
      <c r="B52" s="42" t="n"/>
      <c r="C52" s="18" t="n"/>
      <c r="D52" s="18" t="n"/>
      <c r="E52" s="18" t="n"/>
      <c r="F52" s="20">
        <f>IF($A52="","",IF($E52="","",IFERROR(INDEX(tbProdutos[Produto],MATCH($E52,tbProdutos[SKU],0)),"SKU não cadastrado")))</f>
        <v/>
      </c>
      <c r="G52" s="21" t="n"/>
      <c r="H52" s="42" t="n"/>
      <c r="I52" s="42" t="n"/>
      <c r="J52" s="21" t="n"/>
      <c r="K52" s="42" t="n"/>
      <c r="L52" s="42" t="n"/>
      <c r="M52" s="21" t="n"/>
      <c r="N52" s="22">
        <f>IF($A52="","",IF(OR($B52="",$C52="",$D52="",$E52="",$G52=""),"Cadastro incompleto",IF($I52="",IF($J52&lt;&gt;"","Envio incompleto","Solicitada"),IF($J52="","Envio incompleto",IF(OR($L52&lt;&gt;"",$M52&lt;&gt;""),IF(OR($L52="",$M52=""),"Recebimento incompleto",IF($M52=$J52,"Recebida","Recebida com divergência")),"Em trânsito")))))</f>
        <v/>
      </c>
      <c r="O52" s="23">
        <f>IF(OR($A52="",$I52=""),"",MAX(0,IF($L52&lt;&gt;"",$L52-$I52,Cadastros!$B$3-$I52)))</f>
        <v/>
      </c>
      <c r="P52" s="23">
        <f>IF(OR($A52="",$L52="",$M52="",$J52=""),"",$M52-$J52)</f>
        <v/>
      </c>
      <c r="Q52" s="22">
        <f>IF($A52="","",IF($I52="",IF($H52="","Sem previsão de envio",IF(Cadastros!$B$3&gt;$H52,"Envio atrasado","No prazo")),IF($L52="",IF($K52="","Sem previsão de recebimento",IF(Cadastros!$B$3&gt;$K52,"Recebimento atrasado","No prazo")),IF($K52="","Recebida sem previsão",IF($L52&gt;$K52,"Recebida com atraso","Concluída no prazo")))))</f>
        <v/>
      </c>
      <c r="R52" s="18" t="n"/>
      <c r="S52" s="20">
        <f>IF($A52="","",_xlfn.TEXTJOIN(" | ",TRUE,IF($C52=$D52,"Origem e destino iguais",""),IF(COUNTIF($A$5:$A$204,$A52)&gt;1,"ID duplicado",""),IF(AND($I52&lt;&gt;"",$J52=""),"Informe a quantidade enviada",""),IF(AND($J52&lt;&gt;"",$I52=""),"Informe a data de envio",""),IF(AND($L52&lt;&gt;"",$M52=""),"Informe a quantidade recebida",""),IF(AND($M52&lt;&gt;"",$L52=""),"Informe a data de recebimento",""),IF(AND($L52&lt;&gt;"",$I52=""),"Recebimento sem envio",""),IF(AND($J52&lt;&gt;"",$G52&lt;&gt;"",$J52&lt;&gt;$G52),"Envio diferente do solicitado",""),IF(AND($L52&lt;&gt;"",$M52&lt;&gt;"",$J52&lt;&gt;"",$M52&lt;&gt;$J52),"Diferença no recebimento",""),IF(AND($M52&lt;&gt;"",$J52&lt;&gt;"",$M52&gt;$J52),"Recebido acima do enviado",""),IF(AND($I52&lt;&gt;"",$B52&lt;&gt;"",$I52&lt;$B52),"Envio anterior à solicitação",""),IF(AND($L52&lt;&gt;"",$I52&lt;&gt;"",$L52&lt;$I52),"Recebimento anterior ao envio",""),IF(AND($O52&lt;&gt;"",$L52="",$O52&gt;Cadastros!$B$5),"Trânsito prolongado","")))</f>
        <v/>
      </c>
      <c r="T52" s="22">
        <f>IF($A52="","",IF(AND(COUNTIFS(tbSaldos[Depósito],$C52,tbSaldos[SKU],$E52)&gt;0,COUNTIFS(tbSaldos[Depósito],$D52,tbSaldos[SKU],$E52)&gt;0),"OK","Cadastrar saldo de origem/destino"))</f>
        <v/>
      </c>
    </row>
    <row r="53">
      <c r="A53" s="18" t="n"/>
      <c r="B53" s="42" t="n"/>
      <c r="C53" s="18" t="n"/>
      <c r="D53" s="18" t="n"/>
      <c r="E53" s="18" t="n"/>
      <c r="F53" s="20">
        <f>IF($A53="","",IF($E53="","",IFERROR(INDEX(tbProdutos[Produto],MATCH($E53,tbProdutos[SKU],0)),"SKU não cadastrado")))</f>
        <v/>
      </c>
      <c r="G53" s="21" t="n"/>
      <c r="H53" s="42" t="n"/>
      <c r="I53" s="42" t="n"/>
      <c r="J53" s="21" t="n"/>
      <c r="K53" s="42" t="n"/>
      <c r="L53" s="42" t="n"/>
      <c r="M53" s="21" t="n"/>
      <c r="N53" s="22">
        <f>IF($A53="","",IF(OR($B53="",$C53="",$D53="",$E53="",$G53=""),"Cadastro incompleto",IF($I53="",IF($J53&lt;&gt;"","Envio incompleto","Solicitada"),IF($J53="","Envio incompleto",IF(OR($L53&lt;&gt;"",$M53&lt;&gt;""),IF(OR($L53="",$M53=""),"Recebimento incompleto",IF($M53=$J53,"Recebida","Recebida com divergência")),"Em trânsito")))))</f>
        <v/>
      </c>
      <c r="O53" s="23">
        <f>IF(OR($A53="",$I53=""),"",MAX(0,IF($L53&lt;&gt;"",$L53-$I53,Cadastros!$B$3-$I53)))</f>
        <v/>
      </c>
      <c r="P53" s="23">
        <f>IF(OR($A53="",$L53="",$M53="",$J53=""),"",$M53-$J53)</f>
        <v/>
      </c>
      <c r="Q53" s="22">
        <f>IF($A53="","",IF($I53="",IF($H53="","Sem previsão de envio",IF(Cadastros!$B$3&gt;$H53,"Envio atrasado","No prazo")),IF($L53="",IF($K53="","Sem previsão de recebimento",IF(Cadastros!$B$3&gt;$K53,"Recebimento atrasado","No prazo")),IF($K53="","Recebida sem previsão",IF($L53&gt;$K53,"Recebida com atraso","Concluída no prazo")))))</f>
        <v/>
      </c>
      <c r="R53" s="18" t="n"/>
      <c r="S53" s="20">
        <f>IF($A53="","",_xlfn.TEXTJOIN(" | ",TRUE,IF($C53=$D53,"Origem e destino iguais",""),IF(COUNTIF($A$5:$A$204,$A53)&gt;1,"ID duplicado",""),IF(AND($I53&lt;&gt;"",$J53=""),"Informe a quantidade enviada",""),IF(AND($J53&lt;&gt;"",$I53=""),"Informe a data de envio",""),IF(AND($L53&lt;&gt;"",$M53=""),"Informe a quantidade recebida",""),IF(AND($M53&lt;&gt;"",$L53=""),"Informe a data de recebimento",""),IF(AND($L53&lt;&gt;"",$I53=""),"Recebimento sem envio",""),IF(AND($J53&lt;&gt;"",$G53&lt;&gt;"",$J53&lt;&gt;$G53),"Envio diferente do solicitado",""),IF(AND($L53&lt;&gt;"",$M53&lt;&gt;"",$J53&lt;&gt;"",$M53&lt;&gt;$J53),"Diferença no recebimento",""),IF(AND($M53&lt;&gt;"",$J53&lt;&gt;"",$M53&gt;$J53),"Recebido acima do enviado",""),IF(AND($I53&lt;&gt;"",$B53&lt;&gt;"",$I53&lt;$B53),"Envio anterior à solicitação",""),IF(AND($L53&lt;&gt;"",$I53&lt;&gt;"",$L53&lt;$I53),"Recebimento anterior ao envio",""),IF(AND($O53&lt;&gt;"",$L53="",$O53&gt;Cadastros!$B$5),"Trânsito prolongado","")))</f>
        <v/>
      </c>
      <c r="T53" s="22">
        <f>IF($A53="","",IF(AND(COUNTIFS(tbSaldos[Depósito],$C53,tbSaldos[SKU],$E53)&gt;0,COUNTIFS(tbSaldos[Depósito],$D53,tbSaldos[SKU],$E53)&gt;0),"OK","Cadastrar saldo de origem/destino"))</f>
        <v/>
      </c>
    </row>
    <row r="54">
      <c r="A54" s="18" t="n"/>
      <c r="B54" s="42" t="n"/>
      <c r="C54" s="18" t="n"/>
      <c r="D54" s="18" t="n"/>
      <c r="E54" s="18" t="n"/>
      <c r="F54" s="20">
        <f>IF($A54="","",IF($E54="","",IFERROR(INDEX(tbProdutos[Produto],MATCH($E54,tbProdutos[SKU],0)),"SKU não cadastrado")))</f>
        <v/>
      </c>
      <c r="G54" s="21" t="n"/>
      <c r="H54" s="42" t="n"/>
      <c r="I54" s="42" t="n"/>
      <c r="J54" s="21" t="n"/>
      <c r="K54" s="42" t="n"/>
      <c r="L54" s="42" t="n"/>
      <c r="M54" s="21" t="n"/>
      <c r="N54" s="22">
        <f>IF($A54="","",IF(OR($B54="",$C54="",$D54="",$E54="",$G54=""),"Cadastro incompleto",IF($I54="",IF($J54&lt;&gt;"","Envio incompleto","Solicitada"),IF($J54="","Envio incompleto",IF(OR($L54&lt;&gt;"",$M54&lt;&gt;""),IF(OR($L54="",$M54=""),"Recebimento incompleto",IF($M54=$J54,"Recebida","Recebida com divergência")),"Em trânsito")))))</f>
        <v/>
      </c>
      <c r="O54" s="23">
        <f>IF(OR($A54="",$I54=""),"",MAX(0,IF($L54&lt;&gt;"",$L54-$I54,Cadastros!$B$3-$I54)))</f>
        <v/>
      </c>
      <c r="P54" s="23">
        <f>IF(OR($A54="",$L54="",$M54="",$J54=""),"",$M54-$J54)</f>
        <v/>
      </c>
      <c r="Q54" s="22">
        <f>IF($A54="","",IF($I54="",IF($H54="","Sem previsão de envio",IF(Cadastros!$B$3&gt;$H54,"Envio atrasado","No prazo")),IF($L54="",IF($K54="","Sem previsão de recebimento",IF(Cadastros!$B$3&gt;$K54,"Recebimento atrasado","No prazo")),IF($K54="","Recebida sem previsão",IF($L54&gt;$K54,"Recebida com atraso","Concluída no prazo")))))</f>
        <v/>
      </c>
      <c r="R54" s="18" t="n"/>
      <c r="S54" s="20">
        <f>IF($A54="","",_xlfn.TEXTJOIN(" | ",TRUE,IF($C54=$D54,"Origem e destino iguais",""),IF(COUNTIF($A$5:$A$204,$A54)&gt;1,"ID duplicado",""),IF(AND($I54&lt;&gt;"",$J54=""),"Informe a quantidade enviada",""),IF(AND($J54&lt;&gt;"",$I54=""),"Informe a data de envio",""),IF(AND($L54&lt;&gt;"",$M54=""),"Informe a quantidade recebida",""),IF(AND($M54&lt;&gt;"",$L54=""),"Informe a data de recebimento",""),IF(AND($L54&lt;&gt;"",$I54=""),"Recebimento sem envio",""),IF(AND($J54&lt;&gt;"",$G54&lt;&gt;"",$J54&lt;&gt;$G54),"Envio diferente do solicitado",""),IF(AND($L54&lt;&gt;"",$M54&lt;&gt;"",$J54&lt;&gt;"",$M54&lt;&gt;$J54),"Diferença no recebimento",""),IF(AND($M54&lt;&gt;"",$J54&lt;&gt;"",$M54&gt;$J54),"Recebido acima do enviado",""),IF(AND($I54&lt;&gt;"",$B54&lt;&gt;"",$I54&lt;$B54),"Envio anterior à solicitação",""),IF(AND($L54&lt;&gt;"",$I54&lt;&gt;"",$L54&lt;$I54),"Recebimento anterior ao envio",""),IF(AND($O54&lt;&gt;"",$L54="",$O54&gt;Cadastros!$B$5),"Trânsito prolongado","")))</f>
        <v/>
      </c>
      <c r="T54" s="22">
        <f>IF($A54="","",IF(AND(COUNTIFS(tbSaldos[Depósito],$C54,tbSaldos[SKU],$E54)&gt;0,COUNTIFS(tbSaldos[Depósito],$D54,tbSaldos[SKU],$E54)&gt;0),"OK","Cadastrar saldo de origem/destino"))</f>
        <v/>
      </c>
    </row>
    <row r="55">
      <c r="A55" s="18" t="n"/>
      <c r="B55" s="42" t="n"/>
      <c r="C55" s="18" t="n"/>
      <c r="D55" s="18" t="n"/>
      <c r="E55" s="18" t="n"/>
      <c r="F55" s="20">
        <f>IF($A55="","",IF($E55="","",IFERROR(INDEX(tbProdutos[Produto],MATCH($E55,tbProdutos[SKU],0)),"SKU não cadastrado")))</f>
        <v/>
      </c>
      <c r="G55" s="21" t="n"/>
      <c r="H55" s="42" t="n"/>
      <c r="I55" s="42" t="n"/>
      <c r="J55" s="21" t="n"/>
      <c r="K55" s="42" t="n"/>
      <c r="L55" s="42" t="n"/>
      <c r="M55" s="21" t="n"/>
      <c r="N55" s="22">
        <f>IF($A55="","",IF(OR($B55="",$C55="",$D55="",$E55="",$G55=""),"Cadastro incompleto",IF($I55="",IF($J55&lt;&gt;"","Envio incompleto","Solicitada"),IF($J55="","Envio incompleto",IF(OR($L55&lt;&gt;"",$M55&lt;&gt;""),IF(OR($L55="",$M55=""),"Recebimento incompleto",IF($M55=$J55,"Recebida","Recebida com divergência")),"Em trânsito")))))</f>
        <v/>
      </c>
      <c r="O55" s="23">
        <f>IF(OR($A55="",$I55=""),"",MAX(0,IF($L55&lt;&gt;"",$L55-$I55,Cadastros!$B$3-$I55)))</f>
        <v/>
      </c>
      <c r="P55" s="23">
        <f>IF(OR($A55="",$L55="",$M55="",$J55=""),"",$M55-$J55)</f>
        <v/>
      </c>
      <c r="Q55" s="22">
        <f>IF($A55="","",IF($I55="",IF($H55="","Sem previsão de envio",IF(Cadastros!$B$3&gt;$H55,"Envio atrasado","No prazo")),IF($L55="",IF($K55="","Sem previsão de recebimento",IF(Cadastros!$B$3&gt;$K55,"Recebimento atrasado","No prazo")),IF($K55="","Recebida sem previsão",IF($L55&gt;$K55,"Recebida com atraso","Concluída no prazo")))))</f>
        <v/>
      </c>
      <c r="R55" s="18" t="n"/>
      <c r="S55" s="20">
        <f>IF($A55="","",_xlfn.TEXTJOIN(" | ",TRUE,IF($C55=$D55,"Origem e destino iguais",""),IF(COUNTIF($A$5:$A$204,$A55)&gt;1,"ID duplicado",""),IF(AND($I55&lt;&gt;"",$J55=""),"Informe a quantidade enviada",""),IF(AND($J55&lt;&gt;"",$I55=""),"Informe a data de envio",""),IF(AND($L55&lt;&gt;"",$M55=""),"Informe a quantidade recebida",""),IF(AND($M55&lt;&gt;"",$L55=""),"Informe a data de recebimento",""),IF(AND($L55&lt;&gt;"",$I55=""),"Recebimento sem envio",""),IF(AND($J55&lt;&gt;"",$G55&lt;&gt;"",$J55&lt;&gt;$G55),"Envio diferente do solicitado",""),IF(AND($L55&lt;&gt;"",$M55&lt;&gt;"",$J55&lt;&gt;"",$M55&lt;&gt;$J55),"Diferença no recebimento",""),IF(AND($M55&lt;&gt;"",$J55&lt;&gt;"",$M55&gt;$J55),"Recebido acima do enviado",""),IF(AND($I55&lt;&gt;"",$B55&lt;&gt;"",$I55&lt;$B55),"Envio anterior à solicitação",""),IF(AND($L55&lt;&gt;"",$I55&lt;&gt;"",$L55&lt;$I55),"Recebimento anterior ao envio",""),IF(AND($O55&lt;&gt;"",$L55="",$O55&gt;Cadastros!$B$5),"Trânsito prolongado","")))</f>
        <v/>
      </c>
      <c r="T55" s="22">
        <f>IF($A55="","",IF(AND(COUNTIFS(tbSaldos[Depósito],$C55,tbSaldos[SKU],$E55)&gt;0,COUNTIFS(tbSaldos[Depósito],$D55,tbSaldos[SKU],$E55)&gt;0),"OK","Cadastrar saldo de origem/destino"))</f>
        <v/>
      </c>
    </row>
    <row r="56">
      <c r="A56" s="18" t="n"/>
      <c r="B56" s="42" t="n"/>
      <c r="C56" s="18" t="n"/>
      <c r="D56" s="18" t="n"/>
      <c r="E56" s="18" t="n"/>
      <c r="F56" s="20">
        <f>IF($A56="","",IF($E56="","",IFERROR(INDEX(tbProdutos[Produto],MATCH($E56,tbProdutos[SKU],0)),"SKU não cadastrado")))</f>
        <v/>
      </c>
      <c r="G56" s="21" t="n"/>
      <c r="H56" s="42" t="n"/>
      <c r="I56" s="42" t="n"/>
      <c r="J56" s="21" t="n"/>
      <c r="K56" s="42" t="n"/>
      <c r="L56" s="42" t="n"/>
      <c r="M56" s="21" t="n"/>
      <c r="N56" s="22">
        <f>IF($A56="","",IF(OR($B56="",$C56="",$D56="",$E56="",$G56=""),"Cadastro incompleto",IF($I56="",IF($J56&lt;&gt;"","Envio incompleto","Solicitada"),IF($J56="","Envio incompleto",IF(OR($L56&lt;&gt;"",$M56&lt;&gt;""),IF(OR($L56="",$M56=""),"Recebimento incompleto",IF($M56=$J56,"Recebida","Recebida com divergência")),"Em trânsito")))))</f>
        <v/>
      </c>
      <c r="O56" s="23">
        <f>IF(OR($A56="",$I56=""),"",MAX(0,IF($L56&lt;&gt;"",$L56-$I56,Cadastros!$B$3-$I56)))</f>
        <v/>
      </c>
      <c r="P56" s="23">
        <f>IF(OR($A56="",$L56="",$M56="",$J56=""),"",$M56-$J56)</f>
        <v/>
      </c>
      <c r="Q56" s="22">
        <f>IF($A56="","",IF($I56="",IF($H56="","Sem previsão de envio",IF(Cadastros!$B$3&gt;$H56,"Envio atrasado","No prazo")),IF($L56="",IF($K56="","Sem previsão de recebimento",IF(Cadastros!$B$3&gt;$K56,"Recebimento atrasado","No prazo")),IF($K56="","Recebida sem previsão",IF($L56&gt;$K56,"Recebida com atraso","Concluída no prazo")))))</f>
        <v/>
      </c>
      <c r="R56" s="18" t="n"/>
      <c r="S56" s="20">
        <f>IF($A56="","",_xlfn.TEXTJOIN(" | ",TRUE,IF($C56=$D56,"Origem e destino iguais",""),IF(COUNTIF($A$5:$A$204,$A56)&gt;1,"ID duplicado",""),IF(AND($I56&lt;&gt;"",$J56=""),"Informe a quantidade enviada",""),IF(AND($J56&lt;&gt;"",$I56=""),"Informe a data de envio",""),IF(AND($L56&lt;&gt;"",$M56=""),"Informe a quantidade recebida",""),IF(AND($M56&lt;&gt;"",$L56=""),"Informe a data de recebimento",""),IF(AND($L56&lt;&gt;"",$I56=""),"Recebimento sem envio",""),IF(AND($J56&lt;&gt;"",$G56&lt;&gt;"",$J56&lt;&gt;$G56),"Envio diferente do solicitado",""),IF(AND($L56&lt;&gt;"",$M56&lt;&gt;"",$J56&lt;&gt;"",$M56&lt;&gt;$J56),"Diferença no recebimento",""),IF(AND($M56&lt;&gt;"",$J56&lt;&gt;"",$M56&gt;$J56),"Recebido acima do enviado",""),IF(AND($I56&lt;&gt;"",$B56&lt;&gt;"",$I56&lt;$B56),"Envio anterior à solicitação",""),IF(AND($L56&lt;&gt;"",$I56&lt;&gt;"",$L56&lt;$I56),"Recebimento anterior ao envio",""),IF(AND($O56&lt;&gt;"",$L56="",$O56&gt;Cadastros!$B$5),"Trânsito prolongado","")))</f>
        <v/>
      </c>
      <c r="T56" s="22">
        <f>IF($A56="","",IF(AND(COUNTIFS(tbSaldos[Depósito],$C56,tbSaldos[SKU],$E56)&gt;0,COUNTIFS(tbSaldos[Depósito],$D56,tbSaldos[SKU],$E56)&gt;0),"OK","Cadastrar saldo de origem/destino"))</f>
        <v/>
      </c>
    </row>
    <row r="57">
      <c r="A57" s="18" t="n"/>
      <c r="B57" s="42" t="n"/>
      <c r="C57" s="18" t="n"/>
      <c r="D57" s="18" t="n"/>
      <c r="E57" s="18" t="n"/>
      <c r="F57" s="20">
        <f>IF($A57="","",IF($E57="","",IFERROR(INDEX(tbProdutos[Produto],MATCH($E57,tbProdutos[SKU],0)),"SKU não cadastrado")))</f>
        <v/>
      </c>
      <c r="G57" s="21" t="n"/>
      <c r="H57" s="42" t="n"/>
      <c r="I57" s="42" t="n"/>
      <c r="J57" s="21" t="n"/>
      <c r="K57" s="42" t="n"/>
      <c r="L57" s="42" t="n"/>
      <c r="M57" s="21" t="n"/>
      <c r="N57" s="22">
        <f>IF($A57="","",IF(OR($B57="",$C57="",$D57="",$E57="",$G57=""),"Cadastro incompleto",IF($I57="",IF($J57&lt;&gt;"","Envio incompleto","Solicitada"),IF($J57="","Envio incompleto",IF(OR($L57&lt;&gt;"",$M57&lt;&gt;""),IF(OR($L57="",$M57=""),"Recebimento incompleto",IF($M57=$J57,"Recebida","Recebida com divergência")),"Em trânsito")))))</f>
        <v/>
      </c>
      <c r="O57" s="23">
        <f>IF(OR($A57="",$I57=""),"",MAX(0,IF($L57&lt;&gt;"",$L57-$I57,Cadastros!$B$3-$I57)))</f>
        <v/>
      </c>
      <c r="P57" s="23">
        <f>IF(OR($A57="",$L57="",$M57="",$J57=""),"",$M57-$J57)</f>
        <v/>
      </c>
      <c r="Q57" s="22">
        <f>IF($A57="","",IF($I57="",IF($H57="","Sem previsão de envio",IF(Cadastros!$B$3&gt;$H57,"Envio atrasado","No prazo")),IF($L57="",IF($K57="","Sem previsão de recebimento",IF(Cadastros!$B$3&gt;$K57,"Recebimento atrasado","No prazo")),IF($K57="","Recebida sem previsão",IF($L57&gt;$K57,"Recebida com atraso","Concluída no prazo")))))</f>
        <v/>
      </c>
      <c r="R57" s="18" t="n"/>
      <c r="S57" s="20">
        <f>IF($A57="","",_xlfn.TEXTJOIN(" | ",TRUE,IF($C57=$D57,"Origem e destino iguais",""),IF(COUNTIF($A$5:$A$204,$A57)&gt;1,"ID duplicado",""),IF(AND($I57&lt;&gt;"",$J57=""),"Informe a quantidade enviada",""),IF(AND($J57&lt;&gt;"",$I57=""),"Informe a data de envio",""),IF(AND($L57&lt;&gt;"",$M57=""),"Informe a quantidade recebida",""),IF(AND($M57&lt;&gt;"",$L57=""),"Informe a data de recebimento",""),IF(AND($L57&lt;&gt;"",$I57=""),"Recebimento sem envio",""),IF(AND($J57&lt;&gt;"",$G57&lt;&gt;"",$J57&lt;&gt;$G57),"Envio diferente do solicitado",""),IF(AND($L57&lt;&gt;"",$M57&lt;&gt;"",$J57&lt;&gt;"",$M57&lt;&gt;$J57),"Diferença no recebimento",""),IF(AND($M57&lt;&gt;"",$J57&lt;&gt;"",$M57&gt;$J57),"Recebido acima do enviado",""),IF(AND($I57&lt;&gt;"",$B57&lt;&gt;"",$I57&lt;$B57),"Envio anterior à solicitação",""),IF(AND($L57&lt;&gt;"",$I57&lt;&gt;"",$L57&lt;$I57),"Recebimento anterior ao envio",""),IF(AND($O57&lt;&gt;"",$L57="",$O57&gt;Cadastros!$B$5),"Trânsito prolongado","")))</f>
        <v/>
      </c>
      <c r="T57" s="22">
        <f>IF($A57="","",IF(AND(COUNTIFS(tbSaldos[Depósito],$C57,tbSaldos[SKU],$E57)&gt;0,COUNTIFS(tbSaldos[Depósito],$D57,tbSaldos[SKU],$E57)&gt;0),"OK","Cadastrar saldo de origem/destino"))</f>
        <v/>
      </c>
    </row>
    <row r="58">
      <c r="A58" s="18" t="n"/>
      <c r="B58" s="42" t="n"/>
      <c r="C58" s="18" t="n"/>
      <c r="D58" s="18" t="n"/>
      <c r="E58" s="18" t="n"/>
      <c r="F58" s="20">
        <f>IF($A58="","",IF($E58="","",IFERROR(INDEX(tbProdutos[Produto],MATCH($E58,tbProdutos[SKU],0)),"SKU não cadastrado")))</f>
        <v/>
      </c>
      <c r="G58" s="21" t="n"/>
      <c r="H58" s="42" t="n"/>
      <c r="I58" s="42" t="n"/>
      <c r="J58" s="21" t="n"/>
      <c r="K58" s="42" t="n"/>
      <c r="L58" s="42" t="n"/>
      <c r="M58" s="21" t="n"/>
      <c r="N58" s="22">
        <f>IF($A58="","",IF(OR($B58="",$C58="",$D58="",$E58="",$G58=""),"Cadastro incompleto",IF($I58="",IF($J58&lt;&gt;"","Envio incompleto","Solicitada"),IF($J58="","Envio incompleto",IF(OR($L58&lt;&gt;"",$M58&lt;&gt;""),IF(OR($L58="",$M58=""),"Recebimento incompleto",IF($M58=$J58,"Recebida","Recebida com divergência")),"Em trânsito")))))</f>
        <v/>
      </c>
      <c r="O58" s="23">
        <f>IF(OR($A58="",$I58=""),"",MAX(0,IF($L58&lt;&gt;"",$L58-$I58,Cadastros!$B$3-$I58)))</f>
        <v/>
      </c>
      <c r="P58" s="23">
        <f>IF(OR($A58="",$L58="",$M58="",$J58=""),"",$M58-$J58)</f>
        <v/>
      </c>
      <c r="Q58" s="22">
        <f>IF($A58="","",IF($I58="",IF($H58="","Sem previsão de envio",IF(Cadastros!$B$3&gt;$H58,"Envio atrasado","No prazo")),IF($L58="",IF($K58="","Sem previsão de recebimento",IF(Cadastros!$B$3&gt;$K58,"Recebimento atrasado","No prazo")),IF($K58="","Recebida sem previsão",IF($L58&gt;$K58,"Recebida com atraso","Concluída no prazo")))))</f>
        <v/>
      </c>
      <c r="R58" s="18" t="n"/>
      <c r="S58" s="20">
        <f>IF($A58="","",_xlfn.TEXTJOIN(" | ",TRUE,IF($C58=$D58,"Origem e destino iguais",""),IF(COUNTIF($A$5:$A$204,$A58)&gt;1,"ID duplicado",""),IF(AND($I58&lt;&gt;"",$J58=""),"Informe a quantidade enviada",""),IF(AND($J58&lt;&gt;"",$I58=""),"Informe a data de envio",""),IF(AND($L58&lt;&gt;"",$M58=""),"Informe a quantidade recebida",""),IF(AND($M58&lt;&gt;"",$L58=""),"Informe a data de recebimento",""),IF(AND($L58&lt;&gt;"",$I58=""),"Recebimento sem envio",""),IF(AND($J58&lt;&gt;"",$G58&lt;&gt;"",$J58&lt;&gt;$G58),"Envio diferente do solicitado",""),IF(AND($L58&lt;&gt;"",$M58&lt;&gt;"",$J58&lt;&gt;"",$M58&lt;&gt;$J58),"Diferença no recebimento",""),IF(AND($M58&lt;&gt;"",$J58&lt;&gt;"",$M58&gt;$J58),"Recebido acima do enviado",""),IF(AND($I58&lt;&gt;"",$B58&lt;&gt;"",$I58&lt;$B58),"Envio anterior à solicitação",""),IF(AND($L58&lt;&gt;"",$I58&lt;&gt;"",$L58&lt;$I58),"Recebimento anterior ao envio",""),IF(AND($O58&lt;&gt;"",$L58="",$O58&gt;Cadastros!$B$5),"Trânsito prolongado","")))</f>
        <v/>
      </c>
      <c r="T58" s="22">
        <f>IF($A58="","",IF(AND(COUNTIFS(tbSaldos[Depósito],$C58,tbSaldos[SKU],$E58)&gt;0,COUNTIFS(tbSaldos[Depósito],$D58,tbSaldos[SKU],$E58)&gt;0),"OK","Cadastrar saldo de origem/destino"))</f>
        <v/>
      </c>
    </row>
    <row r="59">
      <c r="A59" s="18" t="n"/>
      <c r="B59" s="42" t="n"/>
      <c r="C59" s="18" t="n"/>
      <c r="D59" s="18" t="n"/>
      <c r="E59" s="18" t="n"/>
      <c r="F59" s="20">
        <f>IF($A59="","",IF($E59="","",IFERROR(INDEX(tbProdutos[Produto],MATCH($E59,tbProdutos[SKU],0)),"SKU não cadastrado")))</f>
        <v/>
      </c>
      <c r="G59" s="21" t="n"/>
      <c r="H59" s="42" t="n"/>
      <c r="I59" s="42" t="n"/>
      <c r="J59" s="21" t="n"/>
      <c r="K59" s="42" t="n"/>
      <c r="L59" s="42" t="n"/>
      <c r="M59" s="21" t="n"/>
      <c r="N59" s="22">
        <f>IF($A59="","",IF(OR($B59="",$C59="",$D59="",$E59="",$G59=""),"Cadastro incompleto",IF($I59="",IF($J59&lt;&gt;"","Envio incompleto","Solicitada"),IF($J59="","Envio incompleto",IF(OR($L59&lt;&gt;"",$M59&lt;&gt;""),IF(OR($L59="",$M59=""),"Recebimento incompleto",IF($M59=$J59,"Recebida","Recebida com divergência")),"Em trânsito")))))</f>
        <v/>
      </c>
      <c r="O59" s="23">
        <f>IF(OR($A59="",$I59=""),"",MAX(0,IF($L59&lt;&gt;"",$L59-$I59,Cadastros!$B$3-$I59)))</f>
        <v/>
      </c>
      <c r="P59" s="23">
        <f>IF(OR($A59="",$L59="",$M59="",$J59=""),"",$M59-$J59)</f>
        <v/>
      </c>
      <c r="Q59" s="22">
        <f>IF($A59="","",IF($I59="",IF($H59="","Sem previsão de envio",IF(Cadastros!$B$3&gt;$H59,"Envio atrasado","No prazo")),IF($L59="",IF($K59="","Sem previsão de recebimento",IF(Cadastros!$B$3&gt;$K59,"Recebimento atrasado","No prazo")),IF($K59="","Recebida sem previsão",IF($L59&gt;$K59,"Recebida com atraso","Concluída no prazo")))))</f>
        <v/>
      </c>
      <c r="R59" s="18" t="n"/>
      <c r="S59" s="20">
        <f>IF($A59="","",_xlfn.TEXTJOIN(" | ",TRUE,IF($C59=$D59,"Origem e destino iguais",""),IF(COUNTIF($A$5:$A$204,$A59)&gt;1,"ID duplicado",""),IF(AND($I59&lt;&gt;"",$J59=""),"Informe a quantidade enviada",""),IF(AND($J59&lt;&gt;"",$I59=""),"Informe a data de envio",""),IF(AND($L59&lt;&gt;"",$M59=""),"Informe a quantidade recebida",""),IF(AND($M59&lt;&gt;"",$L59=""),"Informe a data de recebimento",""),IF(AND($L59&lt;&gt;"",$I59=""),"Recebimento sem envio",""),IF(AND($J59&lt;&gt;"",$G59&lt;&gt;"",$J59&lt;&gt;$G59),"Envio diferente do solicitado",""),IF(AND($L59&lt;&gt;"",$M59&lt;&gt;"",$J59&lt;&gt;"",$M59&lt;&gt;$J59),"Diferença no recebimento",""),IF(AND($M59&lt;&gt;"",$J59&lt;&gt;"",$M59&gt;$J59),"Recebido acima do enviado",""),IF(AND($I59&lt;&gt;"",$B59&lt;&gt;"",$I59&lt;$B59),"Envio anterior à solicitação",""),IF(AND($L59&lt;&gt;"",$I59&lt;&gt;"",$L59&lt;$I59),"Recebimento anterior ao envio",""),IF(AND($O59&lt;&gt;"",$L59="",$O59&gt;Cadastros!$B$5),"Trânsito prolongado","")))</f>
        <v/>
      </c>
      <c r="T59" s="22">
        <f>IF($A59="","",IF(AND(COUNTIFS(tbSaldos[Depósito],$C59,tbSaldos[SKU],$E59)&gt;0,COUNTIFS(tbSaldos[Depósito],$D59,tbSaldos[SKU],$E59)&gt;0),"OK","Cadastrar saldo de origem/destino"))</f>
        <v/>
      </c>
    </row>
    <row r="60">
      <c r="A60" s="18" t="n"/>
      <c r="B60" s="42" t="n"/>
      <c r="C60" s="18" t="n"/>
      <c r="D60" s="18" t="n"/>
      <c r="E60" s="18" t="n"/>
      <c r="F60" s="20">
        <f>IF($A60="","",IF($E60="","",IFERROR(INDEX(tbProdutos[Produto],MATCH($E60,tbProdutos[SKU],0)),"SKU não cadastrado")))</f>
        <v/>
      </c>
      <c r="G60" s="21" t="n"/>
      <c r="H60" s="42" t="n"/>
      <c r="I60" s="42" t="n"/>
      <c r="J60" s="21" t="n"/>
      <c r="K60" s="42" t="n"/>
      <c r="L60" s="42" t="n"/>
      <c r="M60" s="21" t="n"/>
      <c r="N60" s="22">
        <f>IF($A60="","",IF(OR($B60="",$C60="",$D60="",$E60="",$G60=""),"Cadastro incompleto",IF($I60="",IF($J60&lt;&gt;"","Envio incompleto","Solicitada"),IF($J60="","Envio incompleto",IF(OR($L60&lt;&gt;"",$M60&lt;&gt;""),IF(OR($L60="",$M60=""),"Recebimento incompleto",IF($M60=$J60,"Recebida","Recebida com divergência")),"Em trânsito")))))</f>
        <v/>
      </c>
      <c r="O60" s="23">
        <f>IF(OR($A60="",$I60=""),"",MAX(0,IF($L60&lt;&gt;"",$L60-$I60,Cadastros!$B$3-$I60)))</f>
        <v/>
      </c>
      <c r="P60" s="23">
        <f>IF(OR($A60="",$L60="",$M60="",$J60=""),"",$M60-$J60)</f>
        <v/>
      </c>
      <c r="Q60" s="22">
        <f>IF($A60="","",IF($I60="",IF($H60="","Sem previsão de envio",IF(Cadastros!$B$3&gt;$H60,"Envio atrasado","No prazo")),IF($L60="",IF($K60="","Sem previsão de recebimento",IF(Cadastros!$B$3&gt;$K60,"Recebimento atrasado","No prazo")),IF($K60="","Recebida sem previsão",IF($L60&gt;$K60,"Recebida com atraso","Concluída no prazo")))))</f>
        <v/>
      </c>
      <c r="R60" s="18" t="n"/>
      <c r="S60" s="20">
        <f>IF($A60="","",_xlfn.TEXTJOIN(" | ",TRUE,IF($C60=$D60,"Origem e destino iguais",""),IF(COUNTIF($A$5:$A$204,$A60)&gt;1,"ID duplicado",""),IF(AND($I60&lt;&gt;"",$J60=""),"Informe a quantidade enviada",""),IF(AND($J60&lt;&gt;"",$I60=""),"Informe a data de envio",""),IF(AND($L60&lt;&gt;"",$M60=""),"Informe a quantidade recebida",""),IF(AND($M60&lt;&gt;"",$L60=""),"Informe a data de recebimento",""),IF(AND($L60&lt;&gt;"",$I60=""),"Recebimento sem envio",""),IF(AND($J60&lt;&gt;"",$G60&lt;&gt;"",$J60&lt;&gt;$G60),"Envio diferente do solicitado",""),IF(AND($L60&lt;&gt;"",$M60&lt;&gt;"",$J60&lt;&gt;"",$M60&lt;&gt;$J60),"Diferença no recebimento",""),IF(AND($M60&lt;&gt;"",$J60&lt;&gt;"",$M60&gt;$J60),"Recebido acima do enviado",""),IF(AND($I60&lt;&gt;"",$B60&lt;&gt;"",$I60&lt;$B60),"Envio anterior à solicitação",""),IF(AND($L60&lt;&gt;"",$I60&lt;&gt;"",$L60&lt;$I60),"Recebimento anterior ao envio",""),IF(AND($O60&lt;&gt;"",$L60="",$O60&gt;Cadastros!$B$5),"Trânsito prolongado","")))</f>
        <v/>
      </c>
      <c r="T60" s="22">
        <f>IF($A60="","",IF(AND(COUNTIFS(tbSaldos[Depósito],$C60,tbSaldos[SKU],$E60)&gt;0,COUNTIFS(tbSaldos[Depósito],$D60,tbSaldos[SKU],$E60)&gt;0),"OK","Cadastrar saldo de origem/destino"))</f>
        <v/>
      </c>
    </row>
    <row r="61">
      <c r="A61" s="18" t="n"/>
      <c r="B61" s="42" t="n"/>
      <c r="C61" s="18" t="n"/>
      <c r="D61" s="18" t="n"/>
      <c r="E61" s="18" t="n"/>
      <c r="F61" s="20">
        <f>IF($A61="","",IF($E61="","",IFERROR(INDEX(tbProdutos[Produto],MATCH($E61,tbProdutos[SKU],0)),"SKU não cadastrado")))</f>
        <v/>
      </c>
      <c r="G61" s="21" t="n"/>
      <c r="H61" s="42" t="n"/>
      <c r="I61" s="42" t="n"/>
      <c r="J61" s="21" t="n"/>
      <c r="K61" s="42" t="n"/>
      <c r="L61" s="42" t="n"/>
      <c r="M61" s="21" t="n"/>
      <c r="N61" s="22">
        <f>IF($A61="","",IF(OR($B61="",$C61="",$D61="",$E61="",$G61=""),"Cadastro incompleto",IF($I61="",IF($J61&lt;&gt;"","Envio incompleto","Solicitada"),IF($J61="","Envio incompleto",IF(OR($L61&lt;&gt;"",$M61&lt;&gt;""),IF(OR($L61="",$M61=""),"Recebimento incompleto",IF($M61=$J61,"Recebida","Recebida com divergência")),"Em trânsito")))))</f>
        <v/>
      </c>
      <c r="O61" s="23">
        <f>IF(OR($A61="",$I61=""),"",MAX(0,IF($L61&lt;&gt;"",$L61-$I61,Cadastros!$B$3-$I61)))</f>
        <v/>
      </c>
      <c r="P61" s="23">
        <f>IF(OR($A61="",$L61="",$M61="",$J61=""),"",$M61-$J61)</f>
        <v/>
      </c>
      <c r="Q61" s="22">
        <f>IF($A61="","",IF($I61="",IF($H61="","Sem previsão de envio",IF(Cadastros!$B$3&gt;$H61,"Envio atrasado","No prazo")),IF($L61="",IF($K61="","Sem previsão de recebimento",IF(Cadastros!$B$3&gt;$K61,"Recebimento atrasado","No prazo")),IF($K61="","Recebida sem previsão",IF($L61&gt;$K61,"Recebida com atraso","Concluída no prazo")))))</f>
        <v/>
      </c>
      <c r="R61" s="18" t="n"/>
      <c r="S61" s="20">
        <f>IF($A61="","",_xlfn.TEXTJOIN(" | ",TRUE,IF($C61=$D61,"Origem e destino iguais",""),IF(COUNTIF($A$5:$A$204,$A61)&gt;1,"ID duplicado",""),IF(AND($I61&lt;&gt;"",$J61=""),"Informe a quantidade enviada",""),IF(AND($J61&lt;&gt;"",$I61=""),"Informe a data de envio",""),IF(AND($L61&lt;&gt;"",$M61=""),"Informe a quantidade recebida",""),IF(AND($M61&lt;&gt;"",$L61=""),"Informe a data de recebimento",""),IF(AND($L61&lt;&gt;"",$I61=""),"Recebimento sem envio",""),IF(AND($J61&lt;&gt;"",$G61&lt;&gt;"",$J61&lt;&gt;$G61),"Envio diferente do solicitado",""),IF(AND($L61&lt;&gt;"",$M61&lt;&gt;"",$J61&lt;&gt;"",$M61&lt;&gt;$J61),"Diferença no recebimento",""),IF(AND($M61&lt;&gt;"",$J61&lt;&gt;"",$M61&gt;$J61),"Recebido acima do enviado",""),IF(AND($I61&lt;&gt;"",$B61&lt;&gt;"",$I61&lt;$B61),"Envio anterior à solicitação",""),IF(AND($L61&lt;&gt;"",$I61&lt;&gt;"",$L61&lt;$I61),"Recebimento anterior ao envio",""),IF(AND($O61&lt;&gt;"",$L61="",$O61&gt;Cadastros!$B$5),"Trânsito prolongado","")))</f>
        <v/>
      </c>
      <c r="T61" s="22">
        <f>IF($A61="","",IF(AND(COUNTIFS(tbSaldos[Depósito],$C61,tbSaldos[SKU],$E61)&gt;0,COUNTIFS(tbSaldos[Depósito],$D61,tbSaldos[SKU],$E61)&gt;0),"OK","Cadastrar saldo de origem/destino"))</f>
        <v/>
      </c>
    </row>
    <row r="62">
      <c r="A62" s="18" t="n"/>
      <c r="B62" s="42" t="n"/>
      <c r="C62" s="18" t="n"/>
      <c r="D62" s="18" t="n"/>
      <c r="E62" s="18" t="n"/>
      <c r="F62" s="20">
        <f>IF($A62="","",IF($E62="","",IFERROR(INDEX(tbProdutos[Produto],MATCH($E62,tbProdutos[SKU],0)),"SKU não cadastrado")))</f>
        <v/>
      </c>
      <c r="G62" s="21" t="n"/>
      <c r="H62" s="42" t="n"/>
      <c r="I62" s="42" t="n"/>
      <c r="J62" s="21" t="n"/>
      <c r="K62" s="42" t="n"/>
      <c r="L62" s="42" t="n"/>
      <c r="M62" s="21" t="n"/>
      <c r="N62" s="22">
        <f>IF($A62="","",IF(OR($B62="",$C62="",$D62="",$E62="",$G62=""),"Cadastro incompleto",IF($I62="",IF($J62&lt;&gt;"","Envio incompleto","Solicitada"),IF($J62="","Envio incompleto",IF(OR($L62&lt;&gt;"",$M62&lt;&gt;""),IF(OR($L62="",$M62=""),"Recebimento incompleto",IF($M62=$J62,"Recebida","Recebida com divergência")),"Em trânsito")))))</f>
        <v/>
      </c>
      <c r="O62" s="23">
        <f>IF(OR($A62="",$I62=""),"",MAX(0,IF($L62&lt;&gt;"",$L62-$I62,Cadastros!$B$3-$I62)))</f>
        <v/>
      </c>
      <c r="P62" s="23">
        <f>IF(OR($A62="",$L62="",$M62="",$J62=""),"",$M62-$J62)</f>
        <v/>
      </c>
      <c r="Q62" s="22">
        <f>IF($A62="","",IF($I62="",IF($H62="","Sem previsão de envio",IF(Cadastros!$B$3&gt;$H62,"Envio atrasado","No prazo")),IF($L62="",IF($K62="","Sem previsão de recebimento",IF(Cadastros!$B$3&gt;$K62,"Recebimento atrasado","No prazo")),IF($K62="","Recebida sem previsão",IF($L62&gt;$K62,"Recebida com atraso","Concluída no prazo")))))</f>
        <v/>
      </c>
      <c r="R62" s="18" t="n"/>
      <c r="S62" s="20">
        <f>IF($A62="","",_xlfn.TEXTJOIN(" | ",TRUE,IF($C62=$D62,"Origem e destino iguais",""),IF(COUNTIF($A$5:$A$204,$A62)&gt;1,"ID duplicado",""),IF(AND($I62&lt;&gt;"",$J62=""),"Informe a quantidade enviada",""),IF(AND($J62&lt;&gt;"",$I62=""),"Informe a data de envio",""),IF(AND($L62&lt;&gt;"",$M62=""),"Informe a quantidade recebida",""),IF(AND($M62&lt;&gt;"",$L62=""),"Informe a data de recebimento",""),IF(AND($L62&lt;&gt;"",$I62=""),"Recebimento sem envio",""),IF(AND($J62&lt;&gt;"",$G62&lt;&gt;"",$J62&lt;&gt;$G62),"Envio diferente do solicitado",""),IF(AND($L62&lt;&gt;"",$M62&lt;&gt;"",$J62&lt;&gt;"",$M62&lt;&gt;$J62),"Diferença no recebimento",""),IF(AND($M62&lt;&gt;"",$J62&lt;&gt;"",$M62&gt;$J62),"Recebido acima do enviado",""),IF(AND($I62&lt;&gt;"",$B62&lt;&gt;"",$I62&lt;$B62),"Envio anterior à solicitação",""),IF(AND($L62&lt;&gt;"",$I62&lt;&gt;"",$L62&lt;$I62),"Recebimento anterior ao envio",""),IF(AND($O62&lt;&gt;"",$L62="",$O62&gt;Cadastros!$B$5),"Trânsito prolongado","")))</f>
        <v/>
      </c>
      <c r="T62" s="22">
        <f>IF($A62="","",IF(AND(COUNTIFS(tbSaldos[Depósito],$C62,tbSaldos[SKU],$E62)&gt;0,COUNTIFS(tbSaldos[Depósito],$D62,tbSaldos[SKU],$E62)&gt;0),"OK","Cadastrar saldo de origem/destino"))</f>
        <v/>
      </c>
    </row>
    <row r="63">
      <c r="A63" s="18" t="n"/>
      <c r="B63" s="42" t="n"/>
      <c r="C63" s="18" t="n"/>
      <c r="D63" s="18" t="n"/>
      <c r="E63" s="18" t="n"/>
      <c r="F63" s="20">
        <f>IF($A63="","",IF($E63="","",IFERROR(INDEX(tbProdutos[Produto],MATCH($E63,tbProdutos[SKU],0)),"SKU não cadastrado")))</f>
        <v/>
      </c>
      <c r="G63" s="21" t="n"/>
      <c r="H63" s="42" t="n"/>
      <c r="I63" s="42" t="n"/>
      <c r="J63" s="21" t="n"/>
      <c r="K63" s="42" t="n"/>
      <c r="L63" s="42" t="n"/>
      <c r="M63" s="21" t="n"/>
      <c r="N63" s="22">
        <f>IF($A63="","",IF(OR($B63="",$C63="",$D63="",$E63="",$G63=""),"Cadastro incompleto",IF($I63="",IF($J63&lt;&gt;"","Envio incompleto","Solicitada"),IF($J63="","Envio incompleto",IF(OR($L63&lt;&gt;"",$M63&lt;&gt;""),IF(OR($L63="",$M63=""),"Recebimento incompleto",IF($M63=$J63,"Recebida","Recebida com divergência")),"Em trânsito")))))</f>
        <v/>
      </c>
      <c r="O63" s="23">
        <f>IF(OR($A63="",$I63=""),"",MAX(0,IF($L63&lt;&gt;"",$L63-$I63,Cadastros!$B$3-$I63)))</f>
        <v/>
      </c>
      <c r="P63" s="23">
        <f>IF(OR($A63="",$L63="",$M63="",$J63=""),"",$M63-$J63)</f>
        <v/>
      </c>
      <c r="Q63" s="22">
        <f>IF($A63="","",IF($I63="",IF($H63="","Sem previsão de envio",IF(Cadastros!$B$3&gt;$H63,"Envio atrasado","No prazo")),IF($L63="",IF($K63="","Sem previsão de recebimento",IF(Cadastros!$B$3&gt;$K63,"Recebimento atrasado","No prazo")),IF($K63="","Recebida sem previsão",IF($L63&gt;$K63,"Recebida com atraso","Concluída no prazo")))))</f>
        <v/>
      </c>
      <c r="R63" s="18" t="n"/>
      <c r="S63" s="20">
        <f>IF($A63="","",_xlfn.TEXTJOIN(" | ",TRUE,IF($C63=$D63,"Origem e destino iguais",""),IF(COUNTIF($A$5:$A$204,$A63)&gt;1,"ID duplicado",""),IF(AND($I63&lt;&gt;"",$J63=""),"Informe a quantidade enviada",""),IF(AND($J63&lt;&gt;"",$I63=""),"Informe a data de envio",""),IF(AND($L63&lt;&gt;"",$M63=""),"Informe a quantidade recebida",""),IF(AND($M63&lt;&gt;"",$L63=""),"Informe a data de recebimento",""),IF(AND($L63&lt;&gt;"",$I63=""),"Recebimento sem envio",""),IF(AND($J63&lt;&gt;"",$G63&lt;&gt;"",$J63&lt;&gt;$G63),"Envio diferente do solicitado",""),IF(AND($L63&lt;&gt;"",$M63&lt;&gt;"",$J63&lt;&gt;"",$M63&lt;&gt;$J63),"Diferença no recebimento",""),IF(AND($M63&lt;&gt;"",$J63&lt;&gt;"",$M63&gt;$J63),"Recebido acima do enviado",""),IF(AND($I63&lt;&gt;"",$B63&lt;&gt;"",$I63&lt;$B63),"Envio anterior à solicitação",""),IF(AND($L63&lt;&gt;"",$I63&lt;&gt;"",$L63&lt;$I63),"Recebimento anterior ao envio",""),IF(AND($O63&lt;&gt;"",$L63="",$O63&gt;Cadastros!$B$5),"Trânsito prolongado","")))</f>
        <v/>
      </c>
      <c r="T63" s="22">
        <f>IF($A63="","",IF(AND(COUNTIFS(tbSaldos[Depósito],$C63,tbSaldos[SKU],$E63)&gt;0,COUNTIFS(tbSaldos[Depósito],$D63,tbSaldos[SKU],$E63)&gt;0),"OK","Cadastrar saldo de origem/destino"))</f>
        <v/>
      </c>
    </row>
    <row r="64">
      <c r="A64" s="18" t="n"/>
      <c r="B64" s="42" t="n"/>
      <c r="C64" s="18" t="n"/>
      <c r="D64" s="18" t="n"/>
      <c r="E64" s="18" t="n"/>
      <c r="F64" s="20">
        <f>IF($A64="","",IF($E64="","",IFERROR(INDEX(tbProdutos[Produto],MATCH($E64,tbProdutos[SKU],0)),"SKU não cadastrado")))</f>
        <v/>
      </c>
      <c r="G64" s="21" t="n"/>
      <c r="H64" s="42" t="n"/>
      <c r="I64" s="42" t="n"/>
      <c r="J64" s="21" t="n"/>
      <c r="K64" s="42" t="n"/>
      <c r="L64" s="42" t="n"/>
      <c r="M64" s="21" t="n"/>
      <c r="N64" s="22">
        <f>IF($A64="","",IF(OR($B64="",$C64="",$D64="",$E64="",$G64=""),"Cadastro incompleto",IF($I64="",IF($J64&lt;&gt;"","Envio incompleto","Solicitada"),IF($J64="","Envio incompleto",IF(OR($L64&lt;&gt;"",$M64&lt;&gt;""),IF(OR($L64="",$M64=""),"Recebimento incompleto",IF($M64=$J64,"Recebida","Recebida com divergência")),"Em trânsito")))))</f>
        <v/>
      </c>
      <c r="O64" s="23">
        <f>IF(OR($A64="",$I64=""),"",MAX(0,IF($L64&lt;&gt;"",$L64-$I64,Cadastros!$B$3-$I64)))</f>
        <v/>
      </c>
      <c r="P64" s="23">
        <f>IF(OR($A64="",$L64="",$M64="",$J64=""),"",$M64-$J64)</f>
        <v/>
      </c>
      <c r="Q64" s="22">
        <f>IF($A64="","",IF($I64="",IF($H64="","Sem previsão de envio",IF(Cadastros!$B$3&gt;$H64,"Envio atrasado","No prazo")),IF($L64="",IF($K64="","Sem previsão de recebimento",IF(Cadastros!$B$3&gt;$K64,"Recebimento atrasado","No prazo")),IF($K64="","Recebida sem previsão",IF($L64&gt;$K64,"Recebida com atraso","Concluída no prazo")))))</f>
        <v/>
      </c>
      <c r="R64" s="18" t="n"/>
      <c r="S64" s="20">
        <f>IF($A64="","",_xlfn.TEXTJOIN(" | ",TRUE,IF($C64=$D64,"Origem e destino iguais",""),IF(COUNTIF($A$5:$A$204,$A64)&gt;1,"ID duplicado",""),IF(AND($I64&lt;&gt;"",$J64=""),"Informe a quantidade enviada",""),IF(AND($J64&lt;&gt;"",$I64=""),"Informe a data de envio",""),IF(AND($L64&lt;&gt;"",$M64=""),"Informe a quantidade recebida",""),IF(AND($M64&lt;&gt;"",$L64=""),"Informe a data de recebimento",""),IF(AND($L64&lt;&gt;"",$I64=""),"Recebimento sem envio",""),IF(AND($J64&lt;&gt;"",$G64&lt;&gt;"",$J64&lt;&gt;$G64),"Envio diferente do solicitado",""),IF(AND($L64&lt;&gt;"",$M64&lt;&gt;"",$J64&lt;&gt;"",$M64&lt;&gt;$J64),"Diferença no recebimento",""),IF(AND($M64&lt;&gt;"",$J64&lt;&gt;"",$M64&gt;$J64),"Recebido acima do enviado",""),IF(AND($I64&lt;&gt;"",$B64&lt;&gt;"",$I64&lt;$B64),"Envio anterior à solicitação",""),IF(AND($L64&lt;&gt;"",$I64&lt;&gt;"",$L64&lt;$I64),"Recebimento anterior ao envio",""),IF(AND($O64&lt;&gt;"",$L64="",$O64&gt;Cadastros!$B$5),"Trânsito prolongado","")))</f>
        <v/>
      </c>
      <c r="T64" s="22">
        <f>IF($A64="","",IF(AND(COUNTIFS(tbSaldos[Depósito],$C64,tbSaldos[SKU],$E64)&gt;0,COUNTIFS(tbSaldos[Depósito],$D64,tbSaldos[SKU],$E64)&gt;0),"OK","Cadastrar saldo de origem/destino"))</f>
        <v/>
      </c>
    </row>
    <row r="65">
      <c r="A65" s="18" t="n"/>
      <c r="B65" s="42" t="n"/>
      <c r="C65" s="18" t="n"/>
      <c r="D65" s="18" t="n"/>
      <c r="E65" s="18" t="n"/>
      <c r="F65" s="20">
        <f>IF($A65="","",IF($E65="","",IFERROR(INDEX(tbProdutos[Produto],MATCH($E65,tbProdutos[SKU],0)),"SKU não cadastrado")))</f>
        <v/>
      </c>
      <c r="G65" s="21" t="n"/>
      <c r="H65" s="42" t="n"/>
      <c r="I65" s="42" t="n"/>
      <c r="J65" s="21" t="n"/>
      <c r="K65" s="42" t="n"/>
      <c r="L65" s="42" t="n"/>
      <c r="M65" s="21" t="n"/>
      <c r="N65" s="22">
        <f>IF($A65="","",IF(OR($B65="",$C65="",$D65="",$E65="",$G65=""),"Cadastro incompleto",IF($I65="",IF($J65&lt;&gt;"","Envio incompleto","Solicitada"),IF($J65="","Envio incompleto",IF(OR($L65&lt;&gt;"",$M65&lt;&gt;""),IF(OR($L65="",$M65=""),"Recebimento incompleto",IF($M65=$J65,"Recebida","Recebida com divergência")),"Em trânsito")))))</f>
        <v/>
      </c>
      <c r="O65" s="23">
        <f>IF(OR($A65="",$I65=""),"",MAX(0,IF($L65&lt;&gt;"",$L65-$I65,Cadastros!$B$3-$I65)))</f>
        <v/>
      </c>
      <c r="P65" s="23">
        <f>IF(OR($A65="",$L65="",$M65="",$J65=""),"",$M65-$J65)</f>
        <v/>
      </c>
      <c r="Q65" s="22">
        <f>IF($A65="","",IF($I65="",IF($H65="","Sem previsão de envio",IF(Cadastros!$B$3&gt;$H65,"Envio atrasado","No prazo")),IF($L65="",IF($K65="","Sem previsão de recebimento",IF(Cadastros!$B$3&gt;$K65,"Recebimento atrasado","No prazo")),IF($K65="","Recebida sem previsão",IF($L65&gt;$K65,"Recebida com atraso","Concluída no prazo")))))</f>
        <v/>
      </c>
      <c r="R65" s="18" t="n"/>
      <c r="S65" s="20">
        <f>IF($A65="","",_xlfn.TEXTJOIN(" | ",TRUE,IF($C65=$D65,"Origem e destino iguais",""),IF(COUNTIF($A$5:$A$204,$A65)&gt;1,"ID duplicado",""),IF(AND($I65&lt;&gt;"",$J65=""),"Informe a quantidade enviada",""),IF(AND($J65&lt;&gt;"",$I65=""),"Informe a data de envio",""),IF(AND($L65&lt;&gt;"",$M65=""),"Informe a quantidade recebida",""),IF(AND($M65&lt;&gt;"",$L65=""),"Informe a data de recebimento",""),IF(AND($L65&lt;&gt;"",$I65=""),"Recebimento sem envio",""),IF(AND($J65&lt;&gt;"",$G65&lt;&gt;"",$J65&lt;&gt;$G65),"Envio diferente do solicitado",""),IF(AND($L65&lt;&gt;"",$M65&lt;&gt;"",$J65&lt;&gt;"",$M65&lt;&gt;$J65),"Diferença no recebimento",""),IF(AND($M65&lt;&gt;"",$J65&lt;&gt;"",$M65&gt;$J65),"Recebido acima do enviado",""),IF(AND($I65&lt;&gt;"",$B65&lt;&gt;"",$I65&lt;$B65),"Envio anterior à solicitação",""),IF(AND($L65&lt;&gt;"",$I65&lt;&gt;"",$L65&lt;$I65),"Recebimento anterior ao envio",""),IF(AND($O65&lt;&gt;"",$L65="",$O65&gt;Cadastros!$B$5),"Trânsito prolongado","")))</f>
        <v/>
      </c>
      <c r="T65" s="22">
        <f>IF($A65="","",IF(AND(COUNTIFS(tbSaldos[Depósito],$C65,tbSaldos[SKU],$E65)&gt;0,COUNTIFS(tbSaldos[Depósito],$D65,tbSaldos[SKU],$E65)&gt;0),"OK","Cadastrar saldo de origem/destino"))</f>
        <v/>
      </c>
    </row>
    <row r="66">
      <c r="A66" s="18" t="n"/>
      <c r="B66" s="42" t="n"/>
      <c r="C66" s="18" t="n"/>
      <c r="D66" s="18" t="n"/>
      <c r="E66" s="18" t="n"/>
      <c r="F66" s="20">
        <f>IF($A66="","",IF($E66="","",IFERROR(INDEX(tbProdutos[Produto],MATCH($E66,tbProdutos[SKU],0)),"SKU não cadastrado")))</f>
        <v/>
      </c>
      <c r="G66" s="21" t="n"/>
      <c r="H66" s="42" t="n"/>
      <c r="I66" s="42" t="n"/>
      <c r="J66" s="21" t="n"/>
      <c r="K66" s="42" t="n"/>
      <c r="L66" s="42" t="n"/>
      <c r="M66" s="21" t="n"/>
      <c r="N66" s="22">
        <f>IF($A66="","",IF(OR($B66="",$C66="",$D66="",$E66="",$G66=""),"Cadastro incompleto",IF($I66="",IF($J66&lt;&gt;"","Envio incompleto","Solicitada"),IF($J66="","Envio incompleto",IF(OR($L66&lt;&gt;"",$M66&lt;&gt;""),IF(OR($L66="",$M66=""),"Recebimento incompleto",IF($M66=$J66,"Recebida","Recebida com divergência")),"Em trânsito")))))</f>
        <v/>
      </c>
      <c r="O66" s="23">
        <f>IF(OR($A66="",$I66=""),"",MAX(0,IF($L66&lt;&gt;"",$L66-$I66,Cadastros!$B$3-$I66)))</f>
        <v/>
      </c>
      <c r="P66" s="23">
        <f>IF(OR($A66="",$L66="",$M66="",$J66=""),"",$M66-$J66)</f>
        <v/>
      </c>
      <c r="Q66" s="22">
        <f>IF($A66="","",IF($I66="",IF($H66="","Sem previsão de envio",IF(Cadastros!$B$3&gt;$H66,"Envio atrasado","No prazo")),IF($L66="",IF($K66="","Sem previsão de recebimento",IF(Cadastros!$B$3&gt;$K66,"Recebimento atrasado","No prazo")),IF($K66="","Recebida sem previsão",IF($L66&gt;$K66,"Recebida com atraso","Concluída no prazo")))))</f>
        <v/>
      </c>
      <c r="R66" s="18" t="n"/>
      <c r="S66" s="20">
        <f>IF($A66="","",_xlfn.TEXTJOIN(" | ",TRUE,IF($C66=$D66,"Origem e destino iguais",""),IF(COUNTIF($A$5:$A$204,$A66)&gt;1,"ID duplicado",""),IF(AND($I66&lt;&gt;"",$J66=""),"Informe a quantidade enviada",""),IF(AND($J66&lt;&gt;"",$I66=""),"Informe a data de envio",""),IF(AND($L66&lt;&gt;"",$M66=""),"Informe a quantidade recebida",""),IF(AND($M66&lt;&gt;"",$L66=""),"Informe a data de recebimento",""),IF(AND($L66&lt;&gt;"",$I66=""),"Recebimento sem envio",""),IF(AND($J66&lt;&gt;"",$G66&lt;&gt;"",$J66&lt;&gt;$G66),"Envio diferente do solicitado",""),IF(AND($L66&lt;&gt;"",$M66&lt;&gt;"",$J66&lt;&gt;"",$M66&lt;&gt;$J66),"Diferença no recebimento",""),IF(AND($M66&lt;&gt;"",$J66&lt;&gt;"",$M66&gt;$J66),"Recebido acima do enviado",""),IF(AND($I66&lt;&gt;"",$B66&lt;&gt;"",$I66&lt;$B66),"Envio anterior à solicitação",""),IF(AND($L66&lt;&gt;"",$I66&lt;&gt;"",$L66&lt;$I66),"Recebimento anterior ao envio",""),IF(AND($O66&lt;&gt;"",$L66="",$O66&gt;Cadastros!$B$5),"Trânsito prolongado","")))</f>
        <v/>
      </c>
      <c r="T66" s="22">
        <f>IF($A66="","",IF(AND(COUNTIFS(tbSaldos[Depósito],$C66,tbSaldos[SKU],$E66)&gt;0,COUNTIFS(tbSaldos[Depósito],$D66,tbSaldos[SKU],$E66)&gt;0),"OK","Cadastrar saldo de origem/destino"))</f>
        <v/>
      </c>
    </row>
    <row r="67">
      <c r="A67" s="18" t="n"/>
      <c r="B67" s="42" t="n"/>
      <c r="C67" s="18" t="n"/>
      <c r="D67" s="18" t="n"/>
      <c r="E67" s="18" t="n"/>
      <c r="F67" s="20">
        <f>IF($A67="","",IF($E67="","",IFERROR(INDEX(tbProdutos[Produto],MATCH($E67,tbProdutos[SKU],0)),"SKU não cadastrado")))</f>
        <v/>
      </c>
      <c r="G67" s="21" t="n"/>
      <c r="H67" s="42" t="n"/>
      <c r="I67" s="42" t="n"/>
      <c r="J67" s="21" t="n"/>
      <c r="K67" s="42" t="n"/>
      <c r="L67" s="42" t="n"/>
      <c r="M67" s="21" t="n"/>
      <c r="N67" s="22">
        <f>IF($A67="","",IF(OR($B67="",$C67="",$D67="",$E67="",$G67=""),"Cadastro incompleto",IF($I67="",IF($J67&lt;&gt;"","Envio incompleto","Solicitada"),IF($J67="","Envio incompleto",IF(OR($L67&lt;&gt;"",$M67&lt;&gt;""),IF(OR($L67="",$M67=""),"Recebimento incompleto",IF($M67=$J67,"Recebida","Recebida com divergência")),"Em trânsito")))))</f>
        <v/>
      </c>
      <c r="O67" s="23">
        <f>IF(OR($A67="",$I67=""),"",MAX(0,IF($L67&lt;&gt;"",$L67-$I67,Cadastros!$B$3-$I67)))</f>
        <v/>
      </c>
      <c r="P67" s="23">
        <f>IF(OR($A67="",$L67="",$M67="",$J67=""),"",$M67-$J67)</f>
        <v/>
      </c>
      <c r="Q67" s="22">
        <f>IF($A67="","",IF($I67="",IF($H67="","Sem previsão de envio",IF(Cadastros!$B$3&gt;$H67,"Envio atrasado","No prazo")),IF($L67="",IF($K67="","Sem previsão de recebimento",IF(Cadastros!$B$3&gt;$K67,"Recebimento atrasado","No prazo")),IF($K67="","Recebida sem previsão",IF($L67&gt;$K67,"Recebida com atraso","Concluída no prazo")))))</f>
        <v/>
      </c>
      <c r="R67" s="18" t="n"/>
      <c r="S67" s="20">
        <f>IF($A67="","",_xlfn.TEXTJOIN(" | ",TRUE,IF($C67=$D67,"Origem e destino iguais",""),IF(COUNTIF($A$5:$A$204,$A67)&gt;1,"ID duplicado",""),IF(AND($I67&lt;&gt;"",$J67=""),"Informe a quantidade enviada",""),IF(AND($J67&lt;&gt;"",$I67=""),"Informe a data de envio",""),IF(AND($L67&lt;&gt;"",$M67=""),"Informe a quantidade recebida",""),IF(AND($M67&lt;&gt;"",$L67=""),"Informe a data de recebimento",""),IF(AND($L67&lt;&gt;"",$I67=""),"Recebimento sem envio",""),IF(AND($J67&lt;&gt;"",$G67&lt;&gt;"",$J67&lt;&gt;$G67),"Envio diferente do solicitado",""),IF(AND($L67&lt;&gt;"",$M67&lt;&gt;"",$J67&lt;&gt;"",$M67&lt;&gt;$J67),"Diferença no recebimento",""),IF(AND($M67&lt;&gt;"",$J67&lt;&gt;"",$M67&gt;$J67),"Recebido acima do enviado",""),IF(AND($I67&lt;&gt;"",$B67&lt;&gt;"",$I67&lt;$B67),"Envio anterior à solicitação",""),IF(AND($L67&lt;&gt;"",$I67&lt;&gt;"",$L67&lt;$I67),"Recebimento anterior ao envio",""),IF(AND($O67&lt;&gt;"",$L67="",$O67&gt;Cadastros!$B$5),"Trânsito prolongado","")))</f>
        <v/>
      </c>
      <c r="T67" s="22">
        <f>IF($A67="","",IF(AND(COUNTIFS(tbSaldos[Depósito],$C67,tbSaldos[SKU],$E67)&gt;0,COUNTIFS(tbSaldos[Depósito],$D67,tbSaldos[SKU],$E67)&gt;0),"OK","Cadastrar saldo de origem/destino"))</f>
        <v/>
      </c>
    </row>
    <row r="68">
      <c r="A68" s="18" t="n"/>
      <c r="B68" s="42" t="n"/>
      <c r="C68" s="18" t="n"/>
      <c r="D68" s="18" t="n"/>
      <c r="E68" s="18" t="n"/>
      <c r="F68" s="20">
        <f>IF($A68="","",IF($E68="","",IFERROR(INDEX(tbProdutos[Produto],MATCH($E68,tbProdutos[SKU],0)),"SKU não cadastrado")))</f>
        <v/>
      </c>
      <c r="G68" s="21" t="n"/>
      <c r="H68" s="42" t="n"/>
      <c r="I68" s="42" t="n"/>
      <c r="J68" s="21" t="n"/>
      <c r="K68" s="42" t="n"/>
      <c r="L68" s="42" t="n"/>
      <c r="M68" s="21" t="n"/>
      <c r="N68" s="22">
        <f>IF($A68="","",IF(OR($B68="",$C68="",$D68="",$E68="",$G68=""),"Cadastro incompleto",IF($I68="",IF($J68&lt;&gt;"","Envio incompleto","Solicitada"),IF($J68="","Envio incompleto",IF(OR($L68&lt;&gt;"",$M68&lt;&gt;""),IF(OR($L68="",$M68=""),"Recebimento incompleto",IF($M68=$J68,"Recebida","Recebida com divergência")),"Em trânsito")))))</f>
        <v/>
      </c>
      <c r="O68" s="23">
        <f>IF(OR($A68="",$I68=""),"",MAX(0,IF($L68&lt;&gt;"",$L68-$I68,Cadastros!$B$3-$I68)))</f>
        <v/>
      </c>
      <c r="P68" s="23">
        <f>IF(OR($A68="",$L68="",$M68="",$J68=""),"",$M68-$J68)</f>
        <v/>
      </c>
      <c r="Q68" s="22">
        <f>IF($A68="","",IF($I68="",IF($H68="","Sem previsão de envio",IF(Cadastros!$B$3&gt;$H68,"Envio atrasado","No prazo")),IF($L68="",IF($K68="","Sem previsão de recebimento",IF(Cadastros!$B$3&gt;$K68,"Recebimento atrasado","No prazo")),IF($K68="","Recebida sem previsão",IF($L68&gt;$K68,"Recebida com atraso","Concluída no prazo")))))</f>
        <v/>
      </c>
      <c r="R68" s="18" t="n"/>
      <c r="S68" s="20">
        <f>IF($A68="","",_xlfn.TEXTJOIN(" | ",TRUE,IF($C68=$D68,"Origem e destino iguais",""),IF(COUNTIF($A$5:$A$204,$A68)&gt;1,"ID duplicado",""),IF(AND($I68&lt;&gt;"",$J68=""),"Informe a quantidade enviada",""),IF(AND($J68&lt;&gt;"",$I68=""),"Informe a data de envio",""),IF(AND($L68&lt;&gt;"",$M68=""),"Informe a quantidade recebida",""),IF(AND($M68&lt;&gt;"",$L68=""),"Informe a data de recebimento",""),IF(AND($L68&lt;&gt;"",$I68=""),"Recebimento sem envio",""),IF(AND($J68&lt;&gt;"",$G68&lt;&gt;"",$J68&lt;&gt;$G68),"Envio diferente do solicitado",""),IF(AND($L68&lt;&gt;"",$M68&lt;&gt;"",$J68&lt;&gt;"",$M68&lt;&gt;$J68),"Diferença no recebimento",""),IF(AND($M68&lt;&gt;"",$J68&lt;&gt;"",$M68&gt;$J68),"Recebido acima do enviado",""),IF(AND($I68&lt;&gt;"",$B68&lt;&gt;"",$I68&lt;$B68),"Envio anterior à solicitação",""),IF(AND($L68&lt;&gt;"",$I68&lt;&gt;"",$L68&lt;$I68),"Recebimento anterior ao envio",""),IF(AND($O68&lt;&gt;"",$L68="",$O68&gt;Cadastros!$B$5),"Trânsito prolongado","")))</f>
        <v/>
      </c>
      <c r="T68" s="22">
        <f>IF($A68="","",IF(AND(COUNTIFS(tbSaldos[Depósito],$C68,tbSaldos[SKU],$E68)&gt;0,COUNTIFS(tbSaldos[Depósito],$D68,tbSaldos[SKU],$E68)&gt;0),"OK","Cadastrar saldo de origem/destino"))</f>
        <v/>
      </c>
    </row>
    <row r="69">
      <c r="A69" s="18" t="n"/>
      <c r="B69" s="42" t="n"/>
      <c r="C69" s="18" t="n"/>
      <c r="D69" s="18" t="n"/>
      <c r="E69" s="18" t="n"/>
      <c r="F69" s="20">
        <f>IF($A69="","",IF($E69="","",IFERROR(INDEX(tbProdutos[Produto],MATCH($E69,tbProdutos[SKU],0)),"SKU não cadastrado")))</f>
        <v/>
      </c>
      <c r="G69" s="21" t="n"/>
      <c r="H69" s="42" t="n"/>
      <c r="I69" s="42" t="n"/>
      <c r="J69" s="21" t="n"/>
      <c r="K69" s="42" t="n"/>
      <c r="L69" s="42" t="n"/>
      <c r="M69" s="21" t="n"/>
      <c r="N69" s="22">
        <f>IF($A69="","",IF(OR($B69="",$C69="",$D69="",$E69="",$G69=""),"Cadastro incompleto",IF($I69="",IF($J69&lt;&gt;"","Envio incompleto","Solicitada"),IF($J69="","Envio incompleto",IF(OR($L69&lt;&gt;"",$M69&lt;&gt;""),IF(OR($L69="",$M69=""),"Recebimento incompleto",IF($M69=$J69,"Recebida","Recebida com divergência")),"Em trânsito")))))</f>
        <v/>
      </c>
      <c r="O69" s="23">
        <f>IF(OR($A69="",$I69=""),"",MAX(0,IF($L69&lt;&gt;"",$L69-$I69,Cadastros!$B$3-$I69)))</f>
        <v/>
      </c>
      <c r="P69" s="23">
        <f>IF(OR($A69="",$L69="",$M69="",$J69=""),"",$M69-$J69)</f>
        <v/>
      </c>
      <c r="Q69" s="22">
        <f>IF($A69="","",IF($I69="",IF($H69="","Sem previsão de envio",IF(Cadastros!$B$3&gt;$H69,"Envio atrasado","No prazo")),IF($L69="",IF($K69="","Sem previsão de recebimento",IF(Cadastros!$B$3&gt;$K69,"Recebimento atrasado","No prazo")),IF($K69="","Recebida sem previsão",IF($L69&gt;$K69,"Recebida com atraso","Concluída no prazo")))))</f>
        <v/>
      </c>
      <c r="R69" s="18" t="n"/>
      <c r="S69" s="20">
        <f>IF($A69="","",_xlfn.TEXTJOIN(" | ",TRUE,IF($C69=$D69,"Origem e destino iguais",""),IF(COUNTIF($A$5:$A$204,$A69)&gt;1,"ID duplicado",""),IF(AND($I69&lt;&gt;"",$J69=""),"Informe a quantidade enviada",""),IF(AND($J69&lt;&gt;"",$I69=""),"Informe a data de envio",""),IF(AND($L69&lt;&gt;"",$M69=""),"Informe a quantidade recebida",""),IF(AND($M69&lt;&gt;"",$L69=""),"Informe a data de recebimento",""),IF(AND($L69&lt;&gt;"",$I69=""),"Recebimento sem envio",""),IF(AND($J69&lt;&gt;"",$G69&lt;&gt;"",$J69&lt;&gt;$G69),"Envio diferente do solicitado",""),IF(AND($L69&lt;&gt;"",$M69&lt;&gt;"",$J69&lt;&gt;"",$M69&lt;&gt;$J69),"Diferença no recebimento",""),IF(AND($M69&lt;&gt;"",$J69&lt;&gt;"",$M69&gt;$J69),"Recebido acima do enviado",""),IF(AND($I69&lt;&gt;"",$B69&lt;&gt;"",$I69&lt;$B69),"Envio anterior à solicitação",""),IF(AND($L69&lt;&gt;"",$I69&lt;&gt;"",$L69&lt;$I69),"Recebimento anterior ao envio",""),IF(AND($O69&lt;&gt;"",$L69="",$O69&gt;Cadastros!$B$5),"Trânsito prolongado","")))</f>
        <v/>
      </c>
      <c r="T69" s="22">
        <f>IF($A69="","",IF(AND(COUNTIFS(tbSaldos[Depósito],$C69,tbSaldos[SKU],$E69)&gt;0,COUNTIFS(tbSaldos[Depósito],$D69,tbSaldos[SKU],$E69)&gt;0),"OK","Cadastrar saldo de origem/destino"))</f>
        <v/>
      </c>
    </row>
    <row r="70">
      <c r="A70" s="18" t="n"/>
      <c r="B70" s="42" t="n"/>
      <c r="C70" s="18" t="n"/>
      <c r="D70" s="18" t="n"/>
      <c r="E70" s="18" t="n"/>
      <c r="F70" s="20">
        <f>IF($A70="","",IF($E70="","",IFERROR(INDEX(tbProdutos[Produto],MATCH($E70,tbProdutos[SKU],0)),"SKU não cadastrado")))</f>
        <v/>
      </c>
      <c r="G70" s="21" t="n"/>
      <c r="H70" s="42" t="n"/>
      <c r="I70" s="42" t="n"/>
      <c r="J70" s="21" t="n"/>
      <c r="K70" s="42" t="n"/>
      <c r="L70" s="42" t="n"/>
      <c r="M70" s="21" t="n"/>
      <c r="N70" s="22">
        <f>IF($A70="","",IF(OR($B70="",$C70="",$D70="",$E70="",$G70=""),"Cadastro incompleto",IF($I70="",IF($J70&lt;&gt;"","Envio incompleto","Solicitada"),IF($J70="","Envio incompleto",IF(OR($L70&lt;&gt;"",$M70&lt;&gt;""),IF(OR($L70="",$M70=""),"Recebimento incompleto",IF($M70=$J70,"Recebida","Recebida com divergência")),"Em trânsito")))))</f>
        <v/>
      </c>
      <c r="O70" s="23">
        <f>IF(OR($A70="",$I70=""),"",MAX(0,IF($L70&lt;&gt;"",$L70-$I70,Cadastros!$B$3-$I70)))</f>
        <v/>
      </c>
      <c r="P70" s="23">
        <f>IF(OR($A70="",$L70="",$M70="",$J70=""),"",$M70-$J70)</f>
        <v/>
      </c>
      <c r="Q70" s="22">
        <f>IF($A70="","",IF($I70="",IF($H70="","Sem previsão de envio",IF(Cadastros!$B$3&gt;$H70,"Envio atrasado","No prazo")),IF($L70="",IF($K70="","Sem previsão de recebimento",IF(Cadastros!$B$3&gt;$K70,"Recebimento atrasado","No prazo")),IF($K70="","Recebida sem previsão",IF($L70&gt;$K70,"Recebida com atraso","Concluída no prazo")))))</f>
        <v/>
      </c>
      <c r="R70" s="18" t="n"/>
      <c r="S70" s="20">
        <f>IF($A70="","",_xlfn.TEXTJOIN(" | ",TRUE,IF($C70=$D70,"Origem e destino iguais",""),IF(COUNTIF($A$5:$A$204,$A70)&gt;1,"ID duplicado",""),IF(AND($I70&lt;&gt;"",$J70=""),"Informe a quantidade enviada",""),IF(AND($J70&lt;&gt;"",$I70=""),"Informe a data de envio",""),IF(AND($L70&lt;&gt;"",$M70=""),"Informe a quantidade recebida",""),IF(AND($M70&lt;&gt;"",$L70=""),"Informe a data de recebimento",""),IF(AND($L70&lt;&gt;"",$I70=""),"Recebimento sem envio",""),IF(AND($J70&lt;&gt;"",$G70&lt;&gt;"",$J70&lt;&gt;$G70),"Envio diferente do solicitado",""),IF(AND($L70&lt;&gt;"",$M70&lt;&gt;"",$J70&lt;&gt;"",$M70&lt;&gt;$J70),"Diferença no recebimento",""),IF(AND($M70&lt;&gt;"",$J70&lt;&gt;"",$M70&gt;$J70),"Recebido acima do enviado",""),IF(AND($I70&lt;&gt;"",$B70&lt;&gt;"",$I70&lt;$B70),"Envio anterior à solicitação",""),IF(AND($L70&lt;&gt;"",$I70&lt;&gt;"",$L70&lt;$I70),"Recebimento anterior ao envio",""),IF(AND($O70&lt;&gt;"",$L70="",$O70&gt;Cadastros!$B$5),"Trânsito prolongado","")))</f>
        <v/>
      </c>
      <c r="T70" s="22">
        <f>IF($A70="","",IF(AND(COUNTIFS(tbSaldos[Depósito],$C70,tbSaldos[SKU],$E70)&gt;0,COUNTIFS(tbSaldos[Depósito],$D70,tbSaldos[SKU],$E70)&gt;0),"OK","Cadastrar saldo de origem/destino"))</f>
        <v/>
      </c>
    </row>
    <row r="71">
      <c r="A71" s="18" t="n"/>
      <c r="B71" s="42" t="n"/>
      <c r="C71" s="18" t="n"/>
      <c r="D71" s="18" t="n"/>
      <c r="E71" s="18" t="n"/>
      <c r="F71" s="20">
        <f>IF($A71="","",IF($E71="","",IFERROR(INDEX(tbProdutos[Produto],MATCH($E71,tbProdutos[SKU],0)),"SKU não cadastrado")))</f>
        <v/>
      </c>
      <c r="G71" s="21" t="n"/>
      <c r="H71" s="42" t="n"/>
      <c r="I71" s="42" t="n"/>
      <c r="J71" s="21" t="n"/>
      <c r="K71" s="42" t="n"/>
      <c r="L71" s="42" t="n"/>
      <c r="M71" s="21" t="n"/>
      <c r="N71" s="22">
        <f>IF($A71="","",IF(OR($B71="",$C71="",$D71="",$E71="",$G71=""),"Cadastro incompleto",IF($I71="",IF($J71&lt;&gt;"","Envio incompleto","Solicitada"),IF($J71="","Envio incompleto",IF(OR($L71&lt;&gt;"",$M71&lt;&gt;""),IF(OR($L71="",$M71=""),"Recebimento incompleto",IF($M71=$J71,"Recebida","Recebida com divergência")),"Em trânsito")))))</f>
        <v/>
      </c>
      <c r="O71" s="23">
        <f>IF(OR($A71="",$I71=""),"",MAX(0,IF($L71&lt;&gt;"",$L71-$I71,Cadastros!$B$3-$I71)))</f>
        <v/>
      </c>
      <c r="P71" s="23">
        <f>IF(OR($A71="",$L71="",$M71="",$J71=""),"",$M71-$J71)</f>
        <v/>
      </c>
      <c r="Q71" s="22">
        <f>IF($A71="","",IF($I71="",IF($H71="","Sem previsão de envio",IF(Cadastros!$B$3&gt;$H71,"Envio atrasado","No prazo")),IF($L71="",IF($K71="","Sem previsão de recebimento",IF(Cadastros!$B$3&gt;$K71,"Recebimento atrasado","No prazo")),IF($K71="","Recebida sem previsão",IF($L71&gt;$K71,"Recebida com atraso","Concluída no prazo")))))</f>
        <v/>
      </c>
      <c r="R71" s="18" t="n"/>
      <c r="S71" s="20">
        <f>IF($A71="","",_xlfn.TEXTJOIN(" | ",TRUE,IF($C71=$D71,"Origem e destino iguais",""),IF(COUNTIF($A$5:$A$204,$A71)&gt;1,"ID duplicado",""),IF(AND($I71&lt;&gt;"",$J71=""),"Informe a quantidade enviada",""),IF(AND($J71&lt;&gt;"",$I71=""),"Informe a data de envio",""),IF(AND($L71&lt;&gt;"",$M71=""),"Informe a quantidade recebida",""),IF(AND($M71&lt;&gt;"",$L71=""),"Informe a data de recebimento",""),IF(AND($L71&lt;&gt;"",$I71=""),"Recebimento sem envio",""),IF(AND($J71&lt;&gt;"",$G71&lt;&gt;"",$J71&lt;&gt;$G71),"Envio diferente do solicitado",""),IF(AND($L71&lt;&gt;"",$M71&lt;&gt;"",$J71&lt;&gt;"",$M71&lt;&gt;$J71),"Diferença no recebimento",""),IF(AND($M71&lt;&gt;"",$J71&lt;&gt;"",$M71&gt;$J71),"Recebido acima do enviado",""),IF(AND($I71&lt;&gt;"",$B71&lt;&gt;"",$I71&lt;$B71),"Envio anterior à solicitação",""),IF(AND($L71&lt;&gt;"",$I71&lt;&gt;"",$L71&lt;$I71),"Recebimento anterior ao envio",""),IF(AND($O71&lt;&gt;"",$L71="",$O71&gt;Cadastros!$B$5),"Trânsito prolongado","")))</f>
        <v/>
      </c>
      <c r="T71" s="22">
        <f>IF($A71="","",IF(AND(COUNTIFS(tbSaldos[Depósito],$C71,tbSaldos[SKU],$E71)&gt;0,COUNTIFS(tbSaldos[Depósito],$D71,tbSaldos[SKU],$E71)&gt;0),"OK","Cadastrar saldo de origem/destino"))</f>
        <v/>
      </c>
    </row>
    <row r="72">
      <c r="A72" s="18" t="n"/>
      <c r="B72" s="42" t="n"/>
      <c r="C72" s="18" t="n"/>
      <c r="D72" s="18" t="n"/>
      <c r="E72" s="18" t="n"/>
      <c r="F72" s="20">
        <f>IF($A72="","",IF($E72="","",IFERROR(INDEX(tbProdutos[Produto],MATCH($E72,tbProdutos[SKU],0)),"SKU não cadastrado")))</f>
        <v/>
      </c>
      <c r="G72" s="21" t="n"/>
      <c r="H72" s="42" t="n"/>
      <c r="I72" s="42" t="n"/>
      <c r="J72" s="21" t="n"/>
      <c r="K72" s="42" t="n"/>
      <c r="L72" s="42" t="n"/>
      <c r="M72" s="21" t="n"/>
      <c r="N72" s="22">
        <f>IF($A72="","",IF(OR($B72="",$C72="",$D72="",$E72="",$G72=""),"Cadastro incompleto",IF($I72="",IF($J72&lt;&gt;"","Envio incompleto","Solicitada"),IF($J72="","Envio incompleto",IF(OR($L72&lt;&gt;"",$M72&lt;&gt;""),IF(OR($L72="",$M72=""),"Recebimento incompleto",IF($M72=$J72,"Recebida","Recebida com divergência")),"Em trânsito")))))</f>
        <v/>
      </c>
      <c r="O72" s="23">
        <f>IF(OR($A72="",$I72=""),"",MAX(0,IF($L72&lt;&gt;"",$L72-$I72,Cadastros!$B$3-$I72)))</f>
        <v/>
      </c>
      <c r="P72" s="23">
        <f>IF(OR($A72="",$L72="",$M72="",$J72=""),"",$M72-$J72)</f>
        <v/>
      </c>
      <c r="Q72" s="22">
        <f>IF($A72="","",IF($I72="",IF($H72="","Sem previsão de envio",IF(Cadastros!$B$3&gt;$H72,"Envio atrasado","No prazo")),IF($L72="",IF($K72="","Sem previsão de recebimento",IF(Cadastros!$B$3&gt;$K72,"Recebimento atrasado","No prazo")),IF($K72="","Recebida sem previsão",IF($L72&gt;$K72,"Recebida com atraso","Concluída no prazo")))))</f>
        <v/>
      </c>
      <c r="R72" s="18" t="n"/>
      <c r="S72" s="20">
        <f>IF($A72="","",_xlfn.TEXTJOIN(" | ",TRUE,IF($C72=$D72,"Origem e destino iguais",""),IF(COUNTIF($A$5:$A$204,$A72)&gt;1,"ID duplicado",""),IF(AND($I72&lt;&gt;"",$J72=""),"Informe a quantidade enviada",""),IF(AND($J72&lt;&gt;"",$I72=""),"Informe a data de envio",""),IF(AND($L72&lt;&gt;"",$M72=""),"Informe a quantidade recebida",""),IF(AND($M72&lt;&gt;"",$L72=""),"Informe a data de recebimento",""),IF(AND($L72&lt;&gt;"",$I72=""),"Recebimento sem envio",""),IF(AND($J72&lt;&gt;"",$G72&lt;&gt;"",$J72&lt;&gt;$G72),"Envio diferente do solicitado",""),IF(AND($L72&lt;&gt;"",$M72&lt;&gt;"",$J72&lt;&gt;"",$M72&lt;&gt;$J72),"Diferença no recebimento",""),IF(AND($M72&lt;&gt;"",$J72&lt;&gt;"",$M72&gt;$J72),"Recebido acima do enviado",""),IF(AND($I72&lt;&gt;"",$B72&lt;&gt;"",$I72&lt;$B72),"Envio anterior à solicitação",""),IF(AND($L72&lt;&gt;"",$I72&lt;&gt;"",$L72&lt;$I72),"Recebimento anterior ao envio",""),IF(AND($O72&lt;&gt;"",$L72="",$O72&gt;Cadastros!$B$5),"Trânsito prolongado","")))</f>
        <v/>
      </c>
      <c r="T72" s="22">
        <f>IF($A72="","",IF(AND(COUNTIFS(tbSaldos[Depósito],$C72,tbSaldos[SKU],$E72)&gt;0,COUNTIFS(tbSaldos[Depósito],$D72,tbSaldos[SKU],$E72)&gt;0),"OK","Cadastrar saldo de origem/destino"))</f>
        <v/>
      </c>
    </row>
    <row r="73">
      <c r="A73" s="18" t="n"/>
      <c r="B73" s="42" t="n"/>
      <c r="C73" s="18" t="n"/>
      <c r="D73" s="18" t="n"/>
      <c r="E73" s="18" t="n"/>
      <c r="F73" s="20">
        <f>IF($A73="","",IF($E73="","",IFERROR(INDEX(tbProdutos[Produto],MATCH($E73,tbProdutos[SKU],0)),"SKU não cadastrado")))</f>
        <v/>
      </c>
      <c r="G73" s="21" t="n"/>
      <c r="H73" s="42" t="n"/>
      <c r="I73" s="42" t="n"/>
      <c r="J73" s="21" t="n"/>
      <c r="K73" s="42" t="n"/>
      <c r="L73" s="42" t="n"/>
      <c r="M73" s="21" t="n"/>
      <c r="N73" s="22">
        <f>IF($A73="","",IF(OR($B73="",$C73="",$D73="",$E73="",$G73=""),"Cadastro incompleto",IF($I73="",IF($J73&lt;&gt;"","Envio incompleto","Solicitada"),IF($J73="","Envio incompleto",IF(OR($L73&lt;&gt;"",$M73&lt;&gt;""),IF(OR($L73="",$M73=""),"Recebimento incompleto",IF($M73=$J73,"Recebida","Recebida com divergência")),"Em trânsito")))))</f>
        <v/>
      </c>
      <c r="O73" s="23">
        <f>IF(OR($A73="",$I73=""),"",MAX(0,IF($L73&lt;&gt;"",$L73-$I73,Cadastros!$B$3-$I73)))</f>
        <v/>
      </c>
      <c r="P73" s="23">
        <f>IF(OR($A73="",$L73="",$M73="",$J73=""),"",$M73-$J73)</f>
        <v/>
      </c>
      <c r="Q73" s="22">
        <f>IF($A73="","",IF($I73="",IF($H73="","Sem previsão de envio",IF(Cadastros!$B$3&gt;$H73,"Envio atrasado","No prazo")),IF($L73="",IF($K73="","Sem previsão de recebimento",IF(Cadastros!$B$3&gt;$K73,"Recebimento atrasado","No prazo")),IF($K73="","Recebida sem previsão",IF($L73&gt;$K73,"Recebida com atraso","Concluída no prazo")))))</f>
        <v/>
      </c>
      <c r="R73" s="18" t="n"/>
      <c r="S73" s="20">
        <f>IF($A73="","",_xlfn.TEXTJOIN(" | ",TRUE,IF($C73=$D73,"Origem e destino iguais",""),IF(COUNTIF($A$5:$A$204,$A73)&gt;1,"ID duplicado",""),IF(AND($I73&lt;&gt;"",$J73=""),"Informe a quantidade enviada",""),IF(AND($J73&lt;&gt;"",$I73=""),"Informe a data de envio",""),IF(AND($L73&lt;&gt;"",$M73=""),"Informe a quantidade recebida",""),IF(AND($M73&lt;&gt;"",$L73=""),"Informe a data de recebimento",""),IF(AND($L73&lt;&gt;"",$I73=""),"Recebimento sem envio",""),IF(AND($J73&lt;&gt;"",$G73&lt;&gt;"",$J73&lt;&gt;$G73),"Envio diferente do solicitado",""),IF(AND($L73&lt;&gt;"",$M73&lt;&gt;"",$J73&lt;&gt;"",$M73&lt;&gt;$J73),"Diferença no recebimento",""),IF(AND($M73&lt;&gt;"",$J73&lt;&gt;"",$M73&gt;$J73),"Recebido acima do enviado",""),IF(AND($I73&lt;&gt;"",$B73&lt;&gt;"",$I73&lt;$B73),"Envio anterior à solicitação",""),IF(AND($L73&lt;&gt;"",$I73&lt;&gt;"",$L73&lt;$I73),"Recebimento anterior ao envio",""),IF(AND($O73&lt;&gt;"",$L73="",$O73&gt;Cadastros!$B$5),"Trânsito prolongado","")))</f>
        <v/>
      </c>
      <c r="T73" s="22">
        <f>IF($A73="","",IF(AND(COUNTIFS(tbSaldos[Depósito],$C73,tbSaldos[SKU],$E73)&gt;0,COUNTIFS(tbSaldos[Depósito],$D73,tbSaldos[SKU],$E73)&gt;0),"OK","Cadastrar saldo de origem/destino"))</f>
        <v/>
      </c>
    </row>
    <row r="74">
      <c r="A74" s="18" t="n"/>
      <c r="B74" s="42" t="n"/>
      <c r="C74" s="18" t="n"/>
      <c r="D74" s="18" t="n"/>
      <c r="E74" s="18" t="n"/>
      <c r="F74" s="20">
        <f>IF($A74="","",IF($E74="","",IFERROR(INDEX(tbProdutos[Produto],MATCH($E74,tbProdutos[SKU],0)),"SKU não cadastrado")))</f>
        <v/>
      </c>
      <c r="G74" s="21" t="n"/>
      <c r="H74" s="42" t="n"/>
      <c r="I74" s="42" t="n"/>
      <c r="J74" s="21" t="n"/>
      <c r="K74" s="42" t="n"/>
      <c r="L74" s="42" t="n"/>
      <c r="M74" s="21" t="n"/>
      <c r="N74" s="22">
        <f>IF($A74="","",IF(OR($B74="",$C74="",$D74="",$E74="",$G74=""),"Cadastro incompleto",IF($I74="",IF($J74&lt;&gt;"","Envio incompleto","Solicitada"),IF($J74="","Envio incompleto",IF(OR($L74&lt;&gt;"",$M74&lt;&gt;""),IF(OR($L74="",$M74=""),"Recebimento incompleto",IF($M74=$J74,"Recebida","Recebida com divergência")),"Em trânsito")))))</f>
        <v/>
      </c>
      <c r="O74" s="23">
        <f>IF(OR($A74="",$I74=""),"",MAX(0,IF($L74&lt;&gt;"",$L74-$I74,Cadastros!$B$3-$I74)))</f>
        <v/>
      </c>
      <c r="P74" s="23">
        <f>IF(OR($A74="",$L74="",$M74="",$J74=""),"",$M74-$J74)</f>
        <v/>
      </c>
      <c r="Q74" s="22">
        <f>IF($A74="","",IF($I74="",IF($H74="","Sem previsão de envio",IF(Cadastros!$B$3&gt;$H74,"Envio atrasado","No prazo")),IF($L74="",IF($K74="","Sem previsão de recebimento",IF(Cadastros!$B$3&gt;$K74,"Recebimento atrasado","No prazo")),IF($K74="","Recebida sem previsão",IF($L74&gt;$K74,"Recebida com atraso","Concluída no prazo")))))</f>
        <v/>
      </c>
      <c r="R74" s="18" t="n"/>
      <c r="S74" s="20">
        <f>IF($A74="","",_xlfn.TEXTJOIN(" | ",TRUE,IF($C74=$D74,"Origem e destino iguais",""),IF(COUNTIF($A$5:$A$204,$A74)&gt;1,"ID duplicado",""),IF(AND($I74&lt;&gt;"",$J74=""),"Informe a quantidade enviada",""),IF(AND($J74&lt;&gt;"",$I74=""),"Informe a data de envio",""),IF(AND($L74&lt;&gt;"",$M74=""),"Informe a quantidade recebida",""),IF(AND($M74&lt;&gt;"",$L74=""),"Informe a data de recebimento",""),IF(AND($L74&lt;&gt;"",$I74=""),"Recebimento sem envio",""),IF(AND($J74&lt;&gt;"",$G74&lt;&gt;"",$J74&lt;&gt;$G74),"Envio diferente do solicitado",""),IF(AND($L74&lt;&gt;"",$M74&lt;&gt;"",$J74&lt;&gt;"",$M74&lt;&gt;$J74),"Diferença no recebimento",""),IF(AND($M74&lt;&gt;"",$J74&lt;&gt;"",$M74&gt;$J74),"Recebido acima do enviado",""),IF(AND($I74&lt;&gt;"",$B74&lt;&gt;"",$I74&lt;$B74),"Envio anterior à solicitação",""),IF(AND($L74&lt;&gt;"",$I74&lt;&gt;"",$L74&lt;$I74),"Recebimento anterior ao envio",""),IF(AND($O74&lt;&gt;"",$L74="",$O74&gt;Cadastros!$B$5),"Trânsito prolongado","")))</f>
        <v/>
      </c>
      <c r="T74" s="22">
        <f>IF($A74="","",IF(AND(COUNTIFS(tbSaldos[Depósito],$C74,tbSaldos[SKU],$E74)&gt;0,COUNTIFS(tbSaldos[Depósito],$D74,tbSaldos[SKU],$E74)&gt;0),"OK","Cadastrar saldo de origem/destino"))</f>
        <v/>
      </c>
    </row>
    <row r="75">
      <c r="A75" s="18" t="n"/>
      <c r="B75" s="42" t="n"/>
      <c r="C75" s="18" t="n"/>
      <c r="D75" s="18" t="n"/>
      <c r="E75" s="18" t="n"/>
      <c r="F75" s="20">
        <f>IF($A75="","",IF($E75="","",IFERROR(INDEX(tbProdutos[Produto],MATCH($E75,tbProdutos[SKU],0)),"SKU não cadastrado")))</f>
        <v/>
      </c>
      <c r="G75" s="21" t="n"/>
      <c r="H75" s="42" t="n"/>
      <c r="I75" s="42" t="n"/>
      <c r="J75" s="21" t="n"/>
      <c r="K75" s="42" t="n"/>
      <c r="L75" s="42" t="n"/>
      <c r="M75" s="21" t="n"/>
      <c r="N75" s="22">
        <f>IF($A75="","",IF(OR($B75="",$C75="",$D75="",$E75="",$G75=""),"Cadastro incompleto",IF($I75="",IF($J75&lt;&gt;"","Envio incompleto","Solicitada"),IF($J75="","Envio incompleto",IF(OR($L75&lt;&gt;"",$M75&lt;&gt;""),IF(OR($L75="",$M75=""),"Recebimento incompleto",IF($M75=$J75,"Recebida","Recebida com divergência")),"Em trânsito")))))</f>
        <v/>
      </c>
      <c r="O75" s="23">
        <f>IF(OR($A75="",$I75=""),"",MAX(0,IF($L75&lt;&gt;"",$L75-$I75,Cadastros!$B$3-$I75)))</f>
        <v/>
      </c>
      <c r="P75" s="23">
        <f>IF(OR($A75="",$L75="",$M75="",$J75=""),"",$M75-$J75)</f>
        <v/>
      </c>
      <c r="Q75" s="22">
        <f>IF($A75="","",IF($I75="",IF($H75="","Sem previsão de envio",IF(Cadastros!$B$3&gt;$H75,"Envio atrasado","No prazo")),IF($L75="",IF($K75="","Sem previsão de recebimento",IF(Cadastros!$B$3&gt;$K75,"Recebimento atrasado","No prazo")),IF($K75="","Recebida sem previsão",IF($L75&gt;$K75,"Recebida com atraso","Concluída no prazo")))))</f>
        <v/>
      </c>
      <c r="R75" s="18" t="n"/>
      <c r="S75" s="20">
        <f>IF($A75="","",_xlfn.TEXTJOIN(" | ",TRUE,IF($C75=$D75,"Origem e destino iguais",""),IF(COUNTIF($A$5:$A$204,$A75)&gt;1,"ID duplicado",""),IF(AND($I75&lt;&gt;"",$J75=""),"Informe a quantidade enviada",""),IF(AND($J75&lt;&gt;"",$I75=""),"Informe a data de envio",""),IF(AND($L75&lt;&gt;"",$M75=""),"Informe a quantidade recebida",""),IF(AND($M75&lt;&gt;"",$L75=""),"Informe a data de recebimento",""),IF(AND($L75&lt;&gt;"",$I75=""),"Recebimento sem envio",""),IF(AND($J75&lt;&gt;"",$G75&lt;&gt;"",$J75&lt;&gt;$G75),"Envio diferente do solicitado",""),IF(AND($L75&lt;&gt;"",$M75&lt;&gt;"",$J75&lt;&gt;"",$M75&lt;&gt;$J75),"Diferença no recebimento",""),IF(AND($M75&lt;&gt;"",$J75&lt;&gt;"",$M75&gt;$J75),"Recebido acima do enviado",""),IF(AND($I75&lt;&gt;"",$B75&lt;&gt;"",$I75&lt;$B75),"Envio anterior à solicitação",""),IF(AND($L75&lt;&gt;"",$I75&lt;&gt;"",$L75&lt;$I75),"Recebimento anterior ao envio",""),IF(AND($O75&lt;&gt;"",$L75="",$O75&gt;Cadastros!$B$5),"Trânsito prolongado","")))</f>
        <v/>
      </c>
      <c r="T75" s="22">
        <f>IF($A75="","",IF(AND(COUNTIFS(tbSaldos[Depósito],$C75,tbSaldos[SKU],$E75)&gt;0,COUNTIFS(tbSaldos[Depósito],$D75,tbSaldos[SKU],$E75)&gt;0),"OK","Cadastrar saldo de origem/destino"))</f>
        <v/>
      </c>
    </row>
    <row r="76">
      <c r="A76" s="18" t="n"/>
      <c r="B76" s="42" t="n"/>
      <c r="C76" s="18" t="n"/>
      <c r="D76" s="18" t="n"/>
      <c r="E76" s="18" t="n"/>
      <c r="F76" s="20">
        <f>IF($A76="","",IF($E76="","",IFERROR(INDEX(tbProdutos[Produto],MATCH($E76,tbProdutos[SKU],0)),"SKU não cadastrado")))</f>
        <v/>
      </c>
      <c r="G76" s="21" t="n"/>
      <c r="H76" s="42" t="n"/>
      <c r="I76" s="42" t="n"/>
      <c r="J76" s="21" t="n"/>
      <c r="K76" s="42" t="n"/>
      <c r="L76" s="42" t="n"/>
      <c r="M76" s="21" t="n"/>
      <c r="N76" s="22">
        <f>IF($A76="","",IF(OR($B76="",$C76="",$D76="",$E76="",$G76=""),"Cadastro incompleto",IF($I76="",IF($J76&lt;&gt;"","Envio incompleto","Solicitada"),IF($J76="","Envio incompleto",IF(OR($L76&lt;&gt;"",$M76&lt;&gt;""),IF(OR($L76="",$M76=""),"Recebimento incompleto",IF($M76=$J76,"Recebida","Recebida com divergência")),"Em trânsito")))))</f>
        <v/>
      </c>
      <c r="O76" s="23">
        <f>IF(OR($A76="",$I76=""),"",MAX(0,IF($L76&lt;&gt;"",$L76-$I76,Cadastros!$B$3-$I76)))</f>
        <v/>
      </c>
      <c r="P76" s="23">
        <f>IF(OR($A76="",$L76="",$M76="",$J76=""),"",$M76-$J76)</f>
        <v/>
      </c>
      <c r="Q76" s="22">
        <f>IF($A76="","",IF($I76="",IF($H76="","Sem previsão de envio",IF(Cadastros!$B$3&gt;$H76,"Envio atrasado","No prazo")),IF($L76="",IF($K76="","Sem previsão de recebimento",IF(Cadastros!$B$3&gt;$K76,"Recebimento atrasado","No prazo")),IF($K76="","Recebida sem previsão",IF($L76&gt;$K76,"Recebida com atraso","Concluída no prazo")))))</f>
        <v/>
      </c>
      <c r="R76" s="18" t="n"/>
      <c r="S76" s="20">
        <f>IF($A76="","",_xlfn.TEXTJOIN(" | ",TRUE,IF($C76=$D76,"Origem e destino iguais",""),IF(COUNTIF($A$5:$A$204,$A76)&gt;1,"ID duplicado",""),IF(AND($I76&lt;&gt;"",$J76=""),"Informe a quantidade enviada",""),IF(AND($J76&lt;&gt;"",$I76=""),"Informe a data de envio",""),IF(AND($L76&lt;&gt;"",$M76=""),"Informe a quantidade recebida",""),IF(AND($M76&lt;&gt;"",$L76=""),"Informe a data de recebimento",""),IF(AND($L76&lt;&gt;"",$I76=""),"Recebimento sem envio",""),IF(AND($J76&lt;&gt;"",$G76&lt;&gt;"",$J76&lt;&gt;$G76),"Envio diferente do solicitado",""),IF(AND($L76&lt;&gt;"",$M76&lt;&gt;"",$J76&lt;&gt;"",$M76&lt;&gt;$J76),"Diferença no recebimento",""),IF(AND($M76&lt;&gt;"",$J76&lt;&gt;"",$M76&gt;$J76),"Recebido acima do enviado",""),IF(AND($I76&lt;&gt;"",$B76&lt;&gt;"",$I76&lt;$B76),"Envio anterior à solicitação",""),IF(AND($L76&lt;&gt;"",$I76&lt;&gt;"",$L76&lt;$I76),"Recebimento anterior ao envio",""),IF(AND($O76&lt;&gt;"",$L76="",$O76&gt;Cadastros!$B$5),"Trânsito prolongado","")))</f>
        <v/>
      </c>
      <c r="T76" s="22">
        <f>IF($A76="","",IF(AND(COUNTIFS(tbSaldos[Depósito],$C76,tbSaldos[SKU],$E76)&gt;0,COUNTIFS(tbSaldos[Depósito],$D76,tbSaldos[SKU],$E76)&gt;0),"OK","Cadastrar saldo de origem/destino"))</f>
        <v/>
      </c>
    </row>
    <row r="77">
      <c r="A77" s="18" t="n"/>
      <c r="B77" s="42" t="n"/>
      <c r="C77" s="18" t="n"/>
      <c r="D77" s="18" t="n"/>
      <c r="E77" s="18" t="n"/>
      <c r="F77" s="20">
        <f>IF($A77="","",IF($E77="","",IFERROR(INDEX(tbProdutos[Produto],MATCH($E77,tbProdutos[SKU],0)),"SKU não cadastrado")))</f>
        <v/>
      </c>
      <c r="G77" s="21" t="n"/>
      <c r="H77" s="42" t="n"/>
      <c r="I77" s="42" t="n"/>
      <c r="J77" s="21" t="n"/>
      <c r="K77" s="42" t="n"/>
      <c r="L77" s="42" t="n"/>
      <c r="M77" s="21" t="n"/>
      <c r="N77" s="22">
        <f>IF($A77="","",IF(OR($B77="",$C77="",$D77="",$E77="",$G77=""),"Cadastro incompleto",IF($I77="",IF($J77&lt;&gt;"","Envio incompleto","Solicitada"),IF($J77="","Envio incompleto",IF(OR($L77&lt;&gt;"",$M77&lt;&gt;""),IF(OR($L77="",$M77=""),"Recebimento incompleto",IF($M77=$J77,"Recebida","Recebida com divergência")),"Em trânsito")))))</f>
        <v/>
      </c>
      <c r="O77" s="23">
        <f>IF(OR($A77="",$I77=""),"",MAX(0,IF($L77&lt;&gt;"",$L77-$I77,Cadastros!$B$3-$I77)))</f>
        <v/>
      </c>
      <c r="P77" s="23">
        <f>IF(OR($A77="",$L77="",$M77="",$J77=""),"",$M77-$J77)</f>
        <v/>
      </c>
      <c r="Q77" s="22">
        <f>IF($A77="","",IF($I77="",IF($H77="","Sem previsão de envio",IF(Cadastros!$B$3&gt;$H77,"Envio atrasado","No prazo")),IF($L77="",IF($K77="","Sem previsão de recebimento",IF(Cadastros!$B$3&gt;$K77,"Recebimento atrasado","No prazo")),IF($K77="","Recebida sem previsão",IF($L77&gt;$K77,"Recebida com atraso","Concluída no prazo")))))</f>
        <v/>
      </c>
      <c r="R77" s="18" t="n"/>
      <c r="S77" s="20">
        <f>IF($A77="","",_xlfn.TEXTJOIN(" | ",TRUE,IF($C77=$D77,"Origem e destino iguais",""),IF(COUNTIF($A$5:$A$204,$A77)&gt;1,"ID duplicado",""),IF(AND($I77&lt;&gt;"",$J77=""),"Informe a quantidade enviada",""),IF(AND($J77&lt;&gt;"",$I77=""),"Informe a data de envio",""),IF(AND($L77&lt;&gt;"",$M77=""),"Informe a quantidade recebida",""),IF(AND($M77&lt;&gt;"",$L77=""),"Informe a data de recebimento",""),IF(AND($L77&lt;&gt;"",$I77=""),"Recebimento sem envio",""),IF(AND($J77&lt;&gt;"",$G77&lt;&gt;"",$J77&lt;&gt;$G77),"Envio diferente do solicitado",""),IF(AND($L77&lt;&gt;"",$M77&lt;&gt;"",$J77&lt;&gt;"",$M77&lt;&gt;$J77),"Diferença no recebimento",""),IF(AND($M77&lt;&gt;"",$J77&lt;&gt;"",$M77&gt;$J77),"Recebido acima do enviado",""),IF(AND($I77&lt;&gt;"",$B77&lt;&gt;"",$I77&lt;$B77),"Envio anterior à solicitação",""),IF(AND($L77&lt;&gt;"",$I77&lt;&gt;"",$L77&lt;$I77),"Recebimento anterior ao envio",""),IF(AND($O77&lt;&gt;"",$L77="",$O77&gt;Cadastros!$B$5),"Trânsito prolongado","")))</f>
        <v/>
      </c>
      <c r="T77" s="22">
        <f>IF($A77="","",IF(AND(COUNTIFS(tbSaldos[Depósito],$C77,tbSaldos[SKU],$E77)&gt;0,COUNTIFS(tbSaldos[Depósito],$D77,tbSaldos[SKU],$E77)&gt;0),"OK","Cadastrar saldo de origem/destino"))</f>
        <v/>
      </c>
    </row>
    <row r="78">
      <c r="A78" s="18" t="n"/>
      <c r="B78" s="42" t="n"/>
      <c r="C78" s="18" t="n"/>
      <c r="D78" s="18" t="n"/>
      <c r="E78" s="18" t="n"/>
      <c r="F78" s="20">
        <f>IF($A78="","",IF($E78="","",IFERROR(INDEX(tbProdutos[Produto],MATCH($E78,tbProdutos[SKU],0)),"SKU não cadastrado")))</f>
        <v/>
      </c>
      <c r="G78" s="21" t="n"/>
      <c r="H78" s="42" t="n"/>
      <c r="I78" s="42" t="n"/>
      <c r="J78" s="21" t="n"/>
      <c r="K78" s="42" t="n"/>
      <c r="L78" s="42" t="n"/>
      <c r="M78" s="21" t="n"/>
      <c r="N78" s="22">
        <f>IF($A78="","",IF(OR($B78="",$C78="",$D78="",$E78="",$G78=""),"Cadastro incompleto",IF($I78="",IF($J78&lt;&gt;"","Envio incompleto","Solicitada"),IF($J78="","Envio incompleto",IF(OR($L78&lt;&gt;"",$M78&lt;&gt;""),IF(OR($L78="",$M78=""),"Recebimento incompleto",IF($M78=$J78,"Recebida","Recebida com divergência")),"Em trânsito")))))</f>
        <v/>
      </c>
      <c r="O78" s="23">
        <f>IF(OR($A78="",$I78=""),"",MAX(0,IF($L78&lt;&gt;"",$L78-$I78,Cadastros!$B$3-$I78)))</f>
        <v/>
      </c>
      <c r="P78" s="23">
        <f>IF(OR($A78="",$L78="",$M78="",$J78=""),"",$M78-$J78)</f>
        <v/>
      </c>
      <c r="Q78" s="22">
        <f>IF($A78="","",IF($I78="",IF($H78="","Sem previsão de envio",IF(Cadastros!$B$3&gt;$H78,"Envio atrasado","No prazo")),IF($L78="",IF($K78="","Sem previsão de recebimento",IF(Cadastros!$B$3&gt;$K78,"Recebimento atrasado","No prazo")),IF($K78="","Recebida sem previsão",IF($L78&gt;$K78,"Recebida com atraso","Concluída no prazo")))))</f>
        <v/>
      </c>
      <c r="R78" s="18" t="n"/>
      <c r="S78" s="20">
        <f>IF($A78="","",_xlfn.TEXTJOIN(" | ",TRUE,IF($C78=$D78,"Origem e destino iguais",""),IF(COUNTIF($A$5:$A$204,$A78)&gt;1,"ID duplicado",""),IF(AND($I78&lt;&gt;"",$J78=""),"Informe a quantidade enviada",""),IF(AND($J78&lt;&gt;"",$I78=""),"Informe a data de envio",""),IF(AND($L78&lt;&gt;"",$M78=""),"Informe a quantidade recebida",""),IF(AND($M78&lt;&gt;"",$L78=""),"Informe a data de recebimento",""),IF(AND($L78&lt;&gt;"",$I78=""),"Recebimento sem envio",""),IF(AND($J78&lt;&gt;"",$G78&lt;&gt;"",$J78&lt;&gt;$G78),"Envio diferente do solicitado",""),IF(AND($L78&lt;&gt;"",$M78&lt;&gt;"",$J78&lt;&gt;"",$M78&lt;&gt;$J78),"Diferença no recebimento",""),IF(AND($M78&lt;&gt;"",$J78&lt;&gt;"",$M78&gt;$J78),"Recebido acima do enviado",""),IF(AND($I78&lt;&gt;"",$B78&lt;&gt;"",$I78&lt;$B78),"Envio anterior à solicitação",""),IF(AND($L78&lt;&gt;"",$I78&lt;&gt;"",$L78&lt;$I78),"Recebimento anterior ao envio",""),IF(AND($O78&lt;&gt;"",$L78="",$O78&gt;Cadastros!$B$5),"Trânsito prolongado","")))</f>
        <v/>
      </c>
      <c r="T78" s="22">
        <f>IF($A78="","",IF(AND(COUNTIFS(tbSaldos[Depósito],$C78,tbSaldos[SKU],$E78)&gt;0,COUNTIFS(tbSaldos[Depósito],$D78,tbSaldos[SKU],$E78)&gt;0),"OK","Cadastrar saldo de origem/destino"))</f>
        <v/>
      </c>
    </row>
    <row r="79">
      <c r="A79" s="18" t="n"/>
      <c r="B79" s="42" t="n"/>
      <c r="C79" s="18" t="n"/>
      <c r="D79" s="18" t="n"/>
      <c r="E79" s="18" t="n"/>
      <c r="F79" s="20">
        <f>IF($A79="","",IF($E79="","",IFERROR(INDEX(tbProdutos[Produto],MATCH($E79,tbProdutos[SKU],0)),"SKU não cadastrado")))</f>
        <v/>
      </c>
      <c r="G79" s="21" t="n"/>
      <c r="H79" s="42" t="n"/>
      <c r="I79" s="42" t="n"/>
      <c r="J79" s="21" t="n"/>
      <c r="K79" s="42" t="n"/>
      <c r="L79" s="42" t="n"/>
      <c r="M79" s="21" t="n"/>
      <c r="N79" s="22">
        <f>IF($A79="","",IF(OR($B79="",$C79="",$D79="",$E79="",$G79=""),"Cadastro incompleto",IF($I79="",IF($J79&lt;&gt;"","Envio incompleto","Solicitada"),IF($J79="","Envio incompleto",IF(OR($L79&lt;&gt;"",$M79&lt;&gt;""),IF(OR($L79="",$M79=""),"Recebimento incompleto",IF($M79=$J79,"Recebida","Recebida com divergência")),"Em trânsito")))))</f>
        <v/>
      </c>
      <c r="O79" s="23">
        <f>IF(OR($A79="",$I79=""),"",MAX(0,IF($L79&lt;&gt;"",$L79-$I79,Cadastros!$B$3-$I79)))</f>
        <v/>
      </c>
      <c r="P79" s="23">
        <f>IF(OR($A79="",$L79="",$M79="",$J79=""),"",$M79-$J79)</f>
        <v/>
      </c>
      <c r="Q79" s="22">
        <f>IF($A79="","",IF($I79="",IF($H79="","Sem previsão de envio",IF(Cadastros!$B$3&gt;$H79,"Envio atrasado","No prazo")),IF($L79="",IF($K79="","Sem previsão de recebimento",IF(Cadastros!$B$3&gt;$K79,"Recebimento atrasado","No prazo")),IF($K79="","Recebida sem previsão",IF($L79&gt;$K79,"Recebida com atraso","Concluída no prazo")))))</f>
        <v/>
      </c>
      <c r="R79" s="18" t="n"/>
      <c r="S79" s="20">
        <f>IF($A79="","",_xlfn.TEXTJOIN(" | ",TRUE,IF($C79=$D79,"Origem e destino iguais",""),IF(COUNTIF($A$5:$A$204,$A79)&gt;1,"ID duplicado",""),IF(AND($I79&lt;&gt;"",$J79=""),"Informe a quantidade enviada",""),IF(AND($J79&lt;&gt;"",$I79=""),"Informe a data de envio",""),IF(AND($L79&lt;&gt;"",$M79=""),"Informe a quantidade recebida",""),IF(AND($M79&lt;&gt;"",$L79=""),"Informe a data de recebimento",""),IF(AND($L79&lt;&gt;"",$I79=""),"Recebimento sem envio",""),IF(AND($J79&lt;&gt;"",$G79&lt;&gt;"",$J79&lt;&gt;$G79),"Envio diferente do solicitado",""),IF(AND($L79&lt;&gt;"",$M79&lt;&gt;"",$J79&lt;&gt;"",$M79&lt;&gt;$J79),"Diferença no recebimento",""),IF(AND($M79&lt;&gt;"",$J79&lt;&gt;"",$M79&gt;$J79),"Recebido acima do enviado",""),IF(AND($I79&lt;&gt;"",$B79&lt;&gt;"",$I79&lt;$B79),"Envio anterior à solicitação",""),IF(AND($L79&lt;&gt;"",$I79&lt;&gt;"",$L79&lt;$I79),"Recebimento anterior ao envio",""),IF(AND($O79&lt;&gt;"",$L79="",$O79&gt;Cadastros!$B$5),"Trânsito prolongado","")))</f>
        <v/>
      </c>
      <c r="T79" s="22">
        <f>IF($A79="","",IF(AND(COUNTIFS(tbSaldos[Depósito],$C79,tbSaldos[SKU],$E79)&gt;0,COUNTIFS(tbSaldos[Depósito],$D79,tbSaldos[SKU],$E79)&gt;0),"OK","Cadastrar saldo de origem/destino"))</f>
        <v/>
      </c>
    </row>
    <row r="80">
      <c r="A80" s="18" t="n"/>
      <c r="B80" s="42" t="n"/>
      <c r="C80" s="18" t="n"/>
      <c r="D80" s="18" t="n"/>
      <c r="E80" s="18" t="n"/>
      <c r="F80" s="20">
        <f>IF($A80="","",IF($E80="","",IFERROR(INDEX(tbProdutos[Produto],MATCH($E80,tbProdutos[SKU],0)),"SKU não cadastrado")))</f>
        <v/>
      </c>
      <c r="G80" s="21" t="n"/>
      <c r="H80" s="42" t="n"/>
      <c r="I80" s="42" t="n"/>
      <c r="J80" s="21" t="n"/>
      <c r="K80" s="42" t="n"/>
      <c r="L80" s="42" t="n"/>
      <c r="M80" s="21" t="n"/>
      <c r="N80" s="22">
        <f>IF($A80="","",IF(OR($B80="",$C80="",$D80="",$E80="",$G80=""),"Cadastro incompleto",IF($I80="",IF($J80&lt;&gt;"","Envio incompleto","Solicitada"),IF($J80="","Envio incompleto",IF(OR($L80&lt;&gt;"",$M80&lt;&gt;""),IF(OR($L80="",$M80=""),"Recebimento incompleto",IF($M80=$J80,"Recebida","Recebida com divergência")),"Em trânsito")))))</f>
        <v/>
      </c>
      <c r="O80" s="23">
        <f>IF(OR($A80="",$I80=""),"",MAX(0,IF($L80&lt;&gt;"",$L80-$I80,Cadastros!$B$3-$I80)))</f>
        <v/>
      </c>
      <c r="P80" s="23">
        <f>IF(OR($A80="",$L80="",$M80="",$J80=""),"",$M80-$J80)</f>
        <v/>
      </c>
      <c r="Q80" s="22">
        <f>IF($A80="","",IF($I80="",IF($H80="","Sem previsão de envio",IF(Cadastros!$B$3&gt;$H80,"Envio atrasado","No prazo")),IF($L80="",IF($K80="","Sem previsão de recebimento",IF(Cadastros!$B$3&gt;$K80,"Recebimento atrasado","No prazo")),IF($K80="","Recebida sem previsão",IF($L80&gt;$K80,"Recebida com atraso","Concluída no prazo")))))</f>
        <v/>
      </c>
      <c r="R80" s="18" t="n"/>
      <c r="S80" s="20">
        <f>IF($A80="","",_xlfn.TEXTJOIN(" | ",TRUE,IF($C80=$D80,"Origem e destino iguais",""),IF(COUNTIF($A$5:$A$204,$A80)&gt;1,"ID duplicado",""),IF(AND($I80&lt;&gt;"",$J80=""),"Informe a quantidade enviada",""),IF(AND($J80&lt;&gt;"",$I80=""),"Informe a data de envio",""),IF(AND($L80&lt;&gt;"",$M80=""),"Informe a quantidade recebida",""),IF(AND($M80&lt;&gt;"",$L80=""),"Informe a data de recebimento",""),IF(AND($L80&lt;&gt;"",$I80=""),"Recebimento sem envio",""),IF(AND($J80&lt;&gt;"",$G80&lt;&gt;"",$J80&lt;&gt;$G80),"Envio diferente do solicitado",""),IF(AND($L80&lt;&gt;"",$M80&lt;&gt;"",$J80&lt;&gt;"",$M80&lt;&gt;$J80),"Diferença no recebimento",""),IF(AND($M80&lt;&gt;"",$J80&lt;&gt;"",$M80&gt;$J80),"Recebido acima do enviado",""),IF(AND($I80&lt;&gt;"",$B80&lt;&gt;"",$I80&lt;$B80),"Envio anterior à solicitação",""),IF(AND($L80&lt;&gt;"",$I80&lt;&gt;"",$L80&lt;$I80),"Recebimento anterior ao envio",""),IF(AND($O80&lt;&gt;"",$L80="",$O80&gt;Cadastros!$B$5),"Trânsito prolongado","")))</f>
        <v/>
      </c>
      <c r="T80" s="22">
        <f>IF($A80="","",IF(AND(COUNTIFS(tbSaldos[Depósito],$C80,tbSaldos[SKU],$E80)&gt;0,COUNTIFS(tbSaldos[Depósito],$D80,tbSaldos[SKU],$E80)&gt;0),"OK","Cadastrar saldo de origem/destino"))</f>
        <v/>
      </c>
    </row>
    <row r="81">
      <c r="A81" s="18" t="n"/>
      <c r="B81" s="42" t="n"/>
      <c r="C81" s="18" t="n"/>
      <c r="D81" s="18" t="n"/>
      <c r="E81" s="18" t="n"/>
      <c r="F81" s="20">
        <f>IF($A81="","",IF($E81="","",IFERROR(INDEX(tbProdutos[Produto],MATCH($E81,tbProdutos[SKU],0)),"SKU não cadastrado")))</f>
        <v/>
      </c>
      <c r="G81" s="21" t="n"/>
      <c r="H81" s="42" t="n"/>
      <c r="I81" s="42" t="n"/>
      <c r="J81" s="21" t="n"/>
      <c r="K81" s="42" t="n"/>
      <c r="L81" s="42" t="n"/>
      <c r="M81" s="21" t="n"/>
      <c r="N81" s="22">
        <f>IF($A81="","",IF(OR($B81="",$C81="",$D81="",$E81="",$G81=""),"Cadastro incompleto",IF($I81="",IF($J81&lt;&gt;"","Envio incompleto","Solicitada"),IF($J81="","Envio incompleto",IF(OR($L81&lt;&gt;"",$M81&lt;&gt;""),IF(OR($L81="",$M81=""),"Recebimento incompleto",IF($M81=$J81,"Recebida","Recebida com divergência")),"Em trânsito")))))</f>
        <v/>
      </c>
      <c r="O81" s="23">
        <f>IF(OR($A81="",$I81=""),"",MAX(0,IF($L81&lt;&gt;"",$L81-$I81,Cadastros!$B$3-$I81)))</f>
        <v/>
      </c>
      <c r="P81" s="23">
        <f>IF(OR($A81="",$L81="",$M81="",$J81=""),"",$M81-$J81)</f>
        <v/>
      </c>
      <c r="Q81" s="22">
        <f>IF($A81="","",IF($I81="",IF($H81="","Sem previsão de envio",IF(Cadastros!$B$3&gt;$H81,"Envio atrasado","No prazo")),IF($L81="",IF($K81="","Sem previsão de recebimento",IF(Cadastros!$B$3&gt;$K81,"Recebimento atrasado","No prazo")),IF($K81="","Recebida sem previsão",IF($L81&gt;$K81,"Recebida com atraso","Concluída no prazo")))))</f>
        <v/>
      </c>
      <c r="R81" s="18" t="n"/>
      <c r="S81" s="20">
        <f>IF($A81="","",_xlfn.TEXTJOIN(" | ",TRUE,IF($C81=$D81,"Origem e destino iguais",""),IF(COUNTIF($A$5:$A$204,$A81)&gt;1,"ID duplicado",""),IF(AND($I81&lt;&gt;"",$J81=""),"Informe a quantidade enviada",""),IF(AND($J81&lt;&gt;"",$I81=""),"Informe a data de envio",""),IF(AND($L81&lt;&gt;"",$M81=""),"Informe a quantidade recebida",""),IF(AND($M81&lt;&gt;"",$L81=""),"Informe a data de recebimento",""),IF(AND($L81&lt;&gt;"",$I81=""),"Recebimento sem envio",""),IF(AND($J81&lt;&gt;"",$G81&lt;&gt;"",$J81&lt;&gt;$G81),"Envio diferente do solicitado",""),IF(AND($L81&lt;&gt;"",$M81&lt;&gt;"",$J81&lt;&gt;"",$M81&lt;&gt;$J81),"Diferença no recebimento",""),IF(AND($M81&lt;&gt;"",$J81&lt;&gt;"",$M81&gt;$J81),"Recebido acima do enviado",""),IF(AND($I81&lt;&gt;"",$B81&lt;&gt;"",$I81&lt;$B81),"Envio anterior à solicitação",""),IF(AND($L81&lt;&gt;"",$I81&lt;&gt;"",$L81&lt;$I81),"Recebimento anterior ao envio",""),IF(AND($O81&lt;&gt;"",$L81="",$O81&gt;Cadastros!$B$5),"Trânsito prolongado","")))</f>
        <v/>
      </c>
      <c r="T81" s="22">
        <f>IF($A81="","",IF(AND(COUNTIFS(tbSaldos[Depósito],$C81,tbSaldos[SKU],$E81)&gt;0,COUNTIFS(tbSaldos[Depósito],$D81,tbSaldos[SKU],$E81)&gt;0),"OK","Cadastrar saldo de origem/destino"))</f>
        <v/>
      </c>
    </row>
    <row r="82">
      <c r="A82" s="18" t="n"/>
      <c r="B82" s="42" t="n"/>
      <c r="C82" s="18" t="n"/>
      <c r="D82" s="18" t="n"/>
      <c r="E82" s="18" t="n"/>
      <c r="F82" s="20">
        <f>IF($A82="","",IF($E82="","",IFERROR(INDEX(tbProdutos[Produto],MATCH($E82,tbProdutos[SKU],0)),"SKU não cadastrado")))</f>
        <v/>
      </c>
      <c r="G82" s="21" t="n"/>
      <c r="H82" s="42" t="n"/>
      <c r="I82" s="42" t="n"/>
      <c r="J82" s="21" t="n"/>
      <c r="K82" s="42" t="n"/>
      <c r="L82" s="42" t="n"/>
      <c r="M82" s="21" t="n"/>
      <c r="N82" s="22">
        <f>IF($A82="","",IF(OR($B82="",$C82="",$D82="",$E82="",$G82=""),"Cadastro incompleto",IF($I82="",IF($J82&lt;&gt;"","Envio incompleto","Solicitada"),IF($J82="","Envio incompleto",IF(OR($L82&lt;&gt;"",$M82&lt;&gt;""),IF(OR($L82="",$M82=""),"Recebimento incompleto",IF($M82=$J82,"Recebida","Recebida com divergência")),"Em trânsito")))))</f>
        <v/>
      </c>
      <c r="O82" s="23">
        <f>IF(OR($A82="",$I82=""),"",MAX(0,IF($L82&lt;&gt;"",$L82-$I82,Cadastros!$B$3-$I82)))</f>
        <v/>
      </c>
      <c r="P82" s="23">
        <f>IF(OR($A82="",$L82="",$M82="",$J82=""),"",$M82-$J82)</f>
        <v/>
      </c>
      <c r="Q82" s="22">
        <f>IF($A82="","",IF($I82="",IF($H82="","Sem previsão de envio",IF(Cadastros!$B$3&gt;$H82,"Envio atrasado","No prazo")),IF($L82="",IF($K82="","Sem previsão de recebimento",IF(Cadastros!$B$3&gt;$K82,"Recebimento atrasado","No prazo")),IF($K82="","Recebida sem previsão",IF($L82&gt;$K82,"Recebida com atraso","Concluída no prazo")))))</f>
        <v/>
      </c>
      <c r="R82" s="18" t="n"/>
      <c r="S82" s="20">
        <f>IF($A82="","",_xlfn.TEXTJOIN(" | ",TRUE,IF($C82=$D82,"Origem e destino iguais",""),IF(COUNTIF($A$5:$A$204,$A82)&gt;1,"ID duplicado",""),IF(AND($I82&lt;&gt;"",$J82=""),"Informe a quantidade enviada",""),IF(AND($J82&lt;&gt;"",$I82=""),"Informe a data de envio",""),IF(AND($L82&lt;&gt;"",$M82=""),"Informe a quantidade recebida",""),IF(AND($M82&lt;&gt;"",$L82=""),"Informe a data de recebimento",""),IF(AND($L82&lt;&gt;"",$I82=""),"Recebimento sem envio",""),IF(AND($J82&lt;&gt;"",$G82&lt;&gt;"",$J82&lt;&gt;$G82),"Envio diferente do solicitado",""),IF(AND($L82&lt;&gt;"",$M82&lt;&gt;"",$J82&lt;&gt;"",$M82&lt;&gt;$J82),"Diferença no recebimento",""),IF(AND($M82&lt;&gt;"",$J82&lt;&gt;"",$M82&gt;$J82),"Recebido acima do enviado",""),IF(AND($I82&lt;&gt;"",$B82&lt;&gt;"",$I82&lt;$B82),"Envio anterior à solicitação",""),IF(AND($L82&lt;&gt;"",$I82&lt;&gt;"",$L82&lt;$I82),"Recebimento anterior ao envio",""),IF(AND($O82&lt;&gt;"",$L82="",$O82&gt;Cadastros!$B$5),"Trânsito prolongado","")))</f>
        <v/>
      </c>
      <c r="T82" s="22">
        <f>IF($A82="","",IF(AND(COUNTIFS(tbSaldos[Depósito],$C82,tbSaldos[SKU],$E82)&gt;0,COUNTIFS(tbSaldos[Depósito],$D82,tbSaldos[SKU],$E82)&gt;0),"OK","Cadastrar saldo de origem/destino"))</f>
        <v/>
      </c>
    </row>
    <row r="83">
      <c r="A83" s="18" t="n"/>
      <c r="B83" s="42" t="n"/>
      <c r="C83" s="18" t="n"/>
      <c r="D83" s="18" t="n"/>
      <c r="E83" s="18" t="n"/>
      <c r="F83" s="20">
        <f>IF($A83="","",IF($E83="","",IFERROR(INDEX(tbProdutos[Produto],MATCH($E83,tbProdutos[SKU],0)),"SKU não cadastrado")))</f>
        <v/>
      </c>
      <c r="G83" s="21" t="n"/>
      <c r="H83" s="42" t="n"/>
      <c r="I83" s="42" t="n"/>
      <c r="J83" s="21" t="n"/>
      <c r="K83" s="42" t="n"/>
      <c r="L83" s="42" t="n"/>
      <c r="M83" s="21" t="n"/>
      <c r="N83" s="22">
        <f>IF($A83="","",IF(OR($B83="",$C83="",$D83="",$E83="",$G83=""),"Cadastro incompleto",IF($I83="",IF($J83&lt;&gt;"","Envio incompleto","Solicitada"),IF($J83="","Envio incompleto",IF(OR($L83&lt;&gt;"",$M83&lt;&gt;""),IF(OR($L83="",$M83=""),"Recebimento incompleto",IF($M83=$J83,"Recebida","Recebida com divergência")),"Em trânsito")))))</f>
        <v/>
      </c>
      <c r="O83" s="23">
        <f>IF(OR($A83="",$I83=""),"",MAX(0,IF($L83&lt;&gt;"",$L83-$I83,Cadastros!$B$3-$I83)))</f>
        <v/>
      </c>
      <c r="P83" s="23">
        <f>IF(OR($A83="",$L83="",$M83="",$J83=""),"",$M83-$J83)</f>
        <v/>
      </c>
      <c r="Q83" s="22">
        <f>IF($A83="","",IF($I83="",IF($H83="","Sem previsão de envio",IF(Cadastros!$B$3&gt;$H83,"Envio atrasado","No prazo")),IF($L83="",IF($K83="","Sem previsão de recebimento",IF(Cadastros!$B$3&gt;$K83,"Recebimento atrasado","No prazo")),IF($K83="","Recebida sem previsão",IF($L83&gt;$K83,"Recebida com atraso","Concluída no prazo")))))</f>
        <v/>
      </c>
      <c r="R83" s="18" t="n"/>
      <c r="S83" s="20">
        <f>IF($A83="","",_xlfn.TEXTJOIN(" | ",TRUE,IF($C83=$D83,"Origem e destino iguais",""),IF(COUNTIF($A$5:$A$204,$A83)&gt;1,"ID duplicado",""),IF(AND($I83&lt;&gt;"",$J83=""),"Informe a quantidade enviada",""),IF(AND($J83&lt;&gt;"",$I83=""),"Informe a data de envio",""),IF(AND($L83&lt;&gt;"",$M83=""),"Informe a quantidade recebida",""),IF(AND($M83&lt;&gt;"",$L83=""),"Informe a data de recebimento",""),IF(AND($L83&lt;&gt;"",$I83=""),"Recebimento sem envio",""),IF(AND($J83&lt;&gt;"",$G83&lt;&gt;"",$J83&lt;&gt;$G83),"Envio diferente do solicitado",""),IF(AND($L83&lt;&gt;"",$M83&lt;&gt;"",$J83&lt;&gt;"",$M83&lt;&gt;$J83),"Diferença no recebimento",""),IF(AND($M83&lt;&gt;"",$J83&lt;&gt;"",$M83&gt;$J83),"Recebido acima do enviado",""),IF(AND($I83&lt;&gt;"",$B83&lt;&gt;"",$I83&lt;$B83),"Envio anterior à solicitação",""),IF(AND($L83&lt;&gt;"",$I83&lt;&gt;"",$L83&lt;$I83),"Recebimento anterior ao envio",""),IF(AND($O83&lt;&gt;"",$L83="",$O83&gt;Cadastros!$B$5),"Trânsito prolongado","")))</f>
        <v/>
      </c>
      <c r="T83" s="22">
        <f>IF($A83="","",IF(AND(COUNTIFS(tbSaldos[Depósito],$C83,tbSaldos[SKU],$E83)&gt;0,COUNTIFS(tbSaldos[Depósito],$D83,tbSaldos[SKU],$E83)&gt;0),"OK","Cadastrar saldo de origem/destino"))</f>
        <v/>
      </c>
    </row>
    <row r="84">
      <c r="A84" s="18" t="n"/>
      <c r="B84" s="42" t="n"/>
      <c r="C84" s="18" t="n"/>
      <c r="D84" s="18" t="n"/>
      <c r="E84" s="18" t="n"/>
      <c r="F84" s="20">
        <f>IF($A84="","",IF($E84="","",IFERROR(INDEX(tbProdutos[Produto],MATCH($E84,tbProdutos[SKU],0)),"SKU não cadastrado")))</f>
        <v/>
      </c>
      <c r="G84" s="21" t="n"/>
      <c r="H84" s="42" t="n"/>
      <c r="I84" s="42" t="n"/>
      <c r="J84" s="21" t="n"/>
      <c r="K84" s="42" t="n"/>
      <c r="L84" s="42" t="n"/>
      <c r="M84" s="21" t="n"/>
      <c r="N84" s="22">
        <f>IF($A84="","",IF(OR($B84="",$C84="",$D84="",$E84="",$G84=""),"Cadastro incompleto",IF($I84="",IF($J84&lt;&gt;"","Envio incompleto","Solicitada"),IF($J84="","Envio incompleto",IF(OR($L84&lt;&gt;"",$M84&lt;&gt;""),IF(OR($L84="",$M84=""),"Recebimento incompleto",IF($M84=$J84,"Recebida","Recebida com divergência")),"Em trânsito")))))</f>
        <v/>
      </c>
      <c r="O84" s="23">
        <f>IF(OR($A84="",$I84=""),"",MAX(0,IF($L84&lt;&gt;"",$L84-$I84,Cadastros!$B$3-$I84)))</f>
        <v/>
      </c>
      <c r="P84" s="23">
        <f>IF(OR($A84="",$L84="",$M84="",$J84=""),"",$M84-$J84)</f>
        <v/>
      </c>
      <c r="Q84" s="22">
        <f>IF($A84="","",IF($I84="",IF($H84="","Sem previsão de envio",IF(Cadastros!$B$3&gt;$H84,"Envio atrasado","No prazo")),IF($L84="",IF($K84="","Sem previsão de recebimento",IF(Cadastros!$B$3&gt;$K84,"Recebimento atrasado","No prazo")),IF($K84="","Recebida sem previsão",IF($L84&gt;$K84,"Recebida com atraso","Concluída no prazo")))))</f>
        <v/>
      </c>
      <c r="R84" s="18" t="n"/>
      <c r="S84" s="20">
        <f>IF($A84="","",_xlfn.TEXTJOIN(" | ",TRUE,IF($C84=$D84,"Origem e destino iguais",""),IF(COUNTIF($A$5:$A$204,$A84)&gt;1,"ID duplicado",""),IF(AND($I84&lt;&gt;"",$J84=""),"Informe a quantidade enviada",""),IF(AND($J84&lt;&gt;"",$I84=""),"Informe a data de envio",""),IF(AND($L84&lt;&gt;"",$M84=""),"Informe a quantidade recebida",""),IF(AND($M84&lt;&gt;"",$L84=""),"Informe a data de recebimento",""),IF(AND($L84&lt;&gt;"",$I84=""),"Recebimento sem envio",""),IF(AND($J84&lt;&gt;"",$G84&lt;&gt;"",$J84&lt;&gt;$G84),"Envio diferente do solicitado",""),IF(AND($L84&lt;&gt;"",$M84&lt;&gt;"",$J84&lt;&gt;"",$M84&lt;&gt;$J84),"Diferença no recebimento",""),IF(AND($M84&lt;&gt;"",$J84&lt;&gt;"",$M84&gt;$J84),"Recebido acima do enviado",""),IF(AND($I84&lt;&gt;"",$B84&lt;&gt;"",$I84&lt;$B84),"Envio anterior à solicitação",""),IF(AND($L84&lt;&gt;"",$I84&lt;&gt;"",$L84&lt;$I84),"Recebimento anterior ao envio",""),IF(AND($O84&lt;&gt;"",$L84="",$O84&gt;Cadastros!$B$5),"Trânsito prolongado","")))</f>
        <v/>
      </c>
      <c r="T84" s="22">
        <f>IF($A84="","",IF(AND(COUNTIFS(tbSaldos[Depósito],$C84,tbSaldos[SKU],$E84)&gt;0,COUNTIFS(tbSaldos[Depósito],$D84,tbSaldos[SKU],$E84)&gt;0),"OK","Cadastrar saldo de origem/destino"))</f>
        <v/>
      </c>
    </row>
    <row r="85">
      <c r="A85" s="18" t="n"/>
      <c r="B85" s="42" t="n"/>
      <c r="C85" s="18" t="n"/>
      <c r="D85" s="18" t="n"/>
      <c r="E85" s="18" t="n"/>
      <c r="F85" s="20">
        <f>IF($A85="","",IF($E85="","",IFERROR(INDEX(tbProdutos[Produto],MATCH($E85,tbProdutos[SKU],0)),"SKU não cadastrado")))</f>
        <v/>
      </c>
      <c r="G85" s="21" t="n"/>
      <c r="H85" s="42" t="n"/>
      <c r="I85" s="42" t="n"/>
      <c r="J85" s="21" t="n"/>
      <c r="K85" s="42" t="n"/>
      <c r="L85" s="42" t="n"/>
      <c r="M85" s="21" t="n"/>
      <c r="N85" s="22">
        <f>IF($A85="","",IF(OR($B85="",$C85="",$D85="",$E85="",$G85=""),"Cadastro incompleto",IF($I85="",IF($J85&lt;&gt;"","Envio incompleto","Solicitada"),IF($J85="","Envio incompleto",IF(OR($L85&lt;&gt;"",$M85&lt;&gt;""),IF(OR($L85="",$M85=""),"Recebimento incompleto",IF($M85=$J85,"Recebida","Recebida com divergência")),"Em trânsito")))))</f>
        <v/>
      </c>
      <c r="O85" s="23">
        <f>IF(OR($A85="",$I85=""),"",MAX(0,IF($L85&lt;&gt;"",$L85-$I85,Cadastros!$B$3-$I85)))</f>
        <v/>
      </c>
      <c r="P85" s="23">
        <f>IF(OR($A85="",$L85="",$M85="",$J85=""),"",$M85-$J85)</f>
        <v/>
      </c>
      <c r="Q85" s="22">
        <f>IF($A85="","",IF($I85="",IF($H85="","Sem previsão de envio",IF(Cadastros!$B$3&gt;$H85,"Envio atrasado","No prazo")),IF($L85="",IF($K85="","Sem previsão de recebimento",IF(Cadastros!$B$3&gt;$K85,"Recebimento atrasado","No prazo")),IF($K85="","Recebida sem previsão",IF($L85&gt;$K85,"Recebida com atraso","Concluída no prazo")))))</f>
        <v/>
      </c>
      <c r="R85" s="18" t="n"/>
      <c r="S85" s="20">
        <f>IF($A85="","",_xlfn.TEXTJOIN(" | ",TRUE,IF($C85=$D85,"Origem e destino iguais",""),IF(COUNTIF($A$5:$A$204,$A85)&gt;1,"ID duplicado",""),IF(AND($I85&lt;&gt;"",$J85=""),"Informe a quantidade enviada",""),IF(AND($J85&lt;&gt;"",$I85=""),"Informe a data de envio",""),IF(AND($L85&lt;&gt;"",$M85=""),"Informe a quantidade recebida",""),IF(AND($M85&lt;&gt;"",$L85=""),"Informe a data de recebimento",""),IF(AND($L85&lt;&gt;"",$I85=""),"Recebimento sem envio",""),IF(AND($J85&lt;&gt;"",$G85&lt;&gt;"",$J85&lt;&gt;$G85),"Envio diferente do solicitado",""),IF(AND($L85&lt;&gt;"",$M85&lt;&gt;"",$J85&lt;&gt;"",$M85&lt;&gt;$J85),"Diferença no recebimento",""),IF(AND($M85&lt;&gt;"",$J85&lt;&gt;"",$M85&gt;$J85),"Recebido acima do enviado",""),IF(AND($I85&lt;&gt;"",$B85&lt;&gt;"",$I85&lt;$B85),"Envio anterior à solicitação",""),IF(AND($L85&lt;&gt;"",$I85&lt;&gt;"",$L85&lt;$I85),"Recebimento anterior ao envio",""),IF(AND($O85&lt;&gt;"",$L85="",$O85&gt;Cadastros!$B$5),"Trânsito prolongado","")))</f>
        <v/>
      </c>
      <c r="T85" s="22">
        <f>IF($A85="","",IF(AND(COUNTIFS(tbSaldos[Depósito],$C85,tbSaldos[SKU],$E85)&gt;0,COUNTIFS(tbSaldos[Depósito],$D85,tbSaldos[SKU],$E85)&gt;0),"OK","Cadastrar saldo de origem/destino"))</f>
        <v/>
      </c>
    </row>
    <row r="86">
      <c r="A86" s="18" t="n"/>
      <c r="B86" s="42" t="n"/>
      <c r="C86" s="18" t="n"/>
      <c r="D86" s="18" t="n"/>
      <c r="E86" s="18" t="n"/>
      <c r="F86" s="20">
        <f>IF($A86="","",IF($E86="","",IFERROR(INDEX(tbProdutos[Produto],MATCH($E86,tbProdutos[SKU],0)),"SKU não cadastrado")))</f>
        <v/>
      </c>
      <c r="G86" s="21" t="n"/>
      <c r="H86" s="42" t="n"/>
      <c r="I86" s="42" t="n"/>
      <c r="J86" s="21" t="n"/>
      <c r="K86" s="42" t="n"/>
      <c r="L86" s="42" t="n"/>
      <c r="M86" s="21" t="n"/>
      <c r="N86" s="22">
        <f>IF($A86="","",IF(OR($B86="",$C86="",$D86="",$E86="",$G86=""),"Cadastro incompleto",IF($I86="",IF($J86&lt;&gt;"","Envio incompleto","Solicitada"),IF($J86="","Envio incompleto",IF(OR($L86&lt;&gt;"",$M86&lt;&gt;""),IF(OR($L86="",$M86=""),"Recebimento incompleto",IF($M86=$J86,"Recebida","Recebida com divergência")),"Em trânsito")))))</f>
        <v/>
      </c>
      <c r="O86" s="23">
        <f>IF(OR($A86="",$I86=""),"",MAX(0,IF($L86&lt;&gt;"",$L86-$I86,Cadastros!$B$3-$I86)))</f>
        <v/>
      </c>
      <c r="P86" s="23">
        <f>IF(OR($A86="",$L86="",$M86="",$J86=""),"",$M86-$J86)</f>
        <v/>
      </c>
      <c r="Q86" s="22">
        <f>IF($A86="","",IF($I86="",IF($H86="","Sem previsão de envio",IF(Cadastros!$B$3&gt;$H86,"Envio atrasado","No prazo")),IF($L86="",IF($K86="","Sem previsão de recebimento",IF(Cadastros!$B$3&gt;$K86,"Recebimento atrasado","No prazo")),IF($K86="","Recebida sem previsão",IF($L86&gt;$K86,"Recebida com atraso","Concluída no prazo")))))</f>
        <v/>
      </c>
      <c r="R86" s="18" t="n"/>
      <c r="S86" s="20">
        <f>IF($A86="","",_xlfn.TEXTJOIN(" | ",TRUE,IF($C86=$D86,"Origem e destino iguais",""),IF(COUNTIF($A$5:$A$204,$A86)&gt;1,"ID duplicado",""),IF(AND($I86&lt;&gt;"",$J86=""),"Informe a quantidade enviada",""),IF(AND($J86&lt;&gt;"",$I86=""),"Informe a data de envio",""),IF(AND($L86&lt;&gt;"",$M86=""),"Informe a quantidade recebida",""),IF(AND($M86&lt;&gt;"",$L86=""),"Informe a data de recebimento",""),IF(AND($L86&lt;&gt;"",$I86=""),"Recebimento sem envio",""),IF(AND($J86&lt;&gt;"",$G86&lt;&gt;"",$J86&lt;&gt;$G86),"Envio diferente do solicitado",""),IF(AND($L86&lt;&gt;"",$M86&lt;&gt;"",$J86&lt;&gt;"",$M86&lt;&gt;$J86),"Diferença no recebimento",""),IF(AND($M86&lt;&gt;"",$J86&lt;&gt;"",$M86&gt;$J86),"Recebido acima do enviado",""),IF(AND($I86&lt;&gt;"",$B86&lt;&gt;"",$I86&lt;$B86),"Envio anterior à solicitação",""),IF(AND($L86&lt;&gt;"",$I86&lt;&gt;"",$L86&lt;$I86),"Recebimento anterior ao envio",""),IF(AND($O86&lt;&gt;"",$L86="",$O86&gt;Cadastros!$B$5),"Trânsito prolongado","")))</f>
        <v/>
      </c>
      <c r="T86" s="22">
        <f>IF($A86="","",IF(AND(COUNTIFS(tbSaldos[Depósito],$C86,tbSaldos[SKU],$E86)&gt;0,COUNTIFS(tbSaldos[Depósito],$D86,tbSaldos[SKU],$E86)&gt;0),"OK","Cadastrar saldo de origem/destino"))</f>
        <v/>
      </c>
    </row>
    <row r="87">
      <c r="A87" s="18" t="n"/>
      <c r="B87" s="42" t="n"/>
      <c r="C87" s="18" t="n"/>
      <c r="D87" s="18" t="n"/>
      <c r="E87" s="18" t="n"/>
      <c r="F87" s="20">
        <f>IF($A87="","",IF($E87="","",IFERROR(INDEX(tbProdutos[Produto],MATCH($E87,tbProdutos[SKU],0)),"SKU não cadastrado")))</f>
        <v/>
      </c>
      <c r="G87" s="21" t="n"/>
      <c r="H87" s="42" t="n"/>
      <c r="I87" s="42" t="n"/>
      <c r="J87" s="21" t="n"/>
      <c r="K87" s="42" t="n"/>
      <c r="L87" s="42" t="n"/>
      <c r="M87" s="21" t="n"/>
      <c r="N87" s="22">
        <f>IF($A87="","",IF(OR($B87="",$C87="",$D87="",$E87="",$G87=""),"Cadastro incompleto",IF($I87="",IF($J87&lt;&gt;"","Envio incompleto","Solicitada"),IF($J87="","Envio incompleto",IF(OR($L87&lt;&gt;"",$M87&lt;&gt;""),IF(OR($L87="",$M87=""),"Recebimento incompleto",IF($M87=$J87,"Recebida","Recebida com divergência")),"Em trânsito")))))</f>
        <v/>
      </c>
      <c r="O87" s="23">
        <f>IF(OR($A87="",$I87=""),"",MAX(0,IF($L87&lt;&gt;"",$L87-$I87,Cadastros!$B$3-$I87)))</f>
        <v/>
      </c>
      <c r="P87" s="23">
        <f>IF(OR($A87="",$L87="",$M87="",$J87=""),"",$M87-$J87)</f>
        <v/>
      </c>
      <c r="Q87" s="22">
        <f>IF($A87="","",IF($I87="",IF($H87="","Sem previsão de envio",IF(Cadastros!$B$3&gt;$H87,"Envio atrasado","No prazo")),IF($L87="",IF($K87="","Sem previsão de recebimento",IF(Cadastros!$B$3&gt;$K87,"Recebimento atrasado","No prazo")),IF($K87="","Recebida sem previsão",IF($L87&gt;$K87,"Recebida com atraso","Concluída no prazo")))))</f>
        <v/>
      </c>
      <c r="R87" s="18" t="n"/>
      <c r="S87" s="20">
        <f>IF($A87="","",_xlfn.TEXTJOIN(" | ",TRUE,IF($C87=$D87,"Origem e destino iguais",""),IF(COUNTIF($A$5:$A$204,$A87)&gt;1,"ID duplicado",""),IF(AND($I87&lt;&gt;"",$J87=""),"Informe a quantidade enviada",""),IF(AND($J87&lt;&gt;"",$I87=""),"Informe a data de envio",""),IF(AND($L87&lt;&gt;"",$M87=""),"Informe a quantidade recebida",""),IF(AND($M87&lt;&gt;"",$L87=""),"Informe a data de recebimento",""),IF(AND($L87&lt;&gt;"",$I87=""),"Recebimento sem envio",""),IF(AND($J87&lt;&gt;"",$G87&lt;&gt;"",$J87&lt;&gt;$G87),"Envio diferente do solicitado",""),IF(AND($L87&lt;&gt;"",$M87&lt;&gt;"",$J87&lt;&gt;"",$M87&lt;&gt;$J87),"Diferença no recebimento",""),IF(AND($M87&lt;&gt;"",$J87&lt;&gt;"",$M87&gt;$J87),"Recebido acima do enviado",""),IF(AND($I87&lt;&gt;"",$B87&lt;&gt;"",$I87&lt;$B87),"Envio anterior à solicitação",""),IF(AND($L87&lt;&gt;"",$I87&lt;&gt;"",$L87&lt;$I87),"Recebimento anterior ao envio",""),IF(AND($O87&lt;&gt;"",$L87="",$O87&gt;Cadastros!$B$5),"Trânsito prolongado","")))</f>
        <v/>
      </c>
      <c r="T87" s="22">
        <f>IF($A87="","",IF(AND(COUNTIFS(tbSaldos[Depósito],$C87,tbSaldos[SKU],$E87)&gt;0,COUNTIFS(tbSaldos[Depósito],$D87,tbSaldos[SKU],$E87)&gt;0),"OK","Cadastrar saldo de origem/destino"))</f>
        <v/>
      </c>
    </row>
    <row r="88">
      <c r="A88" s="18" t="n"/>
      <c r="B88" s="42" t="n"/>
      <c r="C88" s="18" t="n"/>
      <c r="D88" s="18" t="n"/>
      <c r="E88" s="18" t="n"/>
      <c r="F88" s="20">
        <f>IF($A88="","",IF($E88="","",IFERROR(INDEX(tbProdutos[Produto],MATCH($E88,tbProdutos[SKU],0)),"SKU não cadastrado")))</f>
        <v/>
      </c>
      <c r="G88" s="21" t="n"/>
      <c r="H88" s="42" t="n"/>
      <c r="I88" s="42" t="n"/>
      <c r="J88" s="21" t="n"/>
      <c r="K88" s="42" t="n"/>
      <c r="L88" s="42" t="n"/>
      <c r="M88" s="21" t="n"/>
      <c r="N88" s="22">
        <f>IF($A88="","",IF(OR($B88="",$C88="",$D88="",$E88="",$G88=""),"Cadastro incompleto",IF($I88="",IF($J88&lt;&gt;"","Envio incompleto","Solicitada"),IF($J88="","Envio incompleto",IF(OR($L88&lt;&gt;"",$M88&lt;&gt;""),IF(OR($L88="",$M88=""),"Recebimento incompleto",IF($M88=$J88,"Recebida","Recebida com divergência")),"Em trânsito")))))</f>
        <v/>
      </c>
      <c r="O88" s="23">
        <f>IF(OR($A88="",$I88=""),"",MAX(0,IF($L88&lt;&gt;"",$L88-$I88,Cadastros!$B$3-$I88)))</f>
        <v/>
      </c>
      <c r="P88" s="23">
        <f>IF(OR($A88="",$L88="",$M88="",$J88=""),"",$M88-$J88)</f>
        <v/>
      </c>
      <c r="Q88" s="22">
        <f>IF($A88="","",IF($I88="",IF($H88="","Sem previsão de envio",IF(Cadastros!$B$3&gt;$H88,"Envio atrasado","No prazo")),IF($L88="",IF($K88="","Sem previsão de recebimento",IF(Cadastros!$B$3&gt;$K88,"Recebimento atrasado","No prazo")),IF($K88="","Recebida sem previsão",IF($L88&gt;$K88,"Recebida com atraso","Concluída no prazo")))))</f>
        <v/>
      </c>
      <c r="R88" s="18" t="n"/>
      <c r="S88" s="20">
        <f>IF($A88="","",_xlfn.TEXTJOIN(" | ",TRUE,IF($C88=$D88,"Origem e destino iguais",""),IF(COUNTIF($A$5:$A$204,$A88)&gt;1,"ID duplicado",""),IF(AND($I88&lt;&gt;"",$J88=""),"Informe a quantidade enviada",""),IF(AND($J88&lt;&gt;"",$I88=""),"Informe a data de envio",""),IF(AND($L88&lt;&gt;"",$M88=""),"Informe a quantidade recebida",""),IF(AND($M88&lt;&gt;"",$L88=""),"Informe a data de recebimento",""),IF(AND($L88&lt;&gt;"",$I88=""),"Recebimento sem envio",""),IF(AND($J88&lt;&gt;"",$G88&lt;&gt;"",$J88&lt;&gt;$G88),"Envio diferente do solicitado",""),IF(AND($L88&lt;&gt;"",$M88&lt;&gt;"",$J88&lt;&gt;"",$M88&lt;&gt;$J88),"Diferença no recebimento",""),IF(AND($M88&lt;&gt;"",$J88&lt;&gt;"",$M88&gt;$J88),"Recebido acima do enviado",""),IF(AND($I88&lt;&gt;"",$B88&lt;&gt;"",$I88&lt;$B88),"Envio anterior à solicitação",""),IF(AND($L88&lt;&gt;"",$I88&lt;&gt;"",$L88&lt;$I88),"Recebimento anterior ao envio",""),IF(AND($O88&lt;&gt;"",$L88="",$O88&gt;Cadastros!$B$5),"Trânsito prolongado","")))</f>
        <v/>
      </c>
      <c r="T88" s="22">
        <f>IF($A88="","",IF(AND(COUNTIFS(tbSaldos[Depósito],$C88,tbSaldos[SKU],$E88)&gt;0,COUNTIFS(tbSaldos[Depósito],$D88,tbSaldos[SKU],$E88)&gt;0),"OK","Cadastrar saldo de origem/destino"))</f>
        <v/>
      </c>
    </row>
    <row r="89">
      <c r="A89" s="18" t="n"/>
      <c r="B89" s="42" t="n"/>
      <c r="C89" s="18" t="n"/>
      <c r="D89" s="18" t="n"/>
      <c r="E89" s="18" t="n"/>
      <c r="F89" s="20">
        <f>IF($A89="","",IF($E89="","",IFERROR(INDEX(tbProdutos[Produto],MATCH($E89,tbProdutos[SKU],0)),"SKU não cadastrado")))</f>
        <v/>
      </c>
      <c r="G89" s="21" t="n"/>
      <c r="H89" s="42" t="n"/>
      <c r="I89" s="42" t="n"/>
      <c r="J89" s="21" t="n"/>
      <c r="K89" s="42" t="n"/>
      <c r="L89" s="42" t="n"/>
      <c r="M89" s="21" t="n"/>
      <c r="N89" s="22">
        <f>IF($A89="","",IF(OR($B89="",$C89="",$D89="",$E89="",$G89=""),"Cadastro incompleto",IF($I89="",IF($J89&lt;&gt;"","Envio incompleto","Solicitada"),IF($J89="","Envio incompleto",IF(OR($L89&lt;&gt;"",$M89&lt;&gt;""),IF(OR($L89="",$M89=""),"Recebimento incompleto",IF($M89=$J89,"Recebida","Recebida com divergência")),"Em trânsito")))))</f>
        <v/>
      </c>
      <c r="O89" s="23">
        <f>IF(OR($A89="",$I89=""),"",MAX(0,IF($L89&lt;&gt;"",$L89-$I89,Cadastros!$B$3-$I89)))</f>
        <v/>
      </c>
      <c r="P89" s="23">
        <f>IF(OR($A89="",$L89="",$M89="",$J89=""),"",$M89-$J89)</f>
        <v/>
      </c>
      <c r="Q89" s="22">
        <f>IF($A89="","",IF($I89="",IF($H89="","Sem previsão de envio",IF(Cadastros!$B$3&gt;$H89,"Envio atrasado","No prazo")),IF($L89="",IF($K89="","Sem previsão de recebimento",IF(Cadastros!$B$3&gt;$K89,"Recebimento atrasado","No prazo")),IF($K89="","Recebida sem previsão",IF($L89&gt;$K89,"Recebida com atraso","Concluída no prazo")))))</f>
        <v/>
      </c>
      <c r="R89" s="18" t="n"/>
      <c r="S89" s="20">
        <f>IF($A89="","",_xlfn.TEXTJOIN(" | ",TRUE,IF($C89=$D89,"Origem e destino iguais",""),IF(COUNTIF($A$5:$A$204,$A89)&gt;1,"ID duplicado",""),IF(AND($I89&lt;&gt;"",$J89=""),"Informe a quantidade enviada",""),IF(AND($J89&lt;&gt;"",$I89=""),"Informe a data de envio",""),IF(AND($L89&lt;&gt;"",$M89=""),"Informe a quantidade recebida",""),IF(AND($M89&lt;&gt;"",$L89=""),"Informe a data de recebimento",""),IF(AND($L89&lt;&gt;"",$I89=""),"Recebimento sem envio",""),IF(AND($J89&lt;&gt;"",$G89&lt;&gt;"",$J89&lt;&gt;$G89),"Envio diferente do solicitado",""),IF(AND($L89&lt;&gt;"",$M89&lt;&gt;"",$J89&lt;&gt;"",$M89&lt;&gt;$J89),"Diferença no recebimento",""),IF(AND($M89&lt;&gt;"",$J89&lt;&gt;"",$M89&gt;$J89),"Recebido acima do enviado",""),IF(AND($I89&lt;&gt;"",$B89&lt;&gt;"",$I89&lt;$B89),"Envio anterior à solicitação",""),IF(AND($L89&lt;&gt;"",$I89&lt;&gt;"",$L89&lt;$I89),"Recebimento anterior ao envio",""),IF(AND($O89&lt;&gt;"",$L89="",$O89&gt;Cadastros!$B$5),"Trânsito prolongado","")))</f>
        <v/>
      </c>
      <c r="T89" s="22">
        <f>IF($A89="","",IF(AND(COUNTIFS(tbSaldos[Depósito],$C89,tbSaldos[SKU],$E89)&gt;0,COUNTIFS(tbSaldos[Depósito],$D89,tbSaldos[SKU],$E89)&gt;0),"OK","Cadastrar saldo de origem/destino"))</f>
        <v/>
      </c>
    </row>
    <row r="90">
      <c r="A90" s="18" t="n"/>
      <c r="B90" s="42" t="n"/>
      <c r="C90" s="18" t="n"/>
      <c r="D90" s="18" t="n"/>
      <c r="E90" s="18" t="n"/>
      <c r="F90" s="20">
        <f>IF($A90="","",IF($E90="","",IFERROR(INDEX(tbProdutos[Produto],MATCH($E90,tbProdutos[SKU],0)),"SKU não cadastrado")))</f>
        <v/>
      </c>
      <c r="G90" s="21" t="n"/>
      <c r="H90" s="42" t="n"/>
      <c r="I90" s="42" t="n"/>
      <c r="J90" s="21" t="n"/>
      <c r="K90" s="42" t="n"/>
      <c r="L90" s="42" t="n"/>
      <c r="M90" s="21" t="n"/>
      <c r="N90" s="22">
        <f>IF($A90="","",IF(OR($B90="",$C90="",$D90="",$E90="",$G90=""),"Cadastro incompleto",IF($I90="",IF($J90&lt;&gt;"","Envio incompleto","Solicitada"),IF($J90="","Envio incompleto",IF(OR($L90&lt;&gt;"",$M90&lt;&gt;""),IF(OR($L90="",$M90=""),"Recebimento incompleto",IF($M90=$J90,"Recebida","Recebida com divergência")),"Em trânsito")))))</f>
        <v/>
      </c>
      <c r="O90" s="23">
        <f>IF(OR($A90="",$I90=""),"",MAX(0,IF($L90&lt;&gt;"",$L90-$I90,Cadastros!$B$3-$I90)))</f>
        <v/>
      </c>
      <c r="P90" s="23">
        <f>IF(OR($A90="",$L90="",$M90="",$J90=""),"",$M90-$J90)</f>
        <v/>
      </c>
      <c r="Q90" s="22">
        <f>IF($A90="","",IF($I90="",IF($H90="","Sem previsão de envio",IF(Cadastros!$B$3&gt;$H90,"Envio atrasado","No prazo")),IF($L90="",IF($K90="","Sem previsão de recebimento",IF(Cadastros!$B$3&gt;$K90,"Recebimento atrasado","No prazo")),IF($K90="","Recebida sem previsão",IF($L90&gt;$K90,"Recebida com atraso","Concluída no prazo")))))</f>
        <v/>
      </c>
      <c r="R90" s="18" t="n"/>
      <c r="S90" s="20">
        <f>IF($A90="","",_xlfn.TEXTJOIN(" | ",TRUE,IF($C90=$D90,"Origem e destino iguais",""),IF(COUNTIF($A$5:$A$204,$A90)&gt;1,"ID duplicado",""),IF(AND($I90&lt;&gt;"",$J90=""),"Informe a quantidade enviada",""),IF(AND($J90&lt;&gt;"",$I90=""),"Informe a data de envio",""),IF(AND($L90&lt;&gt;"",$M90=""),"Informe a quantidade recebida",""),IF(AND($M90&lt;&gt;"",$L90=""),"Informe a data de recebimento",""),IF(AND($L90&lt;&gt;"",$I90=""),"Recebimento sem envio",""),IF(AND($J90&lt;&gt;"",$G90&lt;&gt;"",$J90&lt;&gt;$G90),"Envio diferente do solicitado",""),IF(AND($L90&lt;&gt;"",$M90&lt;&gt;"",$J90&lt;&gt;"",$M90&lt;&gt;$J90),"Diferença no recebimento",""),IF(AND($M90&lt;&gt;"",$J90&lt;&gt;"",$M90&gt;$J90),"Recebido acima do enviado",""),IF(AND($I90&lt;&gt;"",$B90&lt;&gt;"",$I90&lt;$B90),"Envio anterior à solicitação",""),IF(AND($L90&lt;&gt;"",$I90&lt;&gt;"",$L90&lt;$I90),"Recebimento anterior ao envio",""),IF(AND($O90&lt;&gt;"",$L90="",$O90&gt;Cadastros!$B$5),"Trânsito prolongado","")))</f>
        <v/>
      </c>
      <c r="T90" s="22">
        <f>IF($A90="","",IF(AND(COUNTIFS(tbSaldos[Depósito],$C90,tbSaldos[SKU],$E90)&gt;0,COUNTIFS(tbSaldos[Depósito],$D90,tbSaldos[SKU],$E90)&gt;0),"OK","Cadastrar saldo de origem/destino"))</f>
        <v/>
      </c>
    </row>
    <row r="91">
      <c r="A91" s="18" t="n"/>
      <c r="B91" s="42" t="n"/>
      <c r="C91" s="18" t="n"/>
      <c r="D91" s="18" t="n"/>
      <c r="E91" s="18" t="n"/>
      <c r="F91" s="20">
        <f>IF($A91="","",IF($E91="","",IFERROR(INDEX(tbProdutos[Produto],MATCH($E91,tbProdutos[SKU],0)),"SKU não cadastrado")))</f>
        <v/>
      </c>
      <c r="G91" s="21" t="n"/>
      <c r="H91" s="42" t="n"/>
      <c r="I91" s="42" t="n"/>
      <c r="J91" s="21" t="n"/>
      <c r="K91" s="42" t="n"/>
      <c r="L91" s="42" t="n"/>
      <c r="M91" s="21" t="n"/>
      <c r="N91" s="22">
        <f>IF($A91="","",IF(OR($B91="",$C91="",$D91="",$E91="",$G91=""),"Cadastro incompleto",IF($I91="",IF($J91&lt;&gt;"","Envio incompleto","Solicitada"),IF($J91="","Envio incompleto",IF(OR($L91&lt;&gt;"",$M91&lt;&gt;""),IF(OR($L91="",$M91=""),"Recebimento incompleto",IF($M91=$J91,"Recebida","Recebida com divergência")),"Em trânsito")))))</f>
        <v/>
      </c>
      <c r="O91" s="23">
        <f>IF(OR($A91="",$I91=""),"",MAX(0,IF($L91&lt;&gt;"",$L91-$I91,Cadastros!$B$3-$I91)))</f>
        <v/>
      </c>
      <c r="P91" s="23">
        <f>IF(OR($A91="",$L91="",$M91="",$J91=""),"",$M91-$J91)</f>
        <v/>
      </c>
      <c r="Q91" s="22">
        <f>IF($A91="","",IF($I91="",IF($H91="","Sem previsão de envio",IF(Cadastros!$B$3&gt;$H91,"Envio atrasado","No prazo")),IF($L91="",IF($K91="","Sem previsão de recebimento",IF(Cadastros!$B$3&gt;$K91,"Recebimento atrasado","No prazo")),IF($K91="","Recebida sem previsão",IF($L91&gt;$K91,"Recebida com atraso","Concluída no prazo")))))</f>
        <v/>
      </c>
      <c r="R91" s="18" t="n"/>
      <c r="S91" s="20">
        <f>IF($A91="","",_xlfn.TEXTJOIN(" | ",TRUE,IF($C91=$D91,"Origem e destino iguais",""),IF(COUNTIF($A$5:$A$204,$A91)&gt;1,"ID duplicado",""),IF(AND($I91&lt;&gt;"",$J91=""),"Informe a quantidade enviada",""),IF(AND($J91&lt;&gt;"",$I91=""),"Informe a data de envio",""),IF(AND($L91&lt;&gt;"",$M91=""),"Informe a quantidade recebida",""),IF(AND($M91&lt;&gt;"",$L91=""),"Informe a data de recebimento",""),IF(AND($L91&lt;&gt;"",$I91=""),"Recebimento sem envio",""),IF(AND($J91&lt;&gt;"",$G91&lt;&gt;"",$J91&lt;&gt;$G91),"Envio diferente do solicitado",""),IF(AND($L91&lt;&gt;"",$M91&lt;&gt;"",$J91&lt;&gt;"",$M91&lt;&gt;$J91),"Diferença no recebimento",""),IF(AND($M91&lt;&gt;"",$J91&lt;&gt;"",$M91&gt;$J91),"Recebido acima do enviado",""),IF(AND($I91&lt;&gt;"",$B91&lt;&gt;"",$I91&lt;$B91),"Envio anterior à solicitação",""),IF(AND($L91&lt;&gt;"",$I91&lt;&gt;"",$L91&lt;$I91),"Recebimento anterior ao envio",""),IF(AND($O91&lt;&gt;"",$L91="",$O91&gt;Cadastros!$B$5),"Trânsito prolongado","")))</f>
        <v/>
      </c>
      <c r="T91" s="22">
        <f>IF($A91="","",IF(AND(COUNTIFS(tbSaldos[Depósito],$C91,tbSaldos[SKU],$E91)&gt;0,COUNTIFS(tbSaldos[Depósito],$D91,tbSaldos[SKU],$E91)&gt;0),"OK","Cadastrar saldo de origem/destino"))</f>
        <v/>
      </c>
    </row>
    <row r="92">
      <c r="A92" s="18" t="n"/>
      <c r="B92" s="42" t="n"/>
      <c r="C92" s="18" t="n"/>
      <c r="D92" s="18" t="n"/>
      <c r="E92" s="18" t="n"/>
      <c r="F92" s="20">
        <f>IF($A92="","",IF($E92="","",IFERROR(INDEX(tbProdutos[Produto],MATCH($E92,tbProdutos[SKU],0)),"SKU não cadastrado")))</f>
        <v/>
      </c>
      <c r="G92" s="21" t="n"/>
      <c r="H92" s="42" t="n"/>
      <c r="I92" s="42" t="n"/>
      <c r="J92" s="21" t="n"/>
      <c r="K92" s="42" t="n"/>
      <c r="L92" s="42" t="n"/>
      <c r="M92" s="21" t="n"/>
      <c r="N92" s="22">
        <f>IF($A92="","",IF(OR($B92="",$C92="",$D92="",$E92="",$G92=""),"Cadastro incompleto",IF($I92="",IF($J92&lt;&gt;"","Envio incompleto","Solicitada"),IF($J92="","Envio incompleto",IF(OR($L92&lt;&gt;"",$M92&lt;&gt;""),IF(OR($L92="",$M92=""),"Recebimento incompleto",IF($M92=$J92,"Recebida","Recebida com divergência")),"Em trânsito")))))</f>
        <v/>
      </c>
      <c r="O92" s="23">
        <f>IF(OR($A92="",$I92=""),"",MAX(0,IF($L92&lt;&gt;"",$L92-$I92,Cadastros!$B$3-$I92)))</f>
        <v/>
      </c>
      <c r="P92" s="23">
        <f>IF(OR($A92="",$L92="",$M92="",$J92=""),"",$M92-$J92)</f>
        <v/>
      </c>
      <c r="Q92" s="22">
        <f>IF($A92="","",IF($I92="",IF($H92="","Sem previsão de envio",IF(Cadastros!$B$3&gt;$H92,"Envio atrasado","No prazo")),IF($L92="",IF($K92="","Sem previsão de recebimento",IF(Cadastros!$B$3&gt;$K92,"Recebimento atrasado","No prazo")),IF($K92="","Recebida sem previsão",IF($L92&gt;$K92,"Recebida com atraso","Concluída no prazo")))))</f>
        <v/>
      </c>
      <c r="R92" s="18" t="n"/>
      <c r="S92" s="20">
        <f>IF($A92="","",_xlfn.TEXTJOIN(" | ",TRUE,IF($C92=$D92,"Origem e destino iguais",""),IF(COUNTIF($A$5:$A$204,$A92)&gt;1,"ID duplicado",""),IF(AND($I92&lt;&gt;"",$J92=""),"Informe a quantidade enviada",""),IF(AND($J92&lt;&gt;"",$I92=""),"Informe a data de envio",""),IF(AND($L92&lt;&gt;"",$M92=""),"Informe a quantidade recebida",""),IF(AND($M92&lt;&gt;"",$L92=""),"Informe a data de recebimento",""),IF(AND($L92&lt;&gt;"",$I92=""),"Recebimento sem envio",""),IF(AND($J92&lt;&gt;"",$G92&lt;&gt;"",$J92&lt;&gt;$G92),"Envio diferente do solicitado",""),IF(AND($L92&lt;&gt;"",$M92&lt;&gt;"",$J92&lt;&gt;"",$M92&lt;&gt;$J92),"Diferença no recebimento",""),IF(AND($M92&lt;&gt;"",$J92&lt;&gt;"",$M92&gt;$J92),"Recebido acima do enviado",""),IF(AND($I92&lt;&gt;"",$B92&lt;&gt;"",$I92&lt;$B92),"Envio anterior à solicitação",""),IF(AND($L92&lt;&gt;"",$I92&lt;&gt;"",$L92&lt;$I92),"Recebimento anterior ao envio",""),IF(AND($O92&lt;&gt;"",$L92="",$O92&gt;Cadastros!$B$5),"Trânsito prolongado","")))</f>
        <v/>
      </c>
      <c r="T92" s="22">
        <f>IF($A92="","",IF(AND(COUNTIFS(tbSaldos[Depósito],$C92,tbSaldos[SKU],$E92)&gt;0,COUNTIFS(tbSaldos[Depósito],$D92,tbSaldos[SKU],$E92)&gt;0),"OK","Cadastrar saldo de origem/destino"))</f>
        <v/>
      </c>
    </row>
    <row r="93">
      <c r="A93" s="18" t="n"/>
      <c r="B93" s="42" t="n"/>
      <c r="C93" s="18" t="n"/>
      <c r="D93" s="18" t="n"/>
      <c r="E93" s="18" t="n"/>
      <c r="F93" s="20">
        <f>IF($A93="","",IF($E93="","",IFERROR(INDEX(tbProdutos[Produto],MATCH($E93,tbProdutos[SKU],0)),"SKU não cadastrado")))</f>
        <v/>
      </c>
      <c r="G93" s="21" t="n"/>
      <c r="H93" s="42" t="n"/>
      <c r="I93" s="42" t="n"/>
      <c r="J93" s="21" t="n"/>
      <c r="K93" s="42" t="n"/>
      <c r="L93" s="42" t="n"/>
      <c r="M93" s="21" t="n"/>
      <c r="N93" s="22">
        <f>IF($A93="","",IF(OR($B93="",$C93="",$D93="",$E93="",$G93=""),"Cadastro incompleto",IF($I93="",IF($J93&lt;&gt;"","Envio incompleto","Solicitada"),IF($J93="","Envio incompleto",IF(OR($L93&lt;&gt;"",$M93&lt;&gt;""),IF(OR($L93="",$M93=""),"Recebimento incompleto",IF($M93=$J93,"Recebida","Recebida com divergência")),"Em trânsito")))))</f>
        <v/>
      </c>
      <c r="O93" s="23">
        <f>IF(OR($A93="",$I93=""),"",MAX(0,IF($L93&lt;&gt;"",$L93-$I93,Cadastros!$B$3-$I93)))</f>
        <v/>
      </c>
      <c r="P93" s="23">
        <f>IF(OR($A93="",$L93="",$M93="",$J93=""),"",$M93-$J93)</f>
        <v/>
      </c>
      <c r="Q93" s="22">
        <f>IF($A93="","",IF($I93="",IF($H93="","Sem previsão de envio",IF(Cadastros!$B$3&gt;$H93,"Envio atrasado","No prazo")),IF($L93="",IF($K93="","Sem previsão de recebimento",IF(Cadastros!$B$3&gt;$K93,"Recebimento atrasado","No prazo")),IF($K93="","Recebida sem previsão",IF($L93&gt;$K93,"Recebida com atraso","Concluída no prazo")))))</f>
        <v/>
      </c>
      <c r="R93" s="18" t="n"/>
      <c r="S93" s="20">
        <f>IF($A93="","",_xlfn.TEXTJOIN(" | ",TRUE,IF($C93=$D93,"Origem e destino iguais",""),IF(COUNTIF($A$5:$A$204,$A93)&gt;1,"ID duplicado",""),IF(AND($I93&lt;&gt;"",$J93=""),"Informe a quantidade enviada",""),IF(AND($J93&lt;&gt;"",$I93=""),"Informe a data de envio",""),IF(AND($L93&lt;&gt;"",$M93=""),"Informe a quantidade recebida",""),IF(AND($M93&lt;&gt;"",$L93=""),"Informe a data de recebimento",""),IF(AND($L93&lt;&gt;"",$I93=""),"Recebimento sem envio",""),IF(AND($J93&lt;&gt;"",$G93&lt;&gt;"",$J93&lt;&gt;$G93),"Envio diferente do solicitado",""),IF(AND($L93&lt;&gt;"",$M93&lt;&gt;"",$J93&lt;&gt;"",$M93&lt;&gt;$J93),"Diferença no recebimento",""),IF(AND($M93&lt;&gt;"",$J93&lt;&gt;"",$M93&gt;$J93),"Recebido acima do enviado",""),IF(AND($I93&lt;&gt;"",$B93&lt;&gt;"",$I93&lt;$B93),"Envio anterior à solicitação",""),IF(AND($L93&lt;&gt;"",$I93&lt;&gt;"",$L93&lt;$I93),"Recebimento anterior ao envio",""),IF(AND($O93&lt;&gt;"",$L93="",$O93&gt;Cadastros!$B$5),"Trânsito prolongado","")))</f>
        <v/>
      </c>
      <c r="T93" s="22">
        <f>IF($A93="","",IF(AND(COUNTIFS(tbSaldos[Depósito],$C93,tbSaldos[SKU],$E93)&gt;0,COUNTIFS(tbSaldos[Depósito],$D93,tbSaldos[SKU],$E93)&gt;0),"OK","Cadastrar saldo de origem/destino"))</f>
        <v/>
      </c>
    </row>
    <row r="94">
      <c r="A94" s="18" t="n"/>
      <c r="B94" s="42" t="n"/>
      <c r="C94" s="18" t="n"/>
      <c r="D94" s="18" t="n"/>
      <c r="E94" s="18" t="n"/>
      <c r="F94" s="20">
        <f>IF($A94="","",IF($E94="","",IFERROR(INDEX(tbProdutos[Produto],MATCH($E94,tbProdutos[SKU],0)),"SKU não cadastrado")))</f>
        <v/>
      </c>
      <c r="G94" s="21" t="n"/>
      <c r="H94" s="42" t="n"/>
      <c r="I94" s="42" t="n"/>
      <c r="J94" s="21" t="n"/>
      <c r="K94" s="42" t="n"/>
      <c r="L94" s="42" t="n"/>
      <c r="M94" s="21" t="n"/>
      <c r="N94" s="22">
        <f>IF($A94="","",IF(OR($B94="",$C94="",$D94="",$E94="",$G94=""),"Cadastro incompleto",IF($I94="",IF($J94&lt;&gt;"","Envio incompleto","Solicitada"),IF($J94="","Envio incompleto",IF(OR($L94&lt;&gt;"",$M94&lt;&gt;""),IF(OR($L94="",$M94=""),"Recebimento incompleto",IF($M94=$J94,"Recebida","Recebida com divergência")),"Em trânsito")))))</f>
        <v/>
      </c>
      <c r="O94" s="23">
        <f>IF(OR($A94="",$I94=""),"",MAX(0,IF($L94&lt;&gt;"",$L94-$I94,Cadastros!$B$3-$I94)))</f>
        <v/>
      </c>
      <c r="P94" s="23">
        <f>IF(OR($A94="",$L94="",$M94="",$J94=""),"",$M94-$J94)</f>
        <v/>
      </c>
      <c r="Q94" s="22">
        <f>IF($A94="","",IF($I94="",IF($H94="","Sem previsão de envio",IF(Cadastros!$B$3&gt;$H94,"Envio atrasado","No prazo")),IF($L94="",IF($K94="","Sem previsão de recebimento",IF(Cadastros!$B$3&gt;$K94,"Recebimento atrasado","No prazo")),IF($K94="","Recebida sem previsão",IF($L94&gt;$K94,"Recebida com atraso","Concluída no prazo")))))</f>
        <v/>
      </c>
      <c r="R94" s="18" t="n"/>
      <c r="S94" s="20">
        <f>IF($A94="","",_xlfn.TEXTJOIN(" | ",TRUE,IF($C94=$D94,"Origem e destino iguais",""),IF(COUNTIF($A$5:$A$204,$A94)&gt;1,"ID duplicado",""),IF(AND($I94&lt;&gt;"",$J94=""),"Informe a quantidade enviada",""),IF(AND($J94&lt;&gt;"",$I94=""),"Informe a data de envio",""),IF(AND($L94&lt;&gt;"",$M94=""),"Informe a quantidade recebida",""),IF(AND($M94&lt;&gt;"",$L94=""),"Informe a data de recebimento",""),IF(AND($L94&lt;&gt;"",$I94=""),"Recebimento sem envio",""),IF(AND($J94&lt;&gt;"",$G94&lt;&gt;"",$J94&lt;&gt;$G94),"Envio diferente do solicitado",""),IF(AND($L94&lt;&gt;"",$M94&lt;&gt;"",$J94&lt;&gt;"",$M94&lt;&gt;$J94),"Diferença no recebimento",""),IF(AND($M94&lt;&gt;"",$J94&lt;&gt;"",$M94&gt;$J94),"Recebido acima do enviado",""),IF(AND($I94&lt;&gt;"",$B94&lt;&gt;"",$I94&lt;$B94),"Envio anterior à solicitação",""),IF(AND($L94&lt;&gt;"",$I94&lt;&gt;"",$L94&lt;$I94),"Recebimento anterior ao envio",""),IF(AND($O94&lt;&gt;"",$L94="",$O94&gt;Cadastros!$B$5),"Trânsito prolongado","")))</f>
        <v/>
      </c>
      <c r="T94" s="22">
        <f>IF($A94="","",IF(AND(COUNTIFS(tbSaldos[Depósito],$C94,tbSaldos[SKU],$E94)&gt;0,COUNTIFS(tbSaldos[Depósito],$D94,tbSaldos[SKU],$E94)&gt;0),"OK","Cadastrar saldo de origem/destino"))</f>
        <v/>
      </c>
    </row>
    <row r="95">
      <c r="A95" s="18" t="n"/>
      <c r="B95" s="42" t="n"/>
      <c r="C95" s="18" t="n"/>
      <c r="D95" s="18" t="n"/>
      <c r="E95" s="18" t="n"/>
      <c r="F95" s="20">
        <f>IF($A95="","",IF($E95="","",IFERROR(INDEX(tbProdutos[Produto],MATCH($E95,tbProdutos[SKU],0)),"SKU não cadastrado")))</f>
        <v/>
      </c>
      <c r="G95" s="21" t="n"/>
      <c r="H95" s="42" t="n"/>
      <c r="I95" s="42" t="n"/>
      <c r="J95" s="21" t="n"/>
      <c r="K95" s="42" t="n"/>
      <c r="L95" s="42" t="n"/>
      <c r="M95" s="21" t="n"/>
      <c r="N95" s="22">
        <f>IF($A95="","",IF(OR($B95="",$C95="",$D95="",$E95="",$G95=""),"Cadastro incompleto",IF($I95="",IF($J95&lt;&gt;"","Envio incompleto","Solicitada"),IF($J95="","Envio incompleto",IF(OR($L95&lt;&gt;"",$M95&lt;&gt;""),IF(OR($L95="",$M95=""),"Recebimento incompleto",IF($M95=$J95,"Recebida","Recebida com divergência")),"Em trânsito")))))</f>
        <v/>
      </c>
      <c r="O95" s="23">
        <f>IF(OR($A95="",$I95=""),"",MAX(0,IF($L95&lt;&gt;"",$L95-$I95,Cadastros!$B$3-$I95)))</f>
        <v/>
      </c>
      <c r="P95" s="23">
        <f>IF(OR($A95="",$L95="",$M95="",$J95=""),"",$M95-$J95)</f>
        <v/>
      </c>
      <c r="Q95" s="22">
        <f>IF($A95="","",IF($I95="",IF($H95="","Sem previsão de envio",IF(Cadastros!$B$3&gt;$H95,"Envio atrasado","No prazo")),IF($L95="",IF($K95="","Sem previsão de recebimento",IF(Cadastros!$B$3&gt;$K95,"Recebimento atrasado","No prazo")),IF($K95="","Recebida sem previsão",IF($L95&gt;$K95,"Recebida com atraso","Concluída no prazo")))))</f>
        <v/>
      </c>
      <c r="R95" s="18" t="n"/>
      <c r="S95" s="20">
        <f>IF($A95="","",_xlfn.TEXTJOIN(" | ",TRUE,IF($C95=$D95,"Origem e destino iguais",""),IF(COUNTIF($A$5:$A$204,$A95)&gt;1,"ID duplicado",""),IF(AND($I95&lt;&gt;"",$J95=""),"Informe a quantidade enviada",""),IF(AND($J95&lt;&gt;"",$I95=""),"Informe a data de envio",""),IF(AND($L95&lt;&gt;"",$M95=""),"Informe a quantidade recebida",""),IF(AND($M95&lt;&gt;"",$L95=""),"Informe a data de recebimento",""),IF(AND($L95&lt;&gt;"",$I95=""),"Recebimento sem envio",""),IF(AND($J95&lt;&gt;"",$G95&lt;&gt;"",$J95&lt;&gt;$G95),"Envio diferente do solicitado",""),IF(AND($L95&lt;&gt;"",$M95&lt;&gt;"",$J95&lt;&gt;"",$M95&lt;&gt;$J95),"Diferença no recebimento",""),IF(AND($M95&lt;&gt;"",$J95&lt;&gt;"",$M95&gt;$J95),"Recebido acima do enviado",""),IF(AND($I95&lt;&gt;"",$B95&lt;&gt;"",$I95&lt;$B95),"Envio anterior à solicitação",""),IF(AND($L95&lt;&gt;"",$I95&lt;&gt;"",$L95&lt;$I95),"Recebimento anterior ao envio",""),IF(AND($O95&lt;&gt;"",$L95="",$O95&gt;Cadastros!$B$5),"Trânsito prolongado","")))</f>
        <v/>
      </c>
      <c r="T95" s="22">
        <f>IF($A95="","",IF(AND(COUNTIFS(tbSaldos[Depósito],$C95,tbSaldos[SKU],$E95)&gt;0,COUNTIFS(tbSaldos[Depósito],$D95,tbSaldos[SKU],$E95)&gt;0),"OK","Cadastrar saldo de origem/destino"))</f>
        <v/>
      </c>
    </row>
    <row r="96">
      <c r="A96" s="18" t="n"/>
      <c r="B96" s="42" t="n"/>
      <c r="C96" s="18" t="n"/>
      <c r="D96" s="18" t="n"/>
      <c r="E96" s="18" t="n"/>
      <c r="F96" s="20">
        <f>IF($A96="","",IF($E96="","",IFERROR(INDEX(tbProdutos[Produto],MATCH($E96,tbProdutos[SKU],0)),"SKU não cadastrado")))</f>
        <v/>
      </c>
      <c r="G96" s="21" t="n"/>
      <c r="H96" s="42" t="n"/>
      <c r="I96" s="42" t="n"/>
      <c r="J96" s="21" t="n"/>
      <c r="K96" s="42" t="n"/>
      <c r="L96" s="42" t="n"/>
      <c r="M96" s="21" t="n"/>
      <c r="N96" s="22">
        <f>IF($A96="","",IF(OR($B96="",$C96="",$D96="",$E96="",$G96=""),"Cadastro incompleto",IF($I96="",IF($J96&lt;&gt;"","Envio incompleto","Solicitada"),IF($J96="","Envio incompleto",IF(OR($L96&lt;&gt;"",$M96&lt;&gt;""),IF(OR($L96="",$M96=""),"Recebimento incompleto",IF($M96=$J96,"Recebida","Recebida com divergência")),"Em trânsito")))))</f>
        <v/>
      </c>
      <c r="O96" s="23">
        <f>IF(OR($A96="",$I96=""),"",MAX(0,IF($L96&lt;&gt;"",$L96-$I96,Cadastros!$B$3-$I96)))</f>
        <v/>
      </c>
      <c r="P96" s="23">
        <f>IF(OR($A96="",$L96="",$M96="",$J96=""),"",$M96-$J96)</f>
        <v/>
      </c>
      <c r="Q96" s="22">
        <f>IF($A96="","",IF($I96="",IF($H96="","Sem previsão de envio",IF(Cadastros!$B$3&gt;$H96,"Envio atrasado","No prazo")),IF($L96="",IF($K96="","Sem previsão de recebimento",IF(Cadastros!$B$3&gt;$K96,"Recebimento atrasado","No prazo")),IF($K96="","Recebida sem previsão",IF($L96&gt;$K96,"Recebida com atraso","Concluída no prazo")))))</f>
        <v/>
      </c>
      <c r="R96" s="18" t="n"/>
      <c r="S96" s="20">
        <f>IF($A96="","",_xlfn.TEXTJOIN(" | ",TRUE,IF($C96=$D96,"Origem e destino iguais",""),IF(COUNTIF($A$5:$A$204,$A96)&gt;1,"ID duplicado",""),IF(AND($I96&lt;&gt;"",$J96=""),"Informe a quantidade enviada",""),IF(AND($J96&lt;&gt;"",$I96=""),"Informe a data de envio",""),IF(AND($L96&lt;&gt;"",$M96=""),"Informe a quantidade recebida",""),IF(AND($M96&lt;&gt;"",$L96=""),"Informe a data de recebimento",""),IF(AND($L96&lt;&gt;"",$I96=""),"Recebimento sem envio",""),IF(AND($J96&lt;&gt;"",$G96&lt;&gt;"",$J96&lt;&gt;$G96),"Envio diferente do solicitado",""),IF(AND($L96&lt;&gt;"",$M96&lt;&gt;"",$J96&lt;&gt;"",$M96&lt;&gt;$J96),"Diferença no recebimento",""),IF(AND($M96&lt;&gt;"",$J96&lt;&gt;"",$M96&gt;$J96),"Recebido acima do enviado",""),IF(AND($I96&lt;&gt;"",$B96&lt;&gt;"",$I96&lt;$B96),"Envio anterior à solicitação",""),IF(AND($L96&lt;&gt;"",$I96&lt;&gt;"",$L96&lt;$I96),"Recebimento anterior ao envio",""),IF(AND($O96&lt;&gt;"",$L96="",$O96&gt;Cadastros!$B$5),"Trânsito prolongado","")))</f>
        <v/>
      </c>
      <c r="T96" s="22">
        <f>IF($A96="","",IF(AND(COUNTIFS(tbSaldos[Depósito],$C96,tbSaldos[SKU],$E96)&gt;0,COUNTIFS(tbSaldos[Depósito],$D96,tbSaldos[SKU],$E96)&gt;0),"OK","Cadastrar saldo de origem/destino"))</f>
        <v/>
      </c>
    </row>
    <row r="97">
      <c r="A97" s="18" t="n"/>
      <c r="B97" s="42" t="n"/>
      <c r="C97" s="18" t="n"/>
      <c r="D97" s="18" t="n"/>
      <c r="E97" s="18" t="n"/>
      <c r="F97" s="20">
        <f>IF($A97="","",IF($E97="","",IFERROR(INDEX(tbProdutos[Produto],MATCH($E97,tbProdutos[SKU],0)),"SKU não cadastrado")))</f>
        <v/>
      </c>
      <c r="G97" s="21" t="n"/>
      <c r="H97" s="42" t="n"/>
      <c r="I97" s="42" t="n"/>
      <c r="J97" s="21" t="n"/>
      <c r="K97" s="42" t="n"/>
      <c r="L97" s="42" t="n"/>
      <c r="M97" s="21" t="n"/>
      <c r="N97" s="22">
        <f>IF($A97="","",IF(OR($B97="",$C97="",$D97="",$E97="",$G97=""),"Cadastro incompleto",IF($I97="",IF($J97&lt;&gt;"","Envio incompleto","Solicitada"),IF($J97="","Envio incompleto",IF(OR($L97&lt;&gt;"",$M97&lt;&gt;""),IF(OR($L97="",$M97=""),"Recebimento incompleto",IF($M97=$J97,"Recebida","Recebida com divergência")),"Em trânsito")))))</f>
        <v/>
      </c>
      <c r="O97" s="23">
        <f>IF(OR($A97="",$I97=""),"",MAX(0,IF($L97&lt;&gt;"",$L97-$I97,Cadastros!$B$3-$I97)))</f>
        <v/>
      </c>
      <c r="P97" s="23">
        <f>IF(OR($A97="",$L97="",$M97="",$J97=""),"",$M97-$J97)</f>
        <v/>
      </c>
      <c r="Q97" s="22">
        <f>IF($A97="","",IF($I97="",IF($H97="","Sem previsão de envio",IF(Cadastros!$B$3&gt;$H97,"Envio atrasado","No prazo")),IF($L97="",IF($K97="","Sem previsão de recebimento",IF(Cadastros!$B$3&gt;$K97,"Recebimento atrasado","No prazo")),IF($K97="","Recebida sem previsão",IF($L97&gt;$K97,"Recebida com atraso","Concluída no prazo")))))</f>
        <v/>
      </c>
      <c r="R97" s="18" t="n"/>
      <c r="S97" s="20">
        <f>IF($A97="","",_xlfn.TEXTJOIN(" | ",TRUE,IF($C97=$D97,"Origem e destino iguais",""),IF(COUNTIF($A$5:$A$204,$A97)&gt;1,"ID duplicado",""),IF(AND($I97&lt;&gt;"",$J97=""),"Informe a quantidade enviada",""),IF(AND($J97&lt;&gt;"",$I97=""),"Informe a data de envio",""),IF(AND($L97&lt;&gt;"",$M97=""),"Informe a quantidade recebida",""),IF(AND($M97&lt;&gt;"",$L97=""),"Informe a data de recebimento",""),IF(AND($L97&lt;&gt;"",$I97=""),"Recebimento sem envio",""),IF(AND($J97&lt;&gt;"",$G97&lt;&gt;"",$J97&lt;&gt;$G97),"Envio diferente do solicitado",""),IF(AND($L97&lt;&gt;"",$M97&lt;&gt;"",$J97&lt;&gt;"",$M97&lt;&gt;$J97),"Diferença no recebimento",""),IF(AND($M97&lt;&gt;"",$J97&lt;&gt;"",$M97&gt;$J97),"Recebido acima do enviado",""),IF(AND($I97&lt;&gt;"",$B97&lt;&gt;"",$I97&lt;$B97),"Envio anterior à solicitação",""),IF(AND($L97&lt;&gt;"",$I97&lt;&gt;"",$L97&lt;$I97),"Recebimento anterior ao envio",""),IF(AND($O97&lt;&gt;"",$L97="",$O97&gt;Cadastros!$B$5),"Trânsito prolongado","")))</f>
        <v/>
      </c>
      <c r="T97" s="22">
        <f>IF($A97="","",IF(AND(COUNTIFS(tbSaldos[Depósito],$C97,tbSaldos[SKU],$E97)&gt;0,COUNTIFS(tbSaldos[Depósito],$D97,tbSaldos[SKU],$E97)&gt;0),"OK","Cadastrar saldo de origem/destino"))</f>
        <v/>
      </c>
    </row>
    <row r="98">
      <c r="A98" s="18" t="n"/>
      <c r="B98" s="42" t="n"/>
      <c r="C98" s="18" t="n"/>
      <c r="D98" s="18" t="n"/>
      <c r="E98" s="18" t="n"/>
      <c r="F98" s="20">
        <f>IF($A98="","",IF($E98="","",IFERROR(INDEX(tbProdutos[Produto],MATCH($E98,tbProdutos[SKU],0)),"SKU não cadastrado")))</f>
        <v/>
      </c>
      <c r="G98" s="21" t="n"/>
      <c r="H98" s="42" t="n"/>
      <c r="I98" s="42" t="n"/>
      <c r="J98" s="21" t="n"/>
      <c r="K98" s="42" t="n"/>
      <c r="L98" s="42" t="n"/>
      <c r="M98" s="21" t="n"/>
      <c r="N98" s="22">
        <f>IF($A98="","",IF(OR($B98="",$C98="",$D98="",$E98="",$G98=""),"Cadastro incompleto",IF($I98="",IF($J98&lt;&gt;"","Envio incompleto","Solicitada"),IF($J98="","Envio incompleto",IF(OR($L98&lt;&gt;"",$M98&lt;&gt;""),IF(OR($L98="",$M98=""),"Recebimento incompleto",IF($M98=$J98,"Recebida","Recebida com divergência")),"Em trânsito")))))</f>
        <v/>
      </c>
      <c r="O98" s="23">
        <f>IF(OR($A98="",$I98=""),"",MAX(0,IF($L98&lt;&gt;"",$L98-$I98,Cadastros!$B$3-$I98)))</f>
        <v/>
      </c>
      <c r="P98" s="23">
        <f>IF(OR($A98="",$L98="",$M98="",$J98=""),"",$M98-$J98)</f>
        <v/>
      </c>
      <c r="Q98" s="22">
        <f>IF($A98="","",IF($I98="",IF($H98="","Sem previsão de envio",IF(Cadastros!$B$3&gt;$H98,"Envio atrasado","No prazo")),IF($L98="",IF($K98="","Sem previsão de recebimento",IF(Cadastros!$B$3&gt;$K98,"Recebimento atrasado","No prazo")),IF($K98="","Recebida sem previsão",IF($L98&gt;$K98,"Recebida com atraso","Concluída no prazo")))))</f>
        <v/>
      </c>
      <c r="R98" s="18" t="n"/>
      <c r="S98" s="20">
        <f>IF($A98="","",_xlfn.TEXTJOIN(" | ",TRUE,IF($C98=$D98,"Origem e destino iguais",""),IF(COUNTIF($A$5:$A$204,$A98)&gt;1,"ID duplicado",""),IF(AND($I98&lt;&gt;"",$J98=""),"Informe a quantidade enviada",""),IF(AND($J98&lt;&gt;"",$I98=""),"Informe a data de envio",""),IF(AND($L98&lt;&gt;"",$M98=""),"Informe a quantidade recebida",""),IF(AND($M98&lt;&gt;"",$L98=""),"Informe a data de recebimento",""),IF(AND($L98&lt;&gt;"",$I98=""),"Recebimento sem envio",""),IF(AND($J98&lt;&gt;"",$G98&lt;&gt;"",$J98&lt;&gt;$G98),"Envio diferente do solicitado",""),IF(AND($L98&lt;&gt;"",$M98&lt;&gt;"",$J98&lt;&gt;"",$M98&lt;&gt;$J98),"Diferença no recebimento",""),IF(AND($M98&lt;&gt;"",$J98&lt;&gt;"",$M98&gt;$J98),"Recebido acima do enviado",""),IF(AND($I98&lt;&gt;"",$B98&lt;&gt;"",$I98&lt;$B98),"Envio anterior à solicitação",""),IF(AND($L98&lt;&gt;"",$I98&lt;&gt;"",$L98&lt;$I98),"Recebimento anterior ao envio",""),IF(AND($O98&lt;&gt;"",$L98="",$O98&gt;Cadastros!$B$5),"Trânsito prolongado","")))</f>
        <v/>
      </c>
      <c r="T98" s="22">
        <f>IF($A98="","",IF(AND(COUNTIFS(tbSaldos[Depósito],$C98,tbSaldos[SKU],$E98)&gt;0,COUNTIFS(tbSaldos[Depósito],$D98,tbSaldos[SKU],$E98)&gt;0),"OK","Cadastrar saldo de origem/destino"))</f>
        <v/>
      </c>
    </row>
    <row r="99">
      <c r="A99" s="18" t="n"/>
      <c r="B99" s="42" t="n"/>
      <c r="C99" s="18" t="n"/>
      <c r="D99" s="18" t="n"/>
      <c r="E99" s="18" t="n"/>
      <c r="F99" s="20">
        <f>IF($A99="","",IF($E99="","",IFERROR(INDEX(tbProdutos[Produto],MATCH($E99,tbProdutos[SKU],0)),"SKU não cadastrado")))</f>
        <v/>
      </c>
      <c r="G99" s="21" t="n"/>
      <c r="H99" s="42" t="n"/>
      <c r="I99" s="42" t="n"/>
      <c r="J99" s="21" t="n"/>
      <c r="K99" s="42" t="n"/>
      <c r="L99" s="42" t="n"/>
      <c r="M99" s="21" t="n"/>
      <c r="N99" s="22">
        <f>IF($A99="","",IF(OR($B99="",$C99="",$D99="",$E99="",$G99=""),"Cadastro incompleto",IF($I99="",IF($J99&lt;&gt;"","Envio incompleto","Solicitada"),IF($J99="","Envio incompleto",IF(OR($L99&lt;&gt;"",$M99&lt;&gt;""),IF(OR($L99="",$M99=""),"Recebimento incompleto",IF($M99=$J99,"Recebida","Recebida com divergência")),"Em trânsito")))))</f>
        <v/>
      </c>
      <c r="O99" s="23">
        <f>IF(OR($A99="",$I99=""),"",MAX(0,IF($L99&lt;&gt;"",$L99-$I99,Cadastros!$B$3-$I99)))</f>
        <v/>
      </c>
      <c r="P99" s="23">
        <f>IF(OR($A99="",$L99="",$M99="",$J99=""),"",$M99-$J99)</f>
        <v/>
      </c>
      <c r="Q99" s="22">
        <f>IF($A99="","",IF($I99="",IF($H99="","Sem previsão de envio",IF(Cadastros!$B$3&gt;$H99,"Envio atrasado","No prazo")),IF($L99="",IF($K99="","Sem previsão de recebimento",IF(Cadastros!$B$3&gt;$K99,"Recebimento atrasado","No prazo")),IF($K99="","Recebida sem previsão",IF($L99&gt;$K99,"Recebida com atraso","Concluída no prazo")))))</f>
        <v/>
      </c>
      <c r="R99" s="18" t="n"/>
      <c r="S99" s="20">
        <f>IF($A99="","",_xlfn.TEXTJOIN(" | ",TRUE,IF($C99=$D99,"Origem e destino iguais",""),IF(COUNTIF($A$5:$A$204,$A99)&gt;1,"ID duplicado",""),IF(AND($I99&lt;&gt;"",$J99=""),"Informe a quantidade enviada",""),IF(AND($J99&lt;&gt;"",$I99=""),"Informe a data de envio",""),IF(AND($L99&lt;&gt;"",$M99=""),"Informe a quantidade recebida",""),IF(AND($M99&lt;&gt;"",$L99=""),"Informe a data de recebimento",""),IF(AND($L99&lt;&gt;"",$I99=""),"Recebimento sem envio",""),IF(AND($J99&lt;&gt;"",$G99&lt;&gt;"",$J99&lt;&gt;$G99),"Envio diferente do solicitado",""),IF(AND($L99&lt;&gt;"",$M99&lt;&gt;"",$J99&lt;&gt;"",$M99&lt;&gt;$J99),"Diferença no recebimento",""),IF(AND($M99&lt;&gt;"",$J99&lt;&gt;"",$M99&gt;$J99),"Recebido acima do enviado",""),IF(AND($I99&lt;&gt;"",$B99&lt;&gt;"",$I99&lt;$B99),"Envio anterior à solicitação",""),IF(AND($L99&lt;&gt;"",$I99&lt;&gt;"",$L99&lt;$I99),"Recebimento anterior ao envio",""),IF(AND($O99&lt;&gt;"",$L99="",$O99&gt;Cadastros!$B$5),"Trânsito prolongado","")))</f>
        <v/>
      </c>
      <c r="T99" s="22">
        <f>IF($A99="","",IF(AND(COUNTIFS(tbSaldos[Depósito],$C99,tbSaldos[SKU],$E99)&gt;0,COUNTIFS(tbSaldos[Depósito],$D99,tbSaldos[SKU],$E99)&gt;0),"OK","Cadastrar saldo de origem/destino"))</f>
        <v/>
      </c>
    </row>
    <row r="100">
      <c r="A100" s="18" t="n"/>
      <c r="B100" s="42" t="n"/>
      <c r="C100" s="18" t="n"/>
      <c r="D100" s="18" t="n"/>
      <c r="E100" s="18" t="n"/>
      <c r="F100" s="20">
        <f>IF($A100="","",IF($E100="","",IFERROR(INDEX(tbProdutos[Produto],MATCH($E100,tbProdutos[SKU],0)),"SKU não cadastrado")))</f>
        <v/>
      </c>
      <c r="G100" s="21" t="n"/>
      <c r="H100" s="42" t="n"/>
      <c r="I100" s="42" t="n"/>
      <c r="J100" s="21" t="n"/>
      <c r="K100" s="42" t="n"/>
      <c r="L100" s="42" t="n"/>
      <c r="M100" s="21" t="n"/>
      <c r="N100" s="22">
        <f>IF($A100="","",IF(OR($B100="",$C100="",$D100="",$E100="",$G100=""),"Cadastro incompleto",IF($I100="",IF($J100&lt;&gt;"","Envio incompleto","Solicitada"),IF($J100="","Envio incompleto",IF(OR($L100&lt;&gt;"",$M100&lt;&gt;""),IF(OR($L100="",$M100=""),"Recebimento incompleto",IF($M100=$J100,"Recebida","Recebida com divergência")),"Em trânsito")))))</f>
        <v/>
      </c>
      <c r="O100" s="23">
        <f>IF(OR($A100="",$I100=""),"",MAX(0,IF($L100&lt;&gt;"",$L100-$I100,Cadastros!$B$3-$I100)))</f>
        <v/>
      </c>
      <c r="P100" s="23">
        <f>IF(OR($A100="",$L100="",$M100="",$J100=""),"",$M100-$J100)</f>
        <v/>
      </c>
      <c r="Q100" s="22">
        <f>IF($A100="","",IF($I100="",IF($H100="","Sem previsão de envio",IF(Cadastros!$B$3&gt;$H100,"Envio atrasado","No prazo")),IF($L100="",IF($K100="","Sem previsão de recebimento",IF(Cadastros!$B$3&gt;$K100,"Recebimento atrasado","No prazo")),IF($K100="","Recebida sem previsão",IF($L100&gt;$K100,"Recebida com atraso","Concluída no prazo")))))</f>
        <v/>
      </c>
      <c r="R100" s="18" t="n"/>
      <c r="S100" s="20">
        <f>IF($A100="","",_xlfn.TEXTJOIN(" | ",TRUE,IF($C100=$D100,"Origem e destino iguais",""),IF(COUNTIF($A$5:$A$204,$A100)&gt;1,"ID duplicado",""),IF(AND($I100&lt;&gt;"",$J100=""),"Informe a quantidade enviada",""),IF(AND($J100&lt;&gt;"",$I100=""),"Informe a data de envio",""),IF(AND($L100&lt;&gt;"",$M100=""),"Informe a quantidade recebida",""),IF(AND($M100&lt;&gt;"",$L100=""),"Informe a data de recebimento",""),IF(AND($L100&lt;&gt;"",$I100=""),"Recebimento sem envio",""),IF(AND($J100&lt;&gt;"",$G100&lt;&gt;"",$J100&lt;&gt;$G100),"Envio diferente do solicitado",""),IF(AND($L100&lt;&gt;"",$M100&lt;&gt;"",$J100&lt;&gt;"",$M100&lt;&gt;$J100),"Diferença no recebimento",""),IF(AND($M100&lt;&gt;"",$J100&lt;&gt;"",$M100&gt;$J100),"Recebido acima do enviado",""),IF(AND($I100&lt;&gt;"",$B100&lt;&gt;"",$I100&lt;$B100),"Envio anterior à solicitação",""),IF(AND($L100&lt;&gt;"",$I100&lt;&gt;"",$L100&lt;$I100),"Recebimento anterior ao envio",""),IF(AND($O100&lt;&gt;"",$L100="",$O100&gt;Cadastros!$B$5),"Trânsito prolongado","")))</f>
        <v/>
      </c>
      <c r="T100" s="22">
        <f>IF($A100="","",IF(AND(COUNTIFS(tbSaldos[Depósito],$C100,tbSaldos[SKU],$E100)&gt;0,COUNTIFS(tbSaldos[Depósito],$D100,tbSaldos[SKU],$E100)&gt;0),"OK","Cadastrar saldo de origem/destino"))</f>
        <v/>
      </c>
    </row>
    <row r="101">
      <c r="A101" s="18" t="n"/>
      <c r="B101" s="42" t="n"/>
      <c r="C101" s="18" t="n"/>
      <c r="D101" s="18" t="n"/>
      <c r="E101" s="18" t="n"/>
      <c r="F101" s="20">
        <f>IF($A101="","",IF($E101="","",IFERROR(INDEX(tbProdutos[Produto],MATCH($E101,tbProdutos[SKU],0)),"SKU não cadastrado")))</f>
        <v/>
      </c>
      <c r="G101" s="21" t="n"/>
      <c r="H101" s="42" t="n"/>
      <c r="I101" s="42" t="n"/>
      <c r="J101" s="21" t="n"/>
      <c r="K101" s="42" t="n"/>
      <c r="L101" s="42" t="n"/>
      <c r="M101" s="21" t="n"/>
      <c r="N101" s="22">
        <f>IF($A101="","",IF(OR($B101="",$C101="",$D101="",$E101="",$G101=""),"Cadastro incompleto",IF($I101="",IF($J101&lt;&gt;"","Envio incompleto","Solicitada"),IF($J101="","Envio incompleto",IF(OR($L101&lt;&gt;"",$M101&lt;&gt;""),IF(OR($L101="",$M101=""),"Recebimento incompleto",IF($M101=$J101,"Recebida","Recebida com divergência")),"Em trânsito")))))</f>
        <v/>
      </c>
      <c r="O101" s="23">
        <f>IF(OR($A101="",$I101=""),"",MAX(0,IF($L101&lt;&gt;"",$L101-$I101,Cadastros!$B$3-$I101)))</f>
        <v/>
      </c>
      <c r="P101" s="23">
        <f>IF(OR($A101="",$L101="",$M101="",$J101=""),"",$M101-$J101)</f>
        <v/>
      </c>
      <c r="Q101" s="22">
        <f>IF($A101="","",IF($I101="",IF($H101="","Sem previsão de envio",IF(Cadastros!$B$3&gt;$H101,"Envio atrasado","No prazo")),IF($L101="",IF($K101="","Sem previsão de recebimento",IF(Cadastros!$B$3&gt;$K101,"Recebimento atrasado","No prazo")),IF($K101="","Recebida sem previsão",IF($L101&gt;$K101,"Recebida com atraso","Concluída no prazo")))))</f>
        <v/>
      </c>
      <c r="R101" s="18" t="n"/>
      <c r="S101" s="20">
        <f>IF($A101="","",_xlfn.TEXTJOIN(" | ",TRUE,IF($C101=$D101,"Origem e destino iguais",""),IF(COUNTIF($A$5:$A$204,$A101)&gt;1,"ID duplicado",""),IF(AND($I101&lt;&gt;"",$J101=""),"Informe a quantidade enviada",""),IF(AND($J101&lt;&gt;"",$I101=""),"Informe a data de envio",""),IF(AND($L101&lt;&gt;"",$M101=""),"Informe a quantidade recebida",""),IF(AND($M101&lt;&gt;"",$L101=""),"Informe a data de recebimento",""),IF(AND($L101&lt;&gt;"",$I101=""),"Recebimento sem envio",""),IF(AND($J101&lt;&gt;"",$G101&lt;&gt;"",$J101&lt;&gt;$G101),"Envio diferente do solicitado",""),IF(AND($L101&lt;&gt;"",$M101&lt;&gt;"",$J101&lt;&gt;"",$M101&lt;&gt;$J101),"Diferença no recebimento",""),IF(AND($M101&lt;&gt;"",$J101&lt;&gt;"",$M101&gt;$J101),"Recebido acima do enviado",""),IF(AND($I101&lt;&gt;"",$B101&lt;&gt;"",$I101&lt;$B101),"Envio anterior à solicitação",""),IF(AND($L101&lt;&gt;"",$I101&lt;&gt;"",$L101&lt;$I101),"Recebimento anterior ao envio",""),IF(AND($O101&lt;&gt;"",$L101="",$O101&gt;Cadastros!$B$5),"Trânsito prolongado","")))</f>
        <v/>
      </c>
      <c r="T101" s="22">
        <f>IF($A101="","",IF(AND(COUNTIFS(tbSaldos[Depósito],$C101,tbSaldos[SKU],$E101)&gt;0,COUNTIFS(tbSaldos[Depósito],$D101,tbSaldos[SKU],$E101)&gt;0),"OK","Cadastrar saldo de origem/destino"))</f>
        <v/>
      </c>
    </row>
    <row r="102">
      <c r="A102" s="18" t="n"/>
      <c r="B102" s="42" t="n"/>
      <c r="C102" s="18" t="n"/>
      <c r="D102" s="18" t="n"/>
      <c r="E102" s="18" t="n"/>
      <c r="F102" s="20">
        <f>IF($A102="","",IF($E102="","",IFERROR(INDEX(tbProdutos[Produto],MATCH($E102,tbProdutos[SKU],0)),"SKU não cadastrado")))</f>
        <v/>
      </c>
      <c r="G102" s="21" t="n"/>
      <c r="H102" s="42" t="n"/>
      <c r="I102" s="42" t="n"/>
      <c r="J102" s="21" t="n"/>
      <c r="K102" s="42" t="n"/>
      <c r="L102" s="42" t="n"/>
      <c r="M102" s="21" t="n"/>
      <c r="N102" s="22">
        <f>IF($A102="","",IF(OR($B102="",$C102="",$D102="",$E102="",$G102=""),"Cadastro incompleto",IF($I102="",IF($J102&lt;&gt;"","Envio incompleto","Solicitada"),IF($J102="","Envio incompleto",IF(OR($L102&lt;&gt;"",$M102&lt;&gt;""),IF(OR($L102="",$M102=""),"Recebimento incompleto",IF($M102=$J102,"Recebida","Recebida com divergência")),"Em trânsito")))))</f>
        <v/>
      </c>
      <c r="O102" s="23">
        <f>IF(OR($A102="",$I102=""),"",MAX(0,IF($L102&lt;&gt;"",$L102-$I102,Cadastros!$B$3-$I102)))</f>
        <v/>
      </c>
      <c r="P102" s="23">
        <f>IF(OR($A102="",$L102="",$M102="",$J102=""),"",$M102-$J102)</f>
        <v/>
      </c>
      <c r="Q102" s="22">
        <f>IF($A102="","",IF($I102="",IF($H102="","Sem previsão de envio",IF(Cadastros!$B$3&gt;$H102,"Envio atrasado","No prazo")),IF($L102="",IF($K102="","Sem previsão de recebimento",IF(Cadastros!$B$3&gt;$K102,"Recebimento atrasado","No prazo")),IF($K102="","Recebida sem previsão",IF($L102&gt;$K102,"Recebida com atraso","Concluída no prazo")))))</f>
        <v/>
      </c>
      <c r="R102" s="18" t="n"/>
      <c r="S102" s="20">
        <f>IF($A102="","",_xlfn.TEXTJOIN(" | ",TRUE,IF($C102=$D102,"Origem e destino iguais",""),IF(COUNTIF($A$5:$A$204,$A102)&gt;1,"ID duplicado",""),IF(AND($I102&lt;&gt;"",$J102=""),"Informe a quantidade enviada",""),IF(AND($J102&lt;&gt;"",$I102=""),"Informe a data de envio",""),IF(AND($L102&lt;&gt;"",$M102=""),"Informe a quantidade recebida",""),IF(AND($M102&lt;&gt;"",$L102=""),"Informe a data de recebimento",""),IF(AND($L102&lt;&gt;"",$I102=""),"Recebimento sem envio",""),IF(AND($J102&lt;&gt;"",$G102&lt;&gt;"",$J102&lt;&gt;$G102),"Envio diferente do solicitado",""),IF(AND($L102&lt;&gt;"",$M102&lt;&gt;"",$J102&lt;&gt;"",$M102&lt;&gt;$J102),"Diferença no recebimento",""),IF(AND($M102&lt;&gt;"",$J102&lt;&gt;"",$M102&gt;$J102),"Recebido acima do enviado",""),IF(AND($I102&lt;&gt;"",$B102&lt;&gt;"",$I102&lt;$B102),"Envio anterior à solicitação",""),IF(AND($L102&lt;&gt;"",$I102&lt;&gt;"",$L102&lt;$I102),"Recebimento anterior ao envio",""),IF(AND($O102&lt;&gt;"",$L102="",$O102&gt;Cadastros!$B$5),"Trânsito prolongado","")))</f>
        <v/>
      </c>
      <c r="T102" s="22">
        <f>IF($A102="","",IF(AND(COUNTIFS(tbSaldos[Depósito],$C102,tbSaldos[SKU],$E102)&gt;0,COUNTIFS(tbSaldos[Depósito],$D102,tbSaldos[SKU],$E102)&gt;0),"OK","Cadastrar saldo de origem/destino"))</f>
        <v/>
      </c>
    </row>
    <row r="103">
      <c r="A103" s="18" t="n"/>
      <c r="B103" s="42" t="n"/>
      <c r="C103" s="18" t="n"/>
      <c r="D103" s="18" t="n"/>
      <c r="E103" s="18" t="n"/>
      <c r="F103" s="20">
        <f>IF($A103="","",IF($E103="","",IFERROR(INDEX(tbProdutos[Produto],MATCH($E103,tbProdutos[SKU],0)),"SKU não cadastrado")))</f>
        <v/>
      </c>
      <c r="G103" s="21" t="n"/>
      <c r="H103" s="42" t="n"/>
      <c r="I103" s="42" t="n"/>
      <c r="J103" s="21" t="n"/>
      <c r="K103" s="42" t="n"/>
      <c r="L103" s="42" t="n"/>
      <c r="M103" s="21" t="n"/>
      <c r="N103" s="22">
        <f>IF($A103="","",IF(OR($B103="",$C103="",$D103="",$E103="",$G103=""),"Cadastro incompleto",IF($I103="",IF($J103&lt;&gt;"","Envio incompleto","Solicitada"),IF($J103="","Envio incompleto",IF(OR($L103&lt;&gt;"",$M103&lt;&gt;""),IF(OR($L103="",$M103=""),"Recebimento incompleto",IF($M103=$J103,"Recebida","Recebida com divergência")),"Em trânsito")))))</f>
        <v/>
      </c>
      <c r="O103" s="23">
        <f>IF(OR($A103="",$I103=""),"",MAX(0,IF($L103&lt;&gt;"",$L103-$I103,Cadastros!$B$3-$I103)))</f>
        <v/>
      </c>
      <c r="P103" s="23">
        <f>IF(OR($A103="",$L103="",$M103="",$J103=""),"",$M103-$J103)</f>
        <v/>
      </c>
      <c r="Q103" s="22">
        <f>IF($A103="","",IF($I103="",IF($H103="","Sem previsão de envio",IF(Cadastros!$B$3&gt;$H103,"Envio atrasado","No prazo")),IF($L103="",IF($K103="","Sem previsão de recebimento",IF(Cadastros!$B$3&gt;$K103,"Recebimento atrasado","No prazo")),IF($K103="","Recebida sem previsão",IF($L103&gt;$K103,"Recebida com atraso","Concluída no prazo")))))</f>
        <v/>
      </c>
      <c r="R103" s="18" t="n"/>
      <c r="S103" s="20">
        <f>IF($A103="","",_xlfn.TEXTJOIN(" | ",TRUE,IF($C103=$D103,"Origem e destino iguais",""),IF(COUNTIF($A$5:$A$204,$A103)&gt;1,"ID duplicado",""),IF(AND($I103&lt;&gt;"",$J103=""),"Informe a quantidade enviada",""),IF(AND($J103&lt;&gt;"",$I103=""),"Informe a data de envio",""),IF(AND($L103&lt;&gt;"",$M103=""),"Informe a quantidade recebida",""),IF(AND($M103&lt;&gt;"",$L103=""),"Informe a data de recebimento",""),IF(AND($L103&lt;&gt;"",$I103=""),"Recebimento sem envio",""),IF(AND($J103&lt;&gt;"",$G103&lt;&gt;"",$J103&lt;&gt;$G103),"Envio diferente do solicitado",""),IF(AND($L103&lt;&gt;"",$M103&lt;&gt;"",$J103&lt;&gt;"",$M103&lt;&gt;$J103),"Diferença no recebimento",""),IF(AND($M103&lt;&gt;"",$J103&lt;&gt;"",$M103&gt;$J103),"Recebido acima do enviado",""),IF(AND($I103&lt;&gt;"",$B103&lt;&gt;"",$I103&lt;$B103),"Envio anterior à solicitação",""),IF(AND($L103&lt;&gt;"",$I103&lt;&gt;"",$L103&lt;$I103),"Recebimento anterior ao envio",""),IF(AND($O103&lt;&gt;"",$L103="",$O103&gt;Cadastros!$B$5),"Trânsito prolongado","")))</f>
        <v/>
      </c>
      <c r="T103" s="22">
        <f>IF($A103="","",IF(AND(COUNTIFS(tbSaldos[Depósito],$C103,tbSaldos[SKU],$E103)&gt;0,COUNTIFS(tbSaldos[Depósito],$D103,tbSaldos[SKU],$E103)&gt;0),"OK","Cadastrar saldo de origem/destino"))</f>
        <v/>
      </c>
    </row>
    <row r="104">
      <c r="A104" s="18" t="n"/>
      <c r="B104" s="42" t="n"/>
      <c r="C104" s="18" t="n"/>
      <c r="D104" s="18" t="n"/>
      <c r="E104" s="18" t="n"/>
      <c r="F104" s="20">
        <f>IF($A104="","",IF($E104="","",IFERROR(INDEX(tbProdutos[Produto],MATCH($E104,tbProdutos[SKU],0)),"SKU não cadastrado")))</f>
        <v/>
      </c>
      <c r="G104" s="21" t="n"/>
      <c r="H104" s="42" t="n"/>
      <c r="I104" s="42" t="n"/>
      <c r="J104" s="21" t="n"/>
      <c r="K104" s="42" t="n"/>
      <c r="L104" s="42" t="n"/>
      <c r="M104" s="21" t="n"/>
      <c r="N104" s="22">
        <f>IF($A104="","",IF(OR($B104="",$C104="",$D104="",$E104="",$G104=""),"Cadastro incompleto",IF($I104="",IF($J104&lt;&gt;"","Envio incompleto","Solicitada"),IF($J104="","Envio incompleto",IF(OR($L104&lt;&gt;"",$M104&lt;&gt;""),IF(OR($L104="",$M104=""),"Recebimento incompleto",IF($M104=$J104,"Recebida","Recebida com divergência")),"Em trânsito")))))</f>
        <v/>
      </c>
      <c r="O104" s="23">
        <f>IF(OR($A104="",$I104=""),"",MAX(0,IF($L104&lt;&gt;"",$L104-$I104,Cadastros!$B$3-$I104)))</f>
        <v/>
      </c>
      <c r="P104" s="23">
        <f>IF(OR($A104="",$L104="",$M104="",$J104=""),"",$M104-$J104)</f>
        <v/>
      </c>
      <c r="Q104" s="22">
        <f>IF($A104="","",IF($I104="",IF($H104="","Sem previsão de envio",IF(Cadastros!$B$3&gt;$H104,"Envio atrasado","No prazo")),IF($L104="",IF($K104="","Sem previsão de recebimento",IF(Cadastros!$B$3&gt;$K104,"Recebimento atrasado","No prazo")),IF($K104="","Recebida sem previsão",IF($L104&gt;$K104,"Recebida com atraso","Concluída no prazo")))))</f>
        <v/>
      </c>
      <c r="R104" s="18" t="n"/>
      <c r="S104" s="20">
        <f>IF($A104="","",_xlfn.TEXTJOIN(" | ",TRUE,IF($C104=$D104,"Origem e destino iguais",""),IF(COUNTIF($A$5:$A$204,$A104)&gt;1,"ID duplicado",""),IF(AND($I104&lt;&gt;"",$J104=""),"Informe a quantidade enviada",""),IF(AND($J104&lt;&gt;"",$I104=""),"Informe a data de envio",""),IF(AND($L104&lt;&gt;"",$M104=""),"Informe a quantidade recebida",""),IF(AND($M104&lt;&gt;"",$L104=""),"Informe a data de recebimento",""),IF(AND($L104&lt;&gt;"",$I104=""),"Recebimento sem envio",""),IF(AND($J104&lt;&gt;"",$G104&lt;&gt;"",$J104&lt;&gt;$G104),"Envio diferente do solicitado",""),IF(AND($L104&lt;&gt;"",$M104&lt;&gt;"",$J104&lt;&gt;"",$M104&lt;&gt;$J104),"Diferença no recebimento",""),IF(AND($M104&lt;&gt;"",$J104&lt;&gt;"",$M104&gt;$J104),"Recebido acima do enviado",""),IF(AND($I104&lt;&gt;"",$B104&lt;&gt;"",$I104&lt;$B104),"Envio anterior à solicitação",""),IF(AND($L104&lt;&gt;"",$I104&lt;&gt;"",$L104&lt;$I104),"Recebimento anterior ao envio",""),IF(AND($O104&lt;&gt;"",$L104="",$O104&gt;Cadastros!$B$5),"Trânsito prolongado","")))</f>
        <v/>
      </c>
      <c r="T104" s="22">
        <f>IF($A104="","",IF(AND(COUNTIFS(tbSaldos[Depósito],$C104,tbSaldos[SKU],$E104)&gt;0,COUNTIFS(tbSaldos[Depósito],$D104,tbSaldos[SKU],$E104)&gt;0),"OK","Cadastrar saldo de origem/destino"))</f>
        <v/>
      </c>
    </row>
    <row r="105">
      <c r="A105" s="18" t="n"/>
      <c r="B105" s="42" t="n"/>
      <c r="C105" s="18" t="n"/>
      <c r="D105" s="18" t="n"/>
      <c r="E105" s="18" t="n"/>
      <c r="F105" s="20">
        <f>IF($A105="","",IF($E105="","",IFERROR(INDEX(tbProdutos[Produto],MATCH($E105,tbProdutos[SKU],0)),"SKU não cadastrado")))</f>
        <v/>
      </c>
      <c r="G105" s="21" t="n"/>
      <c r="H105" s="42" t="n"/>
      <c r="I105" s="42" t="n"/>
      <c r="J105" s="21" t="n"/>
      <c r="K105" s="42" t="n"/>
      <c r="L105" s="42" t="n"/>
      <c r="M105" s="21" t="n"/>
      <c r="N105" s="22">
        <f>IF($A105="","",IF(OR($B105="",$C105="",$D105="",$E105="",$G105=""),"Cadastro incompleto",IF($I105="",IF($J105&lt;&gt;"","Envio incompleto","Solicitada"),IF($J105="","Envio incompleto",IF(OR($L105&lt;&gt;"",$M105&lt;&gt;""),IF(OR($L105="",$M105=""),"Recebimento incompleto",IF($M105=$J105,"Recebida","Recebida com divergência")),"Em trânsito")))))</f>
        <v/>
      </c>
      <c r="O105" s="23">
        <f>IF(OR($A105="",$I105=""),"",MAX(0,IF($L105&lt;&gt;"",$L105-$I105,Cadastros!$B$3-$I105)))</f>
        <v/>
      </c>
      <c r="P105" s="23">
        <f>IF(OR($A105="",$L105="",$M105="",$J105=""),"",$M105-$J105)</f>
        <v/>
      </c>
      <c r="Q105" s="22">
        <f>IF($A105="","",IF($I105="",IF($H105="","Sem previsão de envio",IF(Cadastros!$B$3&gt;$H105,"Envio atrasado","No prazo")),IF($L105="",IF($K105="","Sem previsão de recebimento",IF(Cadastros!$B$3&gt;$K105,"Recebimento atrasado","No prazo")),IF($K105="","Recebida sem previsão",IF($L105&gt;$K105,"Recebida com atraso","Concluída no prazo")))))</f>
        <v/>
      </c>
      <c r="R105" s="18" t="n"/>
      <c r="S105" s="20">
        <f>IF($A105="","",_xlfn.TEXTJOIN(" | ",TRUE,IF($C105=$D105,"Origem e destino iguais",""),IF(COUNTIF($A$5:$A$204,$A105)&gt;1,"ID duplicado",""),IF(AND($I105&lt;&gt;"",$J105=""),"Informe a quantidade enviada",""),IF(AND($J105&lt;&gt;"",$I105=""),"Informe a data de envio",""),IF(AND($L105&lt;&gt;"",$M105=""),"Informe a quantidade recebida",""),IF(AND($M105&lt;&gt;"",$L105=""),"Informe a data de recebimento",""),IF(AND($L105&lt;&gt;"",$I105=""),"Recebimento sem envio",""),IF(AND($J105&lt;&gt;"",$G105&lt;&gt;"",$J105&lt;&gt;$G105),"Envio diferente do solicitado",""),IF(AND($L105&lt;&gt;"",$M105&lt;&gt;"",$J105&lt;&gt;"",$M105&lt;&gt;$J105),"Diferença no recebimento",""),IF(AND($M105&lt;&gt;"",$J105&lt;&gt;"",$M105&gt;$J105),"Recebido acima do enviado",""),IF(AND($I105&lt;&gt;"",$B105&lt;&gt;"",$I105&lt;$B105),"Envio anterior à solicitação",""),IF(AND($L105&lt;&gt;"",$I105&lt;&gt;"",$L105&lt;$I105),"Recebimento anterior ao envio",""),IF(AND($O105&lt;&gt;"",$L105="",$O105&gt;Cadastros!$B$5),"Trânsito prolongado","")))</f>
        <v/>
      </c>
      <c r="T105" s="22">
        <f>IF($A105="","",IF(AND(COUNTIFS(tbSaldos[Depósito],$C105,tbSaldos[SKU],$E105)&gt;0,COUNTIFS(tbSaldos[Depósito],$D105,tbSaldos[SKU],$E105)&gt;0),"OK","Cadastrar saldo de origem/destino"))</f>
        <v/>
      </c>
    </row>
    <row r="106">
      <c r="A106" s="18" t="n"/>
      <c r="B106" s="42" t="n"/>
      <c r="C106" s="18" t="n"/>
      <c r="D106" s="18" t="n"/>
      <c r="E106" s="18" t="n"/>
      <c r="F106" s="20">
        <f>IF($A106="","",IF($E106="","",IFERROR(INDEX(tbProdutos[Produto],MATCH($E106,tbProdutos[SKU],0)),"SKU não cadastrado")))</f>
        <v/>
      </c>
      <c r="G106" s="21" t="n"/>
      <c r="H106" s="42" t="n"/>
      <c r="I106" s="42" t="n"/>
      <c r="J106" s="21" t="n"/>
      <c r="K106" s="42" t="n"/>
      <c r="L106" s="42" t="n"/>
      <c r="M106" s="21" t="n"/>
      <c r="N106" s="22">
        <f>IF($A106="","",IF(OR($B106="",$C106="",$D106="",$E106="",$G106=""),"Cadastro incompleto",IF($I106="",IF($J106&lt;&gt;"","Envio incompleto","Solicitada"),IF($J106="","Envio incompleto",IF(OR($L106&lt;&gt;"",$M106&lt;&gt;""),IF(OR($L106="",$M106=""),"Recebimento incompleto",IF($M106=$J106,"Recebida","Recebida com divergência")),"Em trânsito")))))</f>
        <v/>
      </c>
      <c r="O106" s="23">
        <f>IF(OR($A106="",$I106=""),"",MAX(0,IF($L106&lt;&gt;"",$L106-$I106,Cadastros!$B$3-$I106)))</f>
        <v/>
      </c>
      <c r="P106" s="23">
        <f>IF(OR($A106="",$L106="",$M106="",$J106=""),"",$M106-$J106)</f>
        <v/>
      </c>
      <c r="Q106" s="22">
        <f>IF($A106="","",IF($I106="",IF($H106="","Sem previsão de envio",IF(Cadastros!$B$3&gt;$H106,"Envio atrasado","No prazo")),IF($L106="",IF($K106="","Sem previsão de recebimento",IF(Cadastros!$B$3&gt;$K106,"Recebimento atrasado","No prazo")),IF($K106="","Recebida sem previsão",IF($L106&gt;$K106,"Recebida com atraso","Concluída no prazo")))))</f>
        <v/>
      </c>
      <c r="R106" s="18" t="n"/>
      <c r="S106" s="20">
        <f>IF($A106="","",_xlfn.TEXTJOIN(" | ",TRUE,IF($C106=$D106,"Origem e destino iguais",""),IF(COUNTIF($A$5:$A$204,$A106)&gt;1,"ID duplicado",""),IF(AND($I106&lt;&gt;"",$J106=""),"Informe a quantidade enviada",""),IF(AND($J106&lt;&gt;"",$I106=""),"Informe a data de envio",""),IF(AND($L106&lt;&gt;"",$M106=""),"Informe a quantidade recebida",""),IF(AND($M106&lt;&gt;"",$L106=""),"Informe a data de recebimento",""),IF(AND($L106&lt;&gt;"",$I106=""),"Recebimento sem envio",""),IF(AND($J106&lt;&gt;"",$G106&lt;&gt;"",$J106&lt;&gt;$G106),"Envio diferente do solicitado",""),IF(AND($L106&lt;&gt;"",$M106&lt;&gt;"",$J106&lt;&gt;"",$M106&lt;&gt;$J106),"Diferença no recebimento",""),IF(AND($M106&lt;&gt;"",$J106&lt;&gt;"",$M106&gt;$J106),"Recebido acima do enviado",""),IF(AND($I106&lt;&gt;"",$B106&lt;&gt;"",$I106&lt;$B106),"Envio anterior à solicitação",""),IF(AND($L106&lt;&gt;"",$I106&lt;&gt;"",$L106&lt;$I106),"Recebimento anterior ao envio",""),IF(AND($O106&lt;&gt;"",$L106="",$O106&gt;Cadastros!$B$5),"Trânsito prolongado","")))</f>
        <v/>
      </c>
      <c r="T106" s="22">
        <f>IF($A106="","",IF(AND(COUNTIFS(tbSaldos[Depósito],$C106,tbSaldos[SKU],$E106)&gt;0,COUNTIFS(tbSaldos[Depósito],$D106,tbSaldos[SKU],$E106)&gt;0),"OK","Cadastrar saldo de origem/destino"))</f>
        <v/>
      </c>
    </row>
    <row r="107">
      <c r="A107" s="18" t="n"/>
      <c r="B107" s="42" t="n"/>
      <c r="C107" s="18" t="n"/>
      <c r="D107" s="18" t="n"/>
      <c r="E107" s="18" t="n"/>
      <c r="F107" s="20">
        <f>IF($A107="","",IF($E107="","",IFERROR(INDEX(tbProdutos[Produto],MATCH($E107,tbProdutos[SKU],0)),"SKU não cadastrado")))</f>
        <v/>
      </c>
      <c r="G107" s="21" t="n"/>
      <c r="H107" s="42" t="n"/>
      <c r="I107" s="42" t="n"/>
      <c r="J107" s="21" t="n"/>
      <c r="K107" s="42" t="n"/>
      <c r="L107" s="42" t="n"/>
      <c r="M107" s="21" t="n"/>
      <c r="N107" s="22">
        <f>IF($A107="","",IF(OR($B107="",$C107="",$D107="",$E107="",$G107=""),"Cadastro incompleto",IF($I107="",IF($J107&lt;&gt;"","Envio incompleto","Solicitada"),IF($J107="","Envio incompleto",IF(OR($L107&lt;&gt;"",$M107&lt;&gt;""),IF(OR($L107="",$M107=""),"Recebimento incompleto",IF($M107=$J107,"Recebida","Recebida com divergência")),"Em trânsito")))))</f>
        <v/>
      </c>
      <c r="O107" s="23">
        <f>IF(OR($A107="",$I107=""),"",MAX(0,IF($L107&lt;&gt;"",$L107-$I107,Cadastros!$B$3-$I107)))</f>
        <v/>
      </c>
      <c r="P107" s="23">
        <f>IF(OR($A107="",$L107="",$M107="",$J107=""),"",$M107-$J107)</f>
        <v/>
      </c>
      <c r="Q107" s="22">
        <f>IF($A107="","",IF($I107="",IF($H107="","Sem previsão de envio",IF(Cadastros!$B$3&gt;$H107,"Envio atrasado","No prazo")),IF($L107="",IF($K107="","Sem previsão de recebimento",IF(Cadastros!$B$3&gt;$K107,"Recebimento atrasado","No prazo")),IF($K107="","Recebida sem previsão",IF($L107&gt;$K107,"Recebida com atraso","Concluída no prazo")))))</f>
        <v/>
      </c>
      <c r="R107" s="18" t="n"/>
      <c r="S107" s="20">
        <f>IF($A107="","",_xlfn.TEXTJOIN(" | ",TRUE,IF($C107=$D107,"Origem e destino iguais",""),IF(COUNTIF($A$5:$A$204,$A107)&gt;1,"ID duplicado",""),IF(AND($I107&lt;&gt;"",$J107=""),"Informe a quantidade enviada",""),IF(AND($J107&lt;&gt;"",$I107=""),"Informe a data de envio",""),IF(AND($L107&lt;&gt;"",$M107=""),"Informe a quantidade recebida",""),IF(AND($M107&lt;&gt;"",$L107=""),"Informe a data de recebimento",""),IF(AND($L107&lt;&gt;"",$I107=""),"Recebimento sem envio",""),IF(AND($J107&lt;&gt;"",$G107&lt;&gt;"",$J107&lt;&gt;$G107),"Envio diferente do solicitado",""),IF(AND($L107&lt;&gt;"",$M107&lt;&gt;"",$J107&lt;&gt;"",$M107&lt;&gt;$J107),"Diferença no recebimento",""),IF(AND($M107&lt;&gt;"",$J107&lt;&gt;"",$M107&gt;$J107),"Recebido acima do enviado",""),IF(AND($I107&lt;&gt;"",$B107&lt;&gt;"",$I107&lt;$B107),"Envio anterior à solicitação",""),IF(AND($L107&lt;&gt;"",$I107&lt;&gt;"",$L107&lt;$I107),"Recebimento anterior ao envio",""),IF(AND($O107&lt;&gt;"",$L107="",$O107&gt;Cadastros!$B$5),"Trânsito prolongado","")))</f>
        <v/>
      </c>
      <c r="T107" s="22">
        <f>IF($A107="","",IF(AND(COUNTIFS(tbSaldos[Depósito],$C107,tbSaldos[SKU],$E107)&gt;0,COUNTIFS(tbSaldos[Depósito],$D107,tbSaldos[SKU],$E107)&gt;0),"OK","Cadastrar saldo de origem/destino"))</f>
        <v/>
      </c>
    </row>
    <row r="108">
      <c r="A108" s="18" t="n"/>
      <c r="B108" s="42" t="n"/>
      <c r="C108" s="18" t="n"/>
      <c r="D108" s="18" t="n"/>
      <c r="E108" s="18" t="n"/>
      <c r="F108" s="20">
        <f>IF($A108="","",IF($E108="","",IFERROR(INDEX(tbProdutos[Produto],MATCH($E108,tbProdutos[SKU],0)),"SKU não cadastrado")))</f>
        <v/>
      </c>
      <c r="G108" s="21" t="n"/>
      <c r="H108" s="42" t="n"/>
      <c r="I108" s="42" t="n"/>
      <c r="J108" s="21" t="n"/>
      <c r="K108" s="42" t="n"/>
      <c r="L108" s="42" t="n"/>
      <c r="M108" s="21" t="n"/>
      <c r="N108" s="22">
        <f>IF($A108="","",IF(OR($B108="",$C108="",$D108="",$E108="",$G108=""),"Cadastro incompleto",IF($I108="",IF($J108&lt;&gt;"","Envio incompleto","Solicitada"),IF($J108="","Envio incompleto",IF(OR($L108&lt;&gt;"",$M108&lt;&gt;""),IF(OR($L108="",$M108=""),"Recebimento incompleto",IF($M108=$J108,"Recebida","Recebida com divergência")),"Em trânsito")))))</f>
        <v/>
      </c>
      <c r="O108" s="23">
        <f>IF(OR($A108="",$I108=""),"",MAX(0,IF($L108&lt;&gt;"",$L108-$I108,Cadastros!$B$3-$I108)))</f>
        <v/>
      </c>
      <c r="P108" s="23">
        <f>IF(OR($A108="",$L108="",$M108="",$J108=""),"",$M108-$J108)</f>
        <v/>
      </c>
      <c r="Q108" s="22">
        <f>IF($A108="","",IF($I108="",IF($H108="","Sem previsão de envio",IF(Cadastros!$B$3&gt;$H108,"Envio atrasado","No prazo")),IF($L108="",IF($K108="","Sem previsão de recebimento",IF(Cadastros!$B$3&gt;$K108,"Recebimento atrasado","No prazo")),IF($K108="","Recebida sem previsão",IF($L108&gt;$K108,"Recebida com atraso","Concluída no prazo")))))</f>
        <v/>
      </c>
      <c r="R108" s="18" t="n"/>
      <c r="S108" s="20">
        <f>IF($A108="","",_xlfn.TEXTJOIN(" | ",TRUE,IF($C108=$D108,"Origem e destino iguais",""),IF(COUNTIF($A$5:$A$204,$A108)&gt;1,"ID duplicado",""),IF(AND($I108&lt;&gt;"",$J108=""),"Informe a quantidade enviada",""),IF(AND($J108&lt;&gt;"",$I108=""),"Informe a data de envio",""),IF(AND($L108&lt;&gt;"",$M108=""),"Informe a quantidade recebida",""),IF(AND($M108&lt;&gt;"",$L108=""),"Informe a data de recebimento",""),IF(AND($L108&lt;&gt;"",$I108=""),"Recebimento sem envio",""),IF(AND($J108&lt;&gt;"",$G108&lt;&gt;"",$J108&lt;&gt;$G108),"Envio diferente do solicitado",""),IF(AND($L108&lt;&gt;"",$M108&lt;&gt;"",$J108&lt;&gt;"",$M108&lt;&gt;$J108),"Diferença no recebimento",""),IF(AND($M108&lt;&gt;"",$J108&lt;&gt;"",$M108&gt;$J108),"Recebido acima do enviado",""),IF(AND($I108&lt;&gt;"",$B108&lt;&gt;"",$I108&lt;$B108),"Envio anterior à solicitação",""),IF(AND($L108&lt;&gt;"",$I108&lt;&gt;"",$L108&lt;$I108),"Recebimento anterior ao envio",""),IF(AND($O108&lt;&gt;"",$L108="",$O108&gt;Cadastros!$B$5),"Trânsito prolongado","")))</f>
        <v/>
      </c>
      <c r="T108" s="22">
        <f>IF($A108="","",IF(AND(COUNTIFS(tbSaldos[Depósito],$C108,tbSaldos[SKU],$E108)&gt;0,COUNTIFS(tbSaldos[Depósito],$D108,tbSaldos[SKU],$E108)&gt;0),"OK","Cadastrar saldo de origem/destino"))</f>
        <v/>
      </c>
    </row>
    <row r="109">
      <c r="A109" s="18" t="n"/>
      <c r="B109" s="42" t="n"/>
      <c r="C109" s="18" t="n"/>
      <c r="D109" s="18" t="n"/>
      <c r="E109" s="18" t="n"/>
      <c r="F109" s="20">
        <f>IF($A109="","",IF($E109="","",IFERROR(INDEX(tbProdutos[Produto],MATCH($E109,tbProdutos[SKU],0)),"SKU não cadastrado")))</f>
        <v/>
      </c>
      <c r="G109" s="21" t="n"/>
      <c r="H109" s="42" t="n"/>
      <c r="I109" s="42" t="n"/>
      <c r="J109" s="21" t="n"/>
      <c r="K109" s="42" t="n"/>
      <c r="L109" s="42" t="n"/>
      <c r="M109" s="21" t="n"/>
      <c r="N109" s="22">
        <f>IF($A109="","",IF(OR($B109="",$C109="",$D109="",$E109="",$G109=""),"Cadastro incompleto",IF($I109="",IF($J109&lt;&gt;"","Envio incompleto","Solicitada"),IF($J109="","Envio incompleto",IF(OR($L109&lt;&gt;"",$M109&lt;&gt;""),IF(OR($L109="",$M109=""),"Recebimento incompleto",IF($M109=$J109,"Recebida","Recebida com divergência")),"Em trânsito")))))</f>
        <v/>
      </c>
      <c r="O109" s="23">
        <f>IF(OR($A109="",$I109=""),"",MAX(0,IF($L109&lt;&gt;"",$L109-$I109,Cadastros!$B$3-$I109)))</f>
        <v/>
      </c>
      <c r="P109" s="23">
        <f>IF(OR($A109="",$L109="",$M109="",$J109=""),"",$M109-$J109)</f>
        <v/>
      </c>
      <c r="Q109" s="22">
        <f>IF($A109="","",IF($I109="",IF($H109="","Sem previsão de envio",IF(Cadastros!$B$3&gt;$H109,"Envio atrasado","No prazo")),IF($L109="",IF($K109="","Sem previsão de recebimento",IF(Cadastros!$B$3&gt;$K109,"Recebimento atrasado","No prazo")),IF($K109="","Recebida sem previsão",IF($L109&gt;$K109,"Recebida com atraso","Concluída no prazo")))))</f>
        <v/>
      </c>
      <c r="R109" s="18" t="n"/>
      <c r="S109" s="20">
        <f>IF($A109="","",_xlfn.TEXTJOIN(" | ",TRUE,IF($C109=$D109,"Origem e destino iguais",""),IF(COUNTIF($A$5:$A$204,$A109)&gt;1,"ID duplicado",""),IF(AND($I109&lt;&gt;"",$J109=""),"Informe a quantidade enviada",""),IF(AND($J109&lt;&gt;"",$I109=""),"Informe a data de envio",""),IF(AND($L109&lt;&gt;"",$M109=""),"Informe a quantidade recebida",""),IF(AND($M109&lt;&gt;"",$L109=""),"Informe a data de recebimento",""),IF(AND($L109&lt;&gt;"",$I109=""),"Recebimento sem envio",""),IF(AND($J109&lt;&gt;"",$G109&lt;&gt;"",$J109&lt;&gt;$G109),"Envio diferente do solicitado",""),IF(AND($L109&lt;&gt;"",$M109&lt;&gt;"",$J109&lt;&gt;"",$M109&lt;&gt;$J109),"Diferença no recebimento",""),IF(AND($M109&lt;&gt;"",$J109&lt;&gt;"",$M109&gt;$J109),"Recebido acima do enviado",""),IF(AND($I109&lt;&gt;"",$B109&lt;&gt;"",$I109&lt;$B109),"Envio anterior à solicitação",""),IF(AND($L109&lt;&gt;"",$I109&lt;&gt;"",$L109&lt;$I109),"Recebimento anterior ao envio",""),IF(AND($O109&lt;&gt;"",$L109="",$O109&gt;Cadastros!$B$5),"Trânsito prolongado","")))</f>
        <v/>
      </c>
      <c r="T109" s="22">
        <f>IF($A109="","",IF(AND(COUNTIFS(tbSaldos[Depósito],$C109,tbSaldos[SKU],$E109)&gt;0,COUNTIFS(tbSaldos[Depósito],$D109,tbSaldos[SKU],$E109)&gt;0),"OK","Cadastrar saldo de origem/destino"))</f>
        <v/>
      </c>
    </row>
    <row r="110">
      <c r="A110" s="18" t="n"/>
      <c r="B110" s="42" t="n"/>
      <c r="C110" s="18" t="n"/>
      <c r="D110" s="18" t="n"/>
      <c r="E110" s="18" t="n"/>
      <c r="F110" s="20">
        <f>IF($A110="","",IF($E110="","",IFERROR(INDEX(tbProdutos[Produto],MATCH($E110,tbProdutos[SKU],0)),"SKU não cadastrado")))</f>
        <v/>
      </c>
      <c r="G110" s="21" t="n"/>
      <c r="H110" s="42" t="n"/>
      <c r="I110" s="42" t="n"/>
      <c r="J110" s="21" t="n"/>
      <c r="K110" s="42" t="n"/>
      <c r="L110" s="42" t="n"/>
      <c r="M110" s="21" t="n"/>
      <c r="N110" s="22">
        <f>IF($A110="","",IF(OR($B110="",$C110="",$D110="",$E110="",$G110=""),"Cadastro incompleto",IF($I110="",IF($J110&lt;&gt;"","Envio incompleto","Solicitada"),IF($J110="","Envio incompleto",IF(OR($L110&lt;&gt;"",$M110&lt;&gt;""),IF(OR($L110="",$M110=""),"Recebimento incompleto",IF($M110=$J110,"Recebida","Recebida com divergência")),"Em trânsito")))))</f>
        <v/>
      </c>
      <c r="O110" s="23">
        <f>IF(OR($A110="",$I110=""),"",MAX(0,IF($L110&lt;&gt;"",$L110-$I110,Cadastros!$B$3-$I110)))</f>
        <v/>
      </c>
      <c r="P110" s="23">
        <f>IF(OR($A110="",$L110="",$M110="",$J110=""),"",$M110-$J110)</f>
        <v/>
      </c>
      <c r="Q110" s="22">
        <f>IF($A110="","",IF($I110="",IF($H110="","Sem previsão de envio",IF(Cadastros!$B$3&gt;$H110,"Envio atrasado","No prazo")),IF($L110="",IF($K110="","Sem previsão de recebimento",IF(Cadastros!$B$3&gt;$K110,"Recebimento atrasado","No prazo")),IF($K110="","Recebida sem previsão",IF($L110&gt;$K110,"Recebida com atraso","Concluída no prazo")))))</f>
        <v/>
      </c>
      <c r="R110" s="18" t="n"/>
      <c r="S110" s="20">
        <f>IF($A110="","",_xlfn.TEXTJOIN(" | ",TRUE,IF($C110=$D110,"Origem e destino iguais",""),IF(COUNTIF($A$5:$A$204,$A110)&gt;1,"ID duplicado",""),IF(AND($I110&lt;&gt;"",$J110=""),"Informe a quantidade enviada",""),IF(AND($J110&lt;&gt;"",$I110=""),"Informe a data de envio",""),IF(AND($L110&lt;&gt;"",$M110=""),"Informe a quantidade recebida",""),IF(AND($M110&lt;&gt;"",$L110=""),"Informe a data de recebimento",""),IF(AND($L110&lt;&gt;"",$I110=""),"Recebimento sem envio",""),IF(AND($J110&lt;&gt;"",$G110&lt;&gt;"",$J110&lt;&gt;$G110),"Envio diferente do solicitado",""),IF(AND($L110&lt;&gt;"",$M110&lt;&gt;"",$J110&lt;&gt;"",$M110&lt;&gt;$J110),"Diferença no recebimento",""),IF(AND($M110&lt;&gt;"",$J110&lt;&gt;"",$M110&gt;$J110),"Recebido acima do enviado",""),IF(AND($I110&lt;&gt;"",$B110&lt;&gt;"",$I110&lt;$B110),"Envio anterior à solicitação",""),IF(AND($L110&lt;&gt;"",$I110&lt;&gt;"",$L110&lt;$I110),"Recebimento anterior ao envio",""),IF(AND($O110&lt;&gt;"",$L110="",$O110&gt;Cadastros!$B$5),"Trânsito prolongado","")))</f>
        <v/>
      </c>
      <c r="T110" s="22">
        <f>IF($A110="","",IF(AND(COUNTIFS(tbSaldos[Depósito],$C110,tbSaldos[SKU],$E110)&gt;0,COUNTIFS(tbSaldos[Depósito],$D110,tbSaldos[SKU],$E110)&gt;0),"OK","Cadastrar saldo de origem/destino"))</f>
        <v/>
      </c>
    </row>
    <row r="111">
      <c r="A111" s="18" t="n"/>
      <c r="B111" s="42" t="n"/>
      <c r="C111" s="18" t="n"/>
      <c r="D111" s="18" t="n"/>
      <c r="E111" s="18" t="n"/>
      <c r="F111" s="20">
        <f>IF($A111="","",IF($E111="","",IFERROR(INDEX(tbProdutos[Produto],MATCH($E111,tbProdutos[SKU],0)),"SKU não cadastrado")))</f>
        <v/>
      </c>
      <c r="G111" s="21" t="n"/>
      <c r="H111" s="42" t="n"/>
      <c r="I111" s="42" t="n"/>
      <c r="J111" s="21" t="n"/>
      <c r="K111" s="42" t="n"/>
      <c r="L111" s="42" t="n"/>
      <c r="M111" s="21" t="n"/>
      <c r="N111" s="22">
        <f>IF($A111="","",IF(OR($B111="",$C111="",$D111="",$E111="",$G111=""),"Cadastro incompleto",IF($I111="",IF($J111&lt;&gt;"","Envio incompleto","Solicitada"),IF($J111="","Envio incompleto",IF(OR($L111&lt;&gt;"",$M111&lt;&gt;""),IF(OR($L111="",$M111=""),"Recebimento incompleto",IF($M111=$J111,"Recebida","Recebida com divergência")),"Em trânsito")))))</f>
        <v/>
      </c>
      <c r="O111" s="23">
        <f>IF(OR($A111="",$I111=""),"",MAX(0,IF($L111&lt;&gt;"",$L111-$I111,Cadastros!$B$3-$I111)))</f>
        <v/>
      </c>
      <c r="P111" s="23">
        <f>IF(OR($A111="",$L111="",$M111="",$J111=""),"",$M111-$J111)</f>
        <v/>
      </c>
      <c r="Q111" s="22">
        <f>IF($A111="","",IF($I111="",IF($H111="","Sem previsão de envio",IF(Cadastros!$B$3&gt;$H111,"Envio atrasado","No prazo")),IF($L111="",IF($K111="","Sem previsão de recebimento",IF(Cadastros!$B$3&gt;$K111,"Recebimento atrasado","No prazo")),IF($K111="","Recebida sem previsão",IF($L111&gt;$K111,"Recebida com atraso","Concluída no prazo")))))</f>
        <v/>
      </c>
      <c r="R111" s="18" t="n"/>
      <c r="S111" s="20">
        <f>IF($A111="","",_xlfn.TEXTJOIN(" | ",TRUE,IF($C111=$D111,"Origem e destino iguais",""),IF(COUNTIF($A$5:$A$204,$A111)&gt;1,"ID duplicado",""),IF(AND($I111&lt;&gt;"",$J111=""),"Informe a quantidade enviada",""),IF(AND($J111&lt;&gt;"",$I111=""),"Informe a data de envio",""),IF(AND($L111&lt;&gt;"",$M111=""),"Informe a quantidade recebida",""),IF(AND($M111&lt;&gt;"",$L111=""),"Informe a data de recebimento",""),IF(AND($L111&lt;&gt;"",$I111=""),"Recebimento sem envio",""),IF(AND($J111&lt;&gt;"",$G111&lt;&gt;"",$J111&lt;&gt;$G111),"Envio diferente do solicitado",""),IF(AND($L111&lt;&gt;"",$M111&lt;&gt;"",$J111&lt;&gt;"",$M111&lt;&gt;$J111),"Diferença no recebimento",""),IF(AND($M111&lt;&gt;"",$J111&lt;&gt;"",$M111&gt;$J111),"Recebido acima do enviado",""),IF(AND($I111&lt;&gt;"",$B111&lt;&gt;"",$I111&lt;$B111),"Envio anterior à solicitação",""),IF(AND($L111&lt;&gt;"",$I111&lt;&gt;"",$L111&lt;$I111),"Recebimento anterior ao envio",""),IF(AND($O111&lt;&gt;"",$L111="",$O111&gt;Cadastros!$B$5),"Trânsito prolongado","")))</f>
        <v/>
      </c>
      <c r="T111" s="22">
        <f>IF($A111="","",IF(AND(COUNTIFS(tbSaldos[Depósito],$C111,tbSaldos[SKU],$E111)&gt;0,COUNTIFS(tbSaldos[Depósito],$D111,tbSaldos[SKU],$E111)&gt;0),"OK","Cadastrar saldo de origem/destino"))</f>
        <v/>
      </c>
    </row>
    <row r="112">
      <c r="A112" s="18" t="n"/>
      <c r="B112" s="42" t="n"/>
      <c r="C112" s="18" t="n"/>
      <c r="D112" s="18" t="n"/>
      <c r="E112" s="18" t="n"/>
      <c r="F112" s="20">
        <f>IF($A112="","",IF($E112="","",IFERROR(INDEX(tbProdutos[Produto],MATCH($E112,tbProdutos[SKU],0)),"SKU não cadastrado")))</f>
        <v/>
      </c>
      <c r="G112" s="21" t="n"/>
      <c r="H112" s="42" t="n"/>
      <c r="I112" s="42" t="n"/>
      <c r="J112" s="21" t="n"/>
      <c r="K112" s="42" t="n"/>
      <c r="L112" s="42" t="n"/>
      <c r="M112" s="21" t="n"/>
      <c r="N112" s="22">
        <f>IF($A112="","",IF(OR($B112="",$C112="",$D112="",$E112="",$G112=""),"Cadastro incompleto",IF($I112="",IF($J112&lt;&gt;"","Envio incompleto","Solicitada"),IF($J112="","Envio incompleto",IF(OR($L112&lt;&gt;"",$M112&lt;&gt;""),IF(OR($L112="",$M112=""),"Recebimento incompleto",IF($M112=$J112,"Recebida","Recebida com divergência")),"Em trânsito")))))</f>
        <v/>
      </c>
      <c r="O112" s="23">
        <f>IF(OR($A112="",$I112=""),"",MAX(0,IF($L112&lt;&gt;"",$L112-$I112,Cadastros!$B$3-$I112)))</f>
        <v/>
      </c>
      <c r="P112" s="23">
        <f>IF(OR($A112="",$L112="",$M112="",$J112=""),"",$M112-$J112)</f>
        <v/>
      </c>
      <c r="Q112" s="22">
        <f>IF($A112="","",IF($I112="",IF($H112="","Sem previsão de envio",IF(Cadastros!$B$3&gt;$H112,"Envio atrasado","No prazo")),IF($L112="",IF($K112="","Sem previsão de recebimento",IF(Cadastros!$B$3&gt;$K112,"Recebimento atrasado","No prazo")),IF($K112="","Recebida sem previsão",IF($L112&gt;$K112,"Recebida com atraso","Concluída no prazo")))))</f>
        <v/>
      </c>
      <c r="R112" s="18" t="n"/>
      <c r="S112" s="20">
        <f>IF($A112="","",_xlfn.TEXTJOIN(" | ",TRUE,IF($C112=$D112,"Origem e destino iguais",""),IF(COUNTIF($A$5:$A$204,$A112)&gt;1,"ID duplicado",""),IF(AND($I112&lt;&gt;"",$J112=""),"Informe a quantidade enviada",""),IF(AND($J112&lt;&gt;"",$I112=""),"Informe a data de envio",""),IF(AND($L112&lt;&gt;"",$M112=""),"Informe a quantidade recebida",""),IF(AND($M112&lt;&gt;"",$L112=""),"Informe a data de recebimento",""),IF(AND($L112&lt;&gt;"",$I112=""),"Recebimento sem envio",""),IF(AND($J112&lt;&gt;"",$G112&lt;&gt;"",$J112&lt;&gt;$G112),"Envio diferente do solicitado",""),IF(AND($L112&lt;&gt;"",$M112&lt;&gt;"",$J112&lt;&gt;"",$M112&lt;&gt;$J112),"Diferença no recebimento",""),IF(AND($M112&lt;&gt;"",$J112&lt;&gt;"",$M112&gt;$J112),"Recebido acima do enviado",""),IF(AND($I112&lt;&gt;"",$B112&lt;&gt;"",$I112&lt;$B112),"Envio anterior à solicitação",""),IF(AND($L112&lt;&gt;"",$I112&lt;&gt;"",$L112&lt;$I112),"Recebimento anterior ao envio",""),IF(AND($O112&lt;&gt;"",$L112="",$O112&gt;Cadastros!$B$5),"Trânsito prolongado","")))</f>
        <v/>
      </c>
      <c r="T112" s="22">
        <f>IF($A112="","",IF(AND(COUNTIFS(tbSaldos[Depósito],$C112,tbSaldos[SKU],$E112)&gt;0,COUNTIFS(tbSaldos[Depósito],$D112,tbSaldos[SKU],$E112)&gt;0),"OK","Cadastrar saldo de origem/destino"))</f>
        <v/>
      </c>
    </row>
    <row r="113">
      <c r="A113" s="18" t="n"/>
      <c r="B113" s="42" t="n"/>
      <c r="C113" s="18" t="n"/>
      <c r="D113" s="18" t="n"/>
      <c r="E113" s="18" t="n"/>
      <c r="F113" s="20">
        <f>IF($A113="","",IF($E113="","",IFERROR(INDEX(tbProdutos[Produto],MATCH($E113,tbProdutos[SKU],0)),"SKU não cadastrado")))</f>
        <v/>
      </c>
      <c r="G113" s="21" t="n"/>
      <c r="H113" s="42" t="n"/>
      <c r="I113" s="42" t="n"/>
      <c r="J113" s="21" t="n"/>
      <c r="K113" s="42" t="n"/>
      <c r="L113" s="42" t="n"/>
      <c r="M113" s="21" t="n"/>
      <c r="N113" s="22">
        <f>IF($A113="","",IF(OR($B113="",$C113="",$D113="",$E113="",$G113=""),"Cadastro incompleto",IF($I113="",IF($J113&lt;&gt;"","Envio incompleto","Solicitada"),IF($J113="","Envio incompleto",IF(OR($L113&lt;&gt;"",$M113&lt;&gt;""),IF(OR($L113="",$M113=""),"Recebimento incompleto",IF($M113=$J113,"Recebida","Recebida com divergência")),"Em trânsito")))))</f>
        <v/>
      </c>
      <c r="O113" s="23">
        <f>IF(OR($A113="",$I113=""),"",MAX(0,IF($L113&lt;&gt;"",$L113-$I113,Cadastros!$B$3-$I113)))</f>
        <v/>
      </c>
      <c r="P113" s="23">
        <f>IF(OR($A113="",$L113="",$M113="",$J113=""),"",$M113-$J113)</f>
        <v/>
      </c>
      <c r="Q113" s="22">
        <f>IF($A113="","",IF($I113="",IF($H113="","Sem previsão de envio",IF(Cadastros!$B$3&gt;$H113,"Envio atrasado","No prazo")),IF($L113="",IF($K113="","Sem previsão de recebimento",IF(Cadastros!$B$3&gt;$K113,"Recebimento atrasado","No prazo")),IF($K113="","Recebida sem previsão",IF($L113&gt;$K113,"Recebida com atraso","Concluída no prazo")))))</f>
        <v/>
      </c>
      <c r="R113" s="18" t="n"/>
      <c r="S113" s="20">
        <f>IF($A113="","",_xlfn.TEXTJOIN(" | ",TRUE,IF($C113=$D113,"Origem e destino iguais",""),IF(COUNTIF($A$5:$A$204,$A113)&gt;1,"ID duplicado",""),IF(AND($I113&lt;&gt;"",$J113=""),"Informe a quantidade enviada",""),IF(AND($J113&lt;&gt;"",$I113=""),"Informe a data de envio",""),IF(AND($L113&lt;&gt;"",$M113=""),"Informe a quantidade recebida",""),IF(AND($M113&lt;&gt;"",$L113=""),"Informe a data de recebimento",""),IF(AND($L113&lt;&gt;"",$I113=""),"Recebimento sem envio",""),IF(AND($J113&lt;&gt;"",$G113&lt;&gt;"",$J113&lt;&gt;$G113),"Envio diferente do solicitado",""),IF(AND($L113&lt;&gt;"",$M113&lt;&gt;"",$J113&lt;&gt;"",$M113&lt;&gt;$J113),"Diferença no recebimento",""),IF(AND($M113&lt;&gt;"",$J113&lt;&gt;"",$M113&gt;$J113),"Recebido acima do enviado",""),IF(AND($I113&lt;&gt;"",$B113&lt;&gt;"",$I113&lt;$B113),"Envio anterior à solicitação",""),IF(AND($L113&lt;&gt;"",$I113&lt;&gt;"",$L113&lt;$I113),"Recebimento anterior ao envio",""),IF(AND($O113&lt;&gt;"",$L113="",$O113&gt;Cadastros!$B$5),"Trânsito prolongado","")))</f>
        <v/>
      </c>
      <c r="T113" s="22">
        <f>IF($A113="","",IF(AND(COUNTIFS(tbSaldos[Depósito],$C113,tbSaldos[SKU],$E113)&gt;0,COUNTIFS(tbSaldos[Depósito],$D113,tbSaldos[SKU],$E113)&gt;0),"OK","Cadastrar saldo de origem/destino"))</f>
        <v/>
      </c>
    </row>
    <row r="114">
      <c r="A114" s="18" t="n"/>
      <c r="B114" s="42" t="n"/>
      <c r="C114" s="18" t="n"/>
      <c r="D114" s="18" t="n"/>
      <c r="E114" s="18" t="n"/>
      <c r="F114" s="20">
        <f>IF($A114="","",IF($E114="","",IFERROR(INDEX(tbProdutos[Produto],MATCH($E114,tbProdutos[SKU],0)),"SKU não cadastrado")))</f>
        <v/>
      </c>
      <c r="G114" s="21" t="n"/>
      <c r="H114" s="42" t="n"/>
      <c r="I114" s="42" t="n"/>
      <c r="J114" s="21" t="n"/>
      <c r="K114" s="42" t="n"/>
      <c r="L114" s="42" t="n"/>
      <c r="M114" s="21" t="n"/>
      <c r="N114" s="22">
        <f>IF($A114="","",IF(OR($B114="",$C114="",$D114="",$E114="",$G114=""),"Cadastro incompleto",IF($I114="",IF($J114&lt;&gt;"","Envio incompleto","Solicitada"),IF($J114="","Envio incompleto",IF(OR($L114&lt;&gt;"",$M114&lt;&gt;""),IF(OR($L114="",$M114=""),"Recebimento incompleto",IF($M114=$J114,"Recebida","Recebida com divergência")),"Em trânsito")))))</f>
        <v/>
      </c>
      <c r="O114" s="23">
        <f>IF(OR($A114="",$I114=""),"",MAX(0,IF($L114&lt;&gt;"",$L114-$I114,Cadastros!$B$3-$I114)))</f>
        <v/>
      </c>
      <c r="P114" s="23">
        <f>IF(OR($A114="",$L114="",$M114="",$J114=""),"",$M114-$J114)</f>
        <v/>
      </c>
      <c r="Q114" s="22">
        <f>IF($A114="","",IF($I114="",IF($H114="","Sem previsão de envio",IF(Cadastros!$B$3&gt;$H114,"Envio atrasado","No prazo")),IF($L114="",IF($K114="","Sem previsão de recebimento",IF(Cadastros!$B$3&gt;$K114,"Recebimento atrasado","No prazo")),IF($K114="","Recebida sem previsão",IF($L114&gt;$K114,"Recebida com atraso","Concluída no prazo")))))</f>
        <v/>
      </c>
      <c r="R114" s="18" t="n"/>
      <c r="S114" s="20">
        <f>IF($A114="","",_xlfn.TEXTJOIN(" | ",TRUE,IF($C114=$D114,"Origem e destino iguais",""),IF(COUNTIF($A$5:$A$204,$A114)&gt;1,"ID duplicado",""),IF(AND($I114&lt;&gt;"",$J114=""),"Informe a quantidade enviada",""),IF(AND($J114&lt;&gt;"",$I114=""),"Informe a data de envio",""),IF(AND($L114&lt;&gt;"",$M114=""),"Informe a quantidade recebida",""),IF(AND($M114&lt;&gt;"",$L114=""),"Informe a data de recebimento",""),IF(AND($L114&lt;&gt;"",$I114=""),"Recebimento sem envio",""),IF(AND($J114&lt;&gt;"",$G114&lt;&gt;"",$J114&lt;&gt;$G114),"Envio diferente do solicitado",""),IF(AND($L114&lt;&gt;"",$M114&lt;&gt;"",$J114&lt;&gt;"",$M114&lt;&gt;$J114),"Diferença no recebimento",""),IF(AND($M114&lt;&gt;"",$J114&lt;&gt;"",$M114&gt;$J114),"Recebido acima do enviado",""),IF(AND($I114&lt;&gt;"",$B114&lt;&gt;"",$I114&lt;$B114),"Envio anterior à solicitação",""),IF(AND($L114&lt;&gt;"",$I114&lt;&gt;"",$L114&lt;$I114),"Recebimento anterior ao envio",""),IF(AND($O114&lt;&gt;"",$L114="",$O114&gt;Cadastros!$B$5),"Trânsito prolongado","")))</f>
        <v/>
      </c>
      <c r="T114" s="22">
        <f>IF($A114="","",IF(AND(COUNTIFS(tbSaldos[Depósito],$C114,tbSaldos[SKU],$E114)&gt;0,COUNTIFS(tbSaldos[Depósito],$D114,tbSaldos[SKU],$E114)&gt;0),"OK","Cadastrar saldo de origem/destino"))</f>
        <v/>
      </c>
    </row>
    <row r="115">
      <c r="A115" s="18" t="n"/>
      <c r="B115" s="42" t="n"/>
      <c r="C115" s="18" t="n"/>
      <c r="D115" s="18" t="n"/>
      <c r="E115" s="18" t="n"/>
      <c r="F115" s="20">
        <f>IF($A115="","",IF($E115="","",IFERROR(INDEX(tbProdutos[Produto],MATCH($E115,tbProdutos[SKU],0)),"SKU não cadastrado")))</f>
        <v/>
      </c>
      <c r="G115" s="21" t="n"/>
      <c r="H115" s="42" t="n"/>
      <c r="I115" s="42" t="n"/>
      <c r="J115" s="21" t="n"/>
      <c r="K115" s="42" t="n"/>
      <c r="L115" s="42" t="n"/>
      <c r="M115" s="21" t="n"/>
      <c r="N115" s="22">
        <f>IF($A115="","",IF(OR($B115="",$C115="",$D115="",$E115="",$G115=""),"Cadastro incompleto",IF($I115="",IF($J115&lt;&gt;"","Envio incompleto","Solicitada"),IF($J115="","Envio incompleto",IF(OR($L115&lt;&gt;"",$M115&lt;&gt;""),IF(OR($L115="",$M115=""),"Recebimento incompleto",IF($M115=$J115,"Recebida","Recebida com divergência")),"Em trânsito")))))</f>
        <v/>
      </c>
      <c r="O115" s="23">
        <f>IF(OR($A115="",$I115=""),"",MAX(0,IF($L115&lt;&gt;"",$L115-$I115,Cadastros!$B$3-$I115)))</f>
        <v/>
      </c>
      <c r="P115" s="23">
        <f>IF(OR($A115="",$L115="",$M115="",$J115=""),"",$M115-$J115)</f>
        <v/>
      </c>
      <c r="Q115" s="22">
        <f>IF($A115="","",IF($I115="",IF($H115="","Sem previsão de envio",IF(Cadastros!$B$3&gt;$H115,"Envio atrasado","No prazo")),IF($L115="",IF($K115="","Sem previsão de recebimento",IF(Cadastros!$B$3&gt;$K115,"Recebimento atrasado","No prazo")),IF($K115="","Recebida sem previsão",IF($L115&gt;$K115,"Recebida com atraso","Concluída no prazo")))))</f>
        <v/>
      </c>
      <c r="R115" s="18" t="n"/>
      <c r="S115" s="20">
        <f>IF($A115="","",_xlfn.TEXTJOIN(" | ",TRUE,IF($C115=$D115,"Origem e destino iguais",""),IF(COUNTIF($A$5:$A$204,$A115)&gt;1,"ID duplicado",""),IF(AND($I115&lt;&gt;"",$J115=""),"Informe a quantidade enviada",""),IF(AND($J115&lt;&gt;"",$I115=""),"Informe a data de envio",""),IF(AND($L115&lt;&gt;"",$M115=""),"Informe a quantidade recebida",""),IF(AND($M115&lt;&gt;"",$L115=""),"Informe a data de recebimento",""),IF(AND($L115&lt;&gt;"",$I115=""),"Recebimento sem envio",""),IF(AND($J115&lt;&gt;"",$G115&lt;&gt;"",$J115&lt;&gt;$G115),"Envio diferente do solicitado",""),IF(AND($L115&lt;&gt;"",$M115&lt;&gt;"",$J115&lt;&gt;"",$M115&lt;&gt;$J115),"Diferença no recebimento",""),IF(AND($M115&lt;&gt;"",$J115&lt;&gt;"",$M115&gt;$J115),"Recebido acima do enviado",""),IF(AND($I115&lt;&gt;"",$B115&lt;&gt;"",$I115&lt;$B115),"Envio anterior à solicitação",""),IF(AND($L115&lt;&gt;"",$I115&lt;&gt;"",$L115&lt;$I115),"Recebimento anterior ao envio",""),IF(AND($O115&lt;&gt;"",$L115="",$O115&gt;Cadastros!$B$5),"Trânsito prolongado","")))</f>
        <v/>
      </c>
      <c r="T115" s="22">
        <f>IF($A115="","",IF(AND(COUNTIFS(tbSaldos[Depósito],$C115,tbSaldos[SKU],$E115)&gt;0,COUNTIFS(tbSaldos[Depósito],$D115,tbSaldos[SKU],$E115)&gt;0),"OK","Cadastrar saldo de origem/destino"))</f>
        <v/>
      </c>
    </row>
    <row r="116">
      <c r="A116" s="18" t="n"/>
      <c r="B116" s="42" t="n"/>
      <c r="C116" s="18" t="n"/>
      <c r="D116" s="18" t="n"/>
      <c r="E116" s="18" t="n"/>
      <c r="F116" s="20">
        <f>IF($A116="","",IF($E116="","",IFERROR(INDEX(tbProdutos[Produto],MATCH($E116,tbProdutos[SKU],0)),"SKU não cadastrado")))</f>
        <v/>
      </c>
      <c r="G116" s="21" t="n"/>
      <c r="H116" s="42" t="n"/>
      <c r="I116" s="42" t="n"/>
      <c r="J116" s="21" t="n"/>
      <c r="K116" s="42" t="n"/>
      <c r="L116" s="42" t="n"/>
      <c r="M116" s="21" t="n"/>
      <c r="N116" s="22">
        <f>IF($A116="","",IF(OR($B116="",$C116="",$D116="",$E116="",$G116=""),"Cadastro incompleto",IF($I116="",IF($J116&lt;&gt;"","Envio incompleto","Solicitada"),IF($J116="","Envio incompleto",IF(OR($L116&lt;&gt;"",$M116&lt;&gt;""),IF(OR($L116="",$M116=""),"Recebimento incompleto",IF($M116=$J116,"Recebida","Recebida com divergência")),"Em trânsito")))))</f>
        <v/>
      </c>
      <c r="O116" s="23">
        <f>IF(OR($A116="",$I116=""),"",MAX(0,IF($L116&lt;&gt;"",$L116-$I116,Cadastros!$B$3-$I116)))</f>
        <v/>
      </c>
      <c r="P116" s="23">
        <f>IF(OR($A116="",$L116="",$M116="",$J116=""),"",$M116-$J116)</f>
        <v/>
      </c>
      <c r="Q116" s="22">
        <f>IF($A116="","",IF($I116="",IF($H116="","Sem previsão de envio",IF(Cadastros!$B$3&gt;$H116,"Envio atrasado","No prazo")),IF($L116="",IF($K116="","Sem previsão de recebimento",IF(Cadastros!$B$3&gt;$K116,"Recebimento atrasado","No prazo")),IF($K116="","Recebida sem previsão",IF($L116&gt;$K116,"Recebida com atraso","Concluída no prazo")))))</f>
        <v/>
      </c>
      <c r="R116" s="18" t="n"/>
      <c r="S116" s="20">
        <f>IF($A116="","",_xlfn.TEXTJOIN(" | ",TRUE,IF($C116=$D116,"Origem e destino iguais",""),IF(COUNTIF($A$5:$A$204,$A116)&gt;1,"ID duplicado",""),IF(AND($I116&lt;&gt;"",$J116=""),"Informe a quantidade enviada",""),IF(AND($J116&lt;&gt;"",$I116=""),"Informe a data de envio",""),IF(AND($L116&lt;&gt;"",$M116=""),"Informe a quantidade recebida",""),IF(AND($M116&lt;&gt;"",$L116=""),"Informe a data de recebimento",""),IF(AND($L116&lt;&gt;"",$I116=""),"Recebimento sem envio",""),IF(AND($J116&lt;&gt;"",$G116&lt;&gt;"",$J116&lt;&gt;$G116),"Envio diferente do solicitado",""),IF(AND($L116&lt;&gt;"",$M116&lt;&gt;"",$J116&lt;&gt;"",$M116&lt;&gt;$J116),"Diferença no recebimento",""),IF(AND($M116&lt;&gt;"",$J116&lt;&gt;"",$M116&gt;$J116),"Recebido acima do enviado",""),IF(AND($I116&lt;&gt;"",$B116&lt;&gt;"",$I116&lt;$B116),"Envio anterior à solicitação",""),IF(AND($L116&lt;&gt;"",$I116&lt;&gt;"",$L116&lt;$I116),"Recebimento anterior ao envio",""),IF(AND($O116&lt;&gt;"",$L116="",$O116&gt;Cadastros!$B$5),"Trânsito prolongado","")))</f>
        <v/>
      </c>
      <c r="T116" s="22">
        <f>IF($A116="","",IF(AND(COUNTIFS(tbSaldos[Depósito],$C116,tbSaldos[SKU],$E116)&gt;0,COUNTIFS(tbSaldos[Depósito],$D116,tbSaldos[SKU],$E116)&gt;0),"OK","Cadastrar saldo de origem/destino"))</f>
        <v/>
      </c>
    </row>
    <row r="117">
      <c r="A117" s="18" t="n"/>
      <c r="B117" s="42" t="n"/>
      <c r="C117" s="18" t="n"/>
      <c r="D117" s="18" t="n"/>
      <c r="E117" s="18" t="n"/>
      <c r="F117" s="20">
        <f>IF($A117="","",IF($E117="","",IFERROR(INDEX(tbProdutos[Produto],MATCH($E117,tbProdutos[SKU],0)),"SKU não cadastrado")))</f>
        <v/>
      </c>
      <c r="G117" s="21" t="n"/>
      <c r="H117" s="42" t="n"/>
      <c r="I117" s="42" t="n"/>
      <c r="J117" s="21" t="n"/>
      <c r="K117" s="42" t="n"/>
      <c r="L117" s="42" t="n"/>
      <c r="M117" s="21" t="n"/>
      <c r="N117" s="22">
        <f>IF($A117="","",IF(OR($B117="",$C117="",$D117="",$E117="",$G117=""),"Cadastro incompleto",IF($I117="",IF($J117&lt;&gt;"","Envio incompleto","Solicitada"),IF($J117="","Envio incompleto",IF(OR($L117&lt;&gt;"",$M117&lt;&gt;""),IF(OR($L117="",$M117=""),"Recebimento incompleto",IF($M117=$J117,"Recebida","Recebida com divergência")),"Em trânsito")))))</f>
        <v/>
      </c>
      <c r="O117" s="23">
        <f>IF(OR($A117="",$I117=""),"",MAX(0,IF($L117&lt;&gt;"",$L117-$I117,Cadastros!$B$3-$I117)))</f>
        <v/>
      </c>
      <c r="P117" s="23">
        <f>IF(OR($A117="",$L117="",$M117="",$J117=""),"",$M117-$J117)</f>
        <v/>
      </c>
      <c r="Q117" s="22">
        <f>IF($A117="","",IF($I117="",IF($H117="","Sem previsão de envio",IF(Cadastros!$B$3&gt;$H117,"Envio atrasado","No prazo")),IF($L117="",IF($K117="","Sem previsão de recebimento",IF(Cadastros!$B$3&gt;$K117,"Recebimento atrasado","No prazo")),IF($K117="","Recebida sem previsão",IF($L117&gt;$K117,"Recebida com atraso","Concluída no prazo")))))</f>
        <v/>
      </c>
      <c r="R117" s="18" t="n"/>
      <c r="S117" s="20">
        <f>IF($A117="","",_xlfn.TEXTJOIN(" | ",TRUE,IF($C117=$D117,"Origem e destino iguais",""),IF(COUNTIF($A$5:$A$204,$A117)&gt;1,"ID duplicado",""),IF(AND($I117&lt;&gt;"",$J117=""),"Informe a quantidade enviada",""),IF(AND($J117&lt;&gt;"",$I117=""),"Informe a data de envio",""),IF(AND($L117&lt;&gt;"",$M117=""),"Informe a quantidade recebida",""),IF(AND($M117&lt;&gt;"",$L117=""),"Informe a data de recebimento",""),IF(AND($L117&lt;&gt;"",$I117=""),"Recebimento sem envio",""),IF(AND($J117&lt;&gt;"",$G117&lt;&gt;"",$J117&lt;&gt;$G117),"Envio diferente do solicitado",""),IF(AND($L117&lt;&gt;"",$M117&lt;&gt;"",$J117&lt;&gt;"",$M117&lt;&gt;$J117),"Diferença no recebimento",""),IF(AND($M117&lt;&gt;"",$J117&lt;&gt;"",$M117&gt;$J117),"Recebido acima do enviado",""),IF(AND($I117&lt;&gt;"",$B117&lt;&gt;"",$I117&lt;$B117),"Envio anterior à solicitação",""),IF(AND($L117&lt;&gt;"",$I117&lt;&gt;"",$L117&lt;$I117),"Recebimento anterior ao envio",""),IF(AND($O117&lt;&gt;"",$L117="",$O117&gt;Cadastros!$B$5),"Trânsito prolongado","")))</f>
        <v/>
      </c>
      <c r="T117" s="22">
        <f>IF($A117="","",IF(AND(COUNTIFS(tbSaldos[Depósito],$C117,tbSaldos[SKU],$E117)&gt;0,COUNTIFS(tbSaldos[Depósito],$D117,tbSaldos[SKU],$E117)&gt;0),"OK","Cadastrar saldo de origem/destino"))</f>
        <v/>
      </c>
    </row>
    <row r="118">
      <c r="A118" s="18" t="n"/>
      <c r="B118" s="42" t="n"/>
      <c r="C118" s="18" t="n"/>
      <c r="D118" s="18" t="n"/>
      <c r="E118" s="18" t="n"/>
      <c r="F118" s="20">
        <f>IF($A118="","",IF($E118="","",IFERROR(INDEX(tbProdutos[Produto],MATCH($E118,tbProdutos[SKU],0)),"SKU não cadastrado")))</f>
        <v/>
      </c>
      <c r="G118" s="21" t="n"/>
      <c r="H118" s="42" t="n"/>
      <c r="I118" s="42" t="n"/>
      <c r="J118" s="21" t="n"/>
      <c r="K118" s="42" t="n"/>
      <c r="L118" s="42" t="n"/>
      <c r="M118" s="21" t="n"/>
      <c r="N118" s="22">
        <f>IF($A118="","",IF(OR($B118="",$C118="",$D118="",$E118="",$G118=""),"Cadastro incompleto",IF($I118="",IF($J118&lt;&gt;"","Envio incompleto","Solicitada"),IF($J118="","Envio incompleto",IF(OR($L118&lt;&gt;"",$M118&lt;&gt;""),IF(OR($L118="",$M118=""),"Recebimento incompleto",IF($M118=$J118,"Recebida","Recebida com divergência")),"Em trânsito")))))</f>
        <v/>
      </c>
      <c r="O118" s="23">
        <f>IF(OR($A118="",$I118=""),"",MAX(0,IF($L118&lt;&gt;"",$L118-$I118,Cadastros!$B$3-$I118)))</f>
        <v/>
      </c>
      <c r="P118" s="23">
        <f>IF(OR($A118="",$L118="",$M118="",$J118=""),"",$M118-$J118)</f>
        <v/>
      </c>
      <c r="Q118" s="22">
        <f>IF($A118="","",IF($I118="",IF($H118="","Sem previsão de envio",IF(Cadastros!$B$3&gt;$H118,"Envio atrasado","No prazo")),IF($L118="",IF($K118="","Sem previsão de recebimento",IF(Cadastros!$B$3&gt;$K118,"Recebimento atrasado","No prazo")),IF($K118="","Recebida sem previsão",IF($L118&gt;$K118,"Recebida com atraso","Concluída no prazo")))))</f>
        <v/>
      </c>
      <c r="R118" s="18" t="n"/>
      <c r="S118" s="20">
        <f>IF($A118="","",_xlfn.TEXTJOIN(" | ",TRUE,IF($C118=$D118,"Origem e destino iguais",""),IF(COUNTIF($A$5:$A$204,$A118)&gt;1,"ID duplicado",""),IF(AND($I118&lt;&gt;"",$J118=""),"Informe a quantidade enviada",""),IF(AND($J118&lt;&gt;"",$I118=""),"Informe a data de envio",""),IF(AND($L118&lt;&gt;"",$M118=""),"Informe a quantidade recebida",""),IF(AND($M118&lt;&gt;"",$L118=""),"Informe a data de recebimento",""),IF(AND($L118&lt;&gt;"",$I118=""),"Recebimento sem envio",""),IF(AND($J118&lt;&gt;"",$G118&lt;&gt;"",$J118&lt;&gt;$G118),"Envio diferente do solicitado",""),IF(AND($L118&lt;&gt;"",$M118&lt;&gt;"",$J118&lt;&gt;"",$M118&lt;&gt;$J118),"Diferença no recebimento",""),IF(AND($M118&lt;&gt;"",$J118&lt;&gt;"",$M118&gt;$J118),"Recebido acima do enviado",""),IF(AND($I118&lt;&gt;"",$B118&lt;&gt;"",$I118&lt;$B118),"Envio anterior à solicitação",""),IF(AND($L118&lt;&gt;"",$I118&lt;&gt;"",$L118&lt;$I118),"Recebimento anterior ao envio",""),IF(AND($O118&lt;&gt;"",$L118="",$O118&gt;Cadastros!$B$5),"Trânsito prolongado","")))</f>
        <v/>
      </c>
      <c r="T118" s="22">
        <f>IF($A118="","",IF(AND(COUNTIFS(tbSaldos[Depósito],$C118,tbSaldos[SKU],$E118)&gt;0,COUNTIFS(tbSaldos[Depósito],$D118,tbSaldos[SKU],$E118)&gt;0),"OK","Cadastrar saldo de origem/destino"))</f>
        <v/>
      </c>
    </row>
    <row r="119">
      <c r="A119" s="18" t="n"/>
      <c r="B119" s="42" t="n"/>
      <c r="C119" s="18" t="n"/>
      <c r="D119" s="18" t="n"/>
      <c r="E119" s="18" t="n"/>
      <c r="F119" s="20">
        <f>IF($A119="","",IF($E119="","",IFERROR(INDEX(tbProdutos[Produto],MATCH($E119,tbProdutos[SKU],0)),"SKU não cadastrado")))</f>
        <v/>
      </c>
      <c r="G119" s="21" t="n"/>
      <c r="H119" s="42" t="n"/>
      <c r="I119" s="42" t="n"/>
      <c r="J119" s="21" t="n"/>
      <c r="K119" s="42" t="n"/>
      <c r="L119" s="42" t="n"/>
      <c r="M119" s="21" t="n"/>
      <c r="N119" s="22">
        <f>IF($A119="","",IF(OR($B119="",$C119="",$D119="",$E119="",$G119=""),"Cadastro incompleto",IF($I119="",IF($J119&lt;&gt;"","Envio incompleto","Solicitada"),IF($J119="","Envio incompleto",IF(OR($L119&lt;&gt;"",$M119&lt;&gt;""),IF(OR($L119="",$M119=""),"Recebimento incompleto",IF($M119=$J119,"Recebida","Recebida com divergência")),"Em trânsito")))))</f>
        <v/>
      </c>
      <c r="O119" s="23">
        <f>IF(OR($A119="",$I119=""),"",MAX(0,IF($L119&lt;&gt;"",$L119-$I119,Cadastros!$B$3-$I119)))</f>
        <v/>
      </c>
      <c r="P119" s="23">
        <f>IF(OR($A119="",$L119="",$M119="",$J119=""),"",$M119-$J119)</f>
        <v/>
      </c>
      <c r="Q119" s="22">
        <f>IF($A119="","",IF($I119="",IF($H119="","Sem previsão de envio",IF(Cadastros!$B$3&gt;$H119,"Envio atrasado","No prazo")),IF($L119="",IF($K119="","Sem previsão de recebimento",IF(Cadastros!$B$3&gt;$K119,"Recebimento atrasado","No prazo")),IF($K119="","Recebida sem previsão",IF($L119&gt;$K119,"Recebida com atraso","Concluída no prazo")))))</f>
        <v/>
      </c>
      <c r="R119" s="18" t="n"/>
      <c r="S119" s="20">
        <f>IF($A119="","",_xlfn.TEXTJOIN(" | ",TRUE,IF($C119=$D119,"Origem e destino iguais",""),IF(COUNTIF($A$5:$A$204,$A119)&gt;1,"ID duplicado",""),IF(AND($I119&lt;&gt;"",$J119=""),"Informe a quantidade enviada",""),IF(AND($J119&lt;&gt;"",$I119=""),"Informe a data de envio",""),IF(AND($L119&lt;&gt;"",$M119=""),"Informe a quantidade recebida",""),IF(AND($M119&lt;&gt;"",$L119=""),"Informe a data de recebimento",""),IF(AND($L119&lt;&gt;"",$I119=""),"Recebimento sem envio",""),IF(AND($J119&lt;&gt;"",$G119&lt;&gt;"",$J119&lt;&gt;$G119),"Envio diferente do solicitado",""),IF(AND($L119&lt;&gt;"",$M119&lt;&gt;"",$J119&lt;&gt;"",$M119&lt;&gt;$J119),"Diferença no recebimento",""),IF(AND($M119&lt;&gt;"",$J119&lt;&gt;"",$M119&gt;$J119),"Recebido acima do enviado",""),IF(AND($I119&lt;&gt;"",$B119&lt;&gt;"",$I119&lt;$B119),"Envio anterior à solicitação",""),IF(AND($L119&lt;&gt;"",$I119&lt;&gt;"",$L119&lt;$I119),"Recebimento anterior ao envio",""),IF(AND($O119&lt;&gt;"",$L119="",$O119&gt;Cadastros!$B$5),"Trânsito prolongado","")))</f>
        <v/>
      </c>
      <c r="T119" s="22">
        <f>IF($A119="","",IF(AND(COUNTIFS(tbSaldos[Depósito],$C119,tbSaldos[SKU],$E119)&gt;0,COUNTIFS(tbSaldos[Depósito],$D119,tbSaldos[SKU],$E119)&gt;0),"OK","Cadastrar saldo de origem/destino"))</f>
        <v/>
      </c>
    </row>
    <row r="120">
      <c r="A120" s="18" t="n"/>
      <c r="B120" s="42" t="n"/>
      <c r="C120" s="18" t="n"/>
      <c r="D120" s="18" t="n"/>
      <c r="E120" s="18" t="n"/>
      <c r="F120" s="20">
        <f>IF($A120="","",IF($E120="","",IFERROR(INDEX(tbProdutos[Produto],MATCH($E120,tbProdutos[SKU],0)),"SKU não cadastrado")))</f>
        <v/>
      </c>
      <c r="G120" s="21" t="n"/>
      <c r="H120" s="42" t="n"/>
      <c r="I120" s="42" t="n"/>
      <c r="J120" s="21" t="n"/>
      <c r="K120" s="42" t="n"/>
      <c r="L120" s="42" t="n"/>
      <c r="M120" s="21" t="n"/>
      <c r="N120" s="22">
        <f>IF($A120="","",IF(OR($B120="",$C120="",$D120="",$E120="",$G120=""),"Cadastro incompleto",IF($I120="",IF($J120&lt;&gt;"","Envio incompleto","Solicitada"),IF($J120="","Envio incompleto",IF(OR($L120&lt;&gt;"",$M120&lt;&gt;""),IF(OR($L120="",$M120=""),"Recebimento incompleto",IF($M120=$J120,"Recebida","Recebida com divergência")),"Em trânsito")))))</f>
        <v/>
      </c>
      <c r="O120" s="23">
        <f>IF(OR($A120="",$I120=""),"",MAX(0,IF($L120&lt;&gt;"",$L120-$I120,Cadastros!$B$3-$I120)))</f>
        <v/>
      </c>
      <c r="P120" s="23">
        <f>IF(OR($A120="",$L120="",$M120="",$J120=""),"",$M120-$J120)</f>
        <v/>
      </c>
      <c r="Q120" s="22">
        <f>IF($A120="","",IF($I120="",IF($H120="","Sem previsão de envio",IF(Cadastros!$B$3&gt;$H120,"Envio atrasado","No prazo")),IF($L120="",IF($K120="","Sem previsão de recebimento",IF(Cadastros!$B$3&gt;$K120,"Recebimento atrasado","No prazo")),IF($K120="","Recebida sem previsão",IF($L120&gt;$K120,"Recebida com atraso","Concluída no prazo")))))</f>
        <v/>
      </c>
      <c r="R120" s="18" t="n"/>
      <c r="S120" s="20">
        <f>IF($A120="","",_xlfn.TEXTJOIN(" | ",TRUE,IF($C120=$D120,"Origem e destino iguais",""),IF(COUNTIF($A$5:$A$204,$A120)&gt;1,"ID duplicado",""),IF(AND($I120&lt;&gt;"",$J120=""),"Informe a quantidade enviada",""),IF(AND($J120&lt;&gt;"",$I120=""),"Informe a data de envio",""),IF(AND($L120&lt;&gt;"",$M120=""),"Informe a quantidade recebida",""),IF(AND($M120&lt;&gt;"",$L120=""),"Informe a data de recebimento",""),IF(AND($L120&lt;&gt;"",$I120=""),"Recebimento sem envio",""),IF(AND($J120&lt;&gt;"",$G120&lt;&gt;"",$J120&lt;&gt;$G120),"Envio diferente do solicitado",""),IF(AND($L120&lt;&gt;"",$M120&lt;&gt;"",$J120&lt;&gt;"",$M120&lt;&gt;$J120),"Diferença no recebimento",""),IF(AND($M120&lt;&gt;"",$J120&lt;&gt;"",$M120&gt;$J120),"Recebido acima do enviado",""),IF(AND($I120&lt;&gt;"",$B120&lt;&gt;"",$I120&lt;$B120),"Envio anterior à solicitação",""),IF(AND($L120&lt;&gt;"",$I120&lt;&gt;"",$L120&lt;$I120),"Recebimento anterior ao envio",""),IF(AND($O120&lt;&gt;"",$L120="",$O120&gt;Cadastros!$B$5),"Trânsito prolongado","")))</f>
        <v/>
      </c>
      <c r="T120" s="22">
        <f>IF($A120="","",IF(AND(COUNTIFS(tbSaldos[Depósito],$C120,tbSaldos[SKU],$E120)&gt;0,COUNTIFS(tbSaldos[Depósito],$D120,tbSaldos[SKU],$E120)&gt;0),"OK","Cadastrar saldo de origem/destino"))</f>
        <v/>
      </c>
    </row>
    <row r="121">
      <c r="A121" s="18" t="n"/>
      <c r="B121" s="42" t="n"/>
      <c r="C121" s="18" t="n"/>
      <c r="D121" s="18" t="n"/>
      <c r="E121" s="18" t="n"/>
      <c r="F121" s="20">
        <f>IF($A121="","",IF($E121="","",IFERROR(INDEX(tbProdutos[Produto],MATCH($E121,tbProdutos[SKU],0)),"SKU não cadastrado")))</f>
        <v/>
      </c>
      <c r="G121" s="21" t="n"/>
      <c r="H121" s="42" t="n"/>
      <c r="I121" s="42" t="n"/>
      <c r="J121" s="21" t="n"/>
      <c r="K121" s="42" t="n"/>
      <c r="L121" s="42" t="n"/>
      <c r="M121" s="21" t="n"/>
      <c r="N121" s="22">
        <f>IF($A121="","",IF(OR($B121="",$C121="",$D121="",$E121="",$G121=""),"Cadastro incompleto",IF($I121="",IF($J121&lt;&gt;"","Envio incompleto","Solicitada"),IF($J121="","Envio incompleto",IF(OR($L121&lt;&gt;"",$M121&lt;&gt;""),IF(OR($L121="",$M121=""),"Recebimento incompleto",IF($M121=$J121,"Recebida","Recebida com divergência")),"Em trânsito")))))</f>
        <v/>
      </c>
      <c r="O121" s="23">
        <f>IF(OR($A121="",$I121=""),"",MAX(0,IF($L121&lt;&gt;"",$L121-$I121,Cadastros!$B$3-$I121)))</f>
        <v/>
      </c>
      <c r="P121" s="23">
        <f>IF(OR($A121="",$L121="",$M121="",$J121=""),"",$M121-$J121)</f>
        <v/>
      </c>
      <c r="Q121" s="22">
        <f>IF($A121="","",IF($I121="",IF($H121="","Sem previsão de envio",IF(Cadastros!$B$3&gt;$H121,"Envio atrasado","No prazo")),IF($L121="",IF($K121="","Sem previsão de recebimento",IF(Cadastros!$B$3&gt;$K121,"Recebimento atrasado","No prazo")),IF($K121="","Recebida sem previsão",IF($L121&gt;$K121,"Recebida com atraso","Concluída no prazo")))))</f>
        <v/>
      </c>
      <c r="R121" s="18" t="n"/>
      <c r="S121" s="20">
        <f>IF($A121="","",_xlfn.TEXTJOIN(" | ",TRUE,IF($C121=$D121,"Origem e destino iguais",""),IF(COUNTIF($A$5:$A$204,$A121)&gt;1,"ID duplicado",""),IF(AND($I121&lt;&gt;"",$J121=""),"Informe a quantidade enviada",""),IF(AND($J121&lt;&gt;"",$I121=""),"Informe a data de envio",""),IF(AND($L121&lt;&gt;"",$M121=""),"Informe a quantidade recebida",""),IF(AND($M121&lt;&gt;"",$L121=""),"Informe a data de recebimento",""),IF(AND($L121&lt;&gt;"",$I121=""),"Recebimento sem envio",""),IF(AND($J121&lt;&gt;"",$G121&lt;&gt;"",$J121&lt;&gt;$G121),"Envio diferente do solicitado",""),IF(AND($L121&lt;&gt;"",$M121&lt;&gt;"",$J121&lt;&gt;"",$M121&lt;&gt;$J121),"Diferença no recebimento",""),IF(AND($M121&lt;&gt;"",$J121&lt;&gt;"",$M121&gt;$J121),"Recebido acima do enviado",""),IF(AND($I121&lt;&gt;"",$B121&lt;&gt;"",$I121&lt;$B121),"Envio anterior à solicitação",""),IF(AND($L121&lt;&gt;"",$I121&lt;&gt;"",$L121&lt;$I121),"Recebimento anterior ao envio",""),IF(AND($O121&lt;&gt;"",$L121="",$O121&gt;Cadastros!$B$5),"Trânsito prolongado","")))</f>
        <v/>
      </c>
      <c r="T121" s="22">
        <f>IF($A121="","",IF(AND(COUNTIFS(tbSaldos[Depósito],$C121,tbSaldos[SKU],$E121)&gt;0,COUNTIFS(tbSaldos[Depósito],$D121,tbSaldos[SKU],$E121)&gt;0),"OK","Cadastrar saldo de origem/destino"))</f>
        <v/>
      </c>
    </row>
    <row r="122">
      <c r="A122" s="18" t="n"/>
      <c r="B122" s="42" t="n"/>
      <c r="C122" s="18" t="n"/>
      <c r="D122" s="18" t="n"/>
      <c r="E122" s="18" t="n"/>
      <c r="F122" s="20">
        <f>IF($A122="","",IF($E122="","",IFERROR(INDEX(tbProdutos[Produto],MATCH($E122,tbProdutos[SKU],0)),"SKU não cadastrado")))</f>
        <v/>
      </c>
      <c r="G122" s="21" t="n"/>
      <c r="H122" s="42" t="n"/>
      <c r="I122" s="42" t="n"/>
      <c r="J122" s="21" t="n"/>
      <c r="K122" s="42" t="n"/>
      <c r="L122" s="42" t="n"/>
      <c r="M122" s="21" t="n"/>
      <c r="N122" s="22">
        <f>IF($A122="","",IF(OR($B122="",$C122="",$D122="",$E122="",$G122=""),"Cadastro incompleto",IF($I122="",IF($J122&lt;&gt;"","Envio incompleto","Solicitada"),IF($J122="","Envio incompleto",IF(OR($L122&lt;&gt;"",$M122&lt;&gt;""),IF(OR($L122="",$M122=""),"Recebimento incompleto",IF($M122=$J122,"Recebida","Recebida com divergência")),"Em trânsito")))))</f>
        <v/>
      </c>
      <c r="O122" s="23">
        <f>IF(OR($A122="",$I122=""),"",MAX(0,IF($L122&lt;&gt;"",$L122-$I122,Cadastros!$B$3-$I122)))</f>
        <v/>
      </c>
      <c r="P122" s="23">
        <f>IF(OR($A122="",$L122="",$M122="",$J122=""),"",$M122-$J122)</f>
        <v/>
      </c>
      <c r="Q122" s="22">
        <f>IF($A122="","",IF($I122="",IF($H122="","Sem previsão de envio",IF(Cadastros!$B$3&gt;$H122,"Envio atrasado","No prazo")),IF($L122="",IF($K122="","Sem previsão de recebimento",IF(Cadastros!$B$3&gt;$K122,"Recebimento atrasado","No prazo")),IF($K122="","Recebida sem previsão",IF($L122&gt;$K122,"Recebida com atraso","Concluída no prazo")))))</f>
        <v/>
      </c>
      <c r="R122" s="18" t="n"/>
      <c r="S122" s="20">
        <f>IF($A122="","",_xlfn.TEXTJOIN(" | ",TRUE,IF($C122=$D122,"Origem e destino iguais",""),IF(COUNTIF($A$5:$A$204,$A122)&gt;1,"ID duplicado",""),IF(AND($I122&lt;&gt;"",$J122=""),"Informe a quantidade enviada",""),IF(AND($J122&lt;&gt;"",$I122=""),"Informe a data de envio",""),IF(AND($L122&lt;&gt;"",$M122=""),"Informe a quantidade recebida",""),IF(AND($M122&lt;&gt;"",$L122=""),"Informe a data de recebimento",""),IF(AND($L122&lt;&gt;"",$I122=""),"Recebimento sem envio",""),IF(AND($J122&lt;&gt;"",$G122&lt;&gt;"",$J122&lt;&gt;$G122),"Envio diferente do solicitado",""),IF(AND($L122&lt;&gt;"",$M122&lt;&gt;"",$J122&lt;&gt;"",$M122&lt;&gt;$J122),"Diferença no recebimento",""),IF(AND($M122&lt;&gt;"",$J122&lt;&gt;"",$M122&gt;$J122),"Recebido acima do enviado",""),IF(AND($I122&lt;&gt;"",$B122&lt;&gt;"",$I122&lt;$B122),"Envio anterior à solicitação",""),IF(AND($L122&lt;&gt;"",$I122&lt;&gt;"",$L122&lt;$I122),"Recebimento anterior ao envio",""),IF(AND($O122&lt;&gt;"",$L122="",$O122&gt;Cadastros!$B$5),"Trânsito prolongado","")))</f>
        <v/>
      </c>
      <c r="T122" s="22">
        <f>IF($A122="","",IF(AND(COUNTIFS(tbSaldos[Depósito],$C122,tbSaldos[SKU],$E122)&gt;0,COUNTIFS(tbSaldos[Depósito],$D122,tbSaldos[SKU],$E122)&gt;0),"OK","Cadastrar saldo de origem/destino"))</f>
        <v/>
      </c>
    </row>
    <row r="123">
      <c r="A123" s="18" t="n"/>
      <c r="B123" s="42" t="n"/>
      <c r="C123" s="18" t="n"/>
      <c r="D123" s="18" t="n"/>
      <c r="E123" s="18" t="n"/>
      <c r="F123" s="20">
        <f>IF($A123="","",IF($E123="","",IFERROR(INDEX(tbProdutos[Produto],MATCH($E123,tbProdutos[SKU],0)),"SKU não cadastrado")))</f>
        <v/>
      </c>
      <c r="G123" s="21" t="n"/>
      <c r="H123" s="42" t="n"/>
      <c r="I123" s="42" t="n"/>
      <c r="J123" s="21" t="n"/>
      <c r="K123" s="42" t="n"/>
      <c r="L123" s="42" t="n"/>
      <c r="M123" s="21" t="n"/>
      <c r="N123" s="22">
        <f>IF($A123="","",IF(OR($B123="",$C123="",$D123="",$E123="",$G123=""),"Cadastro incompleto",IF($I123="",IF($J123&lt;&gt;"","Envio incompleto","Solicitada"),IF($J123="","Envio incompleto",IF(OR($L123&lt;&gt;"",$M123&lt;&gt;""),IF(OR($L123="",$M123=""),"Recebimento incompleto",IF($M123=$J123,"Recebida","Recebida com divergência")),"Em trânsito")))))</f>
        <v/>
      </c>
      <c r="O123" s="23">
        <f>IF(OR($A123="",$I123=""),"",MAX(0,IF($L123&lt;&gt;"",$L123-$I123,Cadastros!$B$3-$I123)))</f>
        <v/>
      </c>
      <c r="P123" s="23">
        <f>IF(OR($A123="",$L123="",$M123="",$J123=""),"",$M123-$J123)</f>
        <v/>
      </c>
      <c r="Q123" s="22">
        <f>IF($A123="","",IF($I123="",IF($H123="","Sem previsão de envio",IF(Cadastros!$B$3&gt;$H123,"Envio atrasado","No prazo")),IF($L123="",IF($K123="","Sem previsão de recebimento",IF(Cadastros!$B$3&gt;$K123,"Recebimento atrasado","No prazo")),IF($K123="","Recebida sem previsão",IF($L123&gt;$K123,"Recebida com atraso","Concluída no prazo")))))</f>
        <v/>
      </c>
      <c r="R123" s="18" t="n"/>
      <c r="S123" s="20">
        <f>IF($A123="","",_xlfn.TEXTJOIN(" | ",TRUE,IF($C123=$D123,"Origem e destino iguais",""),IF(COUNTIF($A$5:$A$204,$A123)&gt;1,"ID duplicado",""),IF(AND($I123&lt;&gt;"",$J123=""),"Informe a quantidade enviada",""),IF(AND($J123&lt;&gt;"",$I123=""),"Informe a data de envio",""),IF(AND($L123&lt;&gt;"",$M123=""),"Informe a quantidade recebida",""),IF(AND($M123&lt;&gt;"",$L123=""),"Informe a data de recebimento",""),IF(AND($L123&lt;&gt;"",$I123=""),"Recebimento sem envio",""),IF(AND($J123&lt;&gt;"",$G123&lt;&gt;"",$J123&lt;&gt;$G123),"Envio diferente do solicitado",""),IF(AND($L123&lt;&gt;"",$M123&lt;&gt;"",$J123&lt;&gt;"",$M123&lt;&gt;$J123),"Diferença no recebimento",""),IF(AND($M123&lt;&gt;"",$J123&lt;&gt;"",$M123&gt;$J123),"Recebido acima do enviado",""),IF(AND($I123&lt;&gt;"",$B123&lt;&gt;"",$I123&lt;$B123),"Envio anterior à solicitação",""),IF(AND($L123&lt;&gt;"",$I123&lt;&gt;"",$L123&lt;$I123),"Recebimento anterior ao envio",""),IF(AND($O123&lt;&gt;"",$L123="",$O123&gt;Cadastros!$B$5),"Trânsito prolongado","")))</f>
        <v/>
      </c>
      <c r="T123" s="22">
        <f>IF($A123="","",IF(AND(COUNTIFS(tbSaldos[Depósito],$C123,tbSaldos[SKU],$E123)&gt;0,COUNTIFS(tbSaldos[Depósito],$D123,tbSaldos[SKU],$E123)&gt;0),"OK","Cadastrar saldo de origem/destino"))</f>
        <v/>
      </c>
    </row>
    <row r="124">
      <c r="A124" s="18" t="n"/>
      <c r="B124" s="42" t="n"/>
      <c r="C124" s="18" t="n"/>
      <c r="D124" s="18" t="n"/>
      <c r="E124" s="18" t="n"/>
      <c r="F124" s="20">
        <f>IF($A124="","",IF($E124="","",IFERROR(INDEX(tbProdutos[Produto],MATCH($E124,tbProdutos[SKU],0)),"SKU não cadastrado")))</f>
        <v/>
      </c>
      <c r="G124" s="21" t="n"/>
      <c r="H124" s="42" t="n"/>
      <c r="I124" s="42" t="n"/>
      <c r="J124" s="21" t="n"/>
      <c r="K124" s="42" t="n"/>
      <c r="L124" s="42" t="n"/>
      <c r="M124" s="21" t="n"/>
      <c r="N124" s="22">
        <f>IF($A124="","",IF(OR($B124="",$C124="",$D124="",$E124="",$G124=""),"Cadastro incompleto",IF($I124="",IF($J124&lt;&gt;"","Envio incompleto","Solicitada"),IF($J124="","Envio incompleto",IF(OR($L124&lt;&gt;"",$M124&lt;&gt;""),IF(OR($L124="",$M124=""),"Recebimento incompleto",IF($M124=$J124,"Recebida","Recebida com divergência")),"Em trânsito")))))</f>
        <v/>
      </c>
      <c r="O124" s="23">
        <f>IF(OR($A124="",$I124=""),"",MAX(0,IF($L124&lt;&gt;"",$L124-$I124,Cadastros!$B$3-$I124)))</f>
        <v/>
      </c>
      <c r="P124" s="23">
        <f>IF(OR($A124="",$L124="",$M124="",$J124=""),"",$M124-$J124)</f>
        <v/>
      </c>
      <c r="Q124" s="22">
        <f>IF($A124="","",IF($I124="",IF($H124="","Sem previsão de envio",IF(Cadastros!$B$3&gt;$H124,"Envio atrasado","No prazo")),IF($L124="",IF($K124="","Sem previsão de recebimento",IF(Cadastros!$B$3&gt;$K124,"Recebimento atrasado","No prazo")),IF($K124="","Recebida sem previsão",IF($L124&gt;$K124,"Recebida com atraso","Concluída no prazo")))))</f>
        <v/>
      </c>
      <c r="R124" s="18" t="n"/>
      <c r="S124" s="20">
        <f>IF($A124="","",_xlfn.TEXTJOIN(" | ",TRUE,IF($C124=$D124,"Origem e destino iguais",""),IF(COUNTIF($A$5:$A$204,$A124)&gt;1,"ID duplicado",""),IF(AND($I124&lt;&gt;"",$J124=""),"Informe a quantidade enviada",""),IF(AND($J124&lt;&gt;"",$I124=""),"Informe a data de envio",""),IF(AND($L124&lt;&gt;"",$M124=""),"Informe a quantidade recebida",""),IF(AND($M124&lt;&gt;"",$L124=""),"Informe a data de recebimento",""),IF(AND($L124&lt;&gt;"",$I124=""),"Recebimento sem envio",""),IF(AND($J124&lt;&gt;"",$G124&lt;&gt;"",$J124&lt;&gt;$G124),"Envio diferente do solicitado",""),IF(AND($L124&lt;&gt;"",$M124&lt;&gt;"",$J124&lt;&gt;"",$M124&lt;&gt;$J124),"Diferença no recebimento",""),IF(AND($M124&lt;&gt;"",$J124&lt;&gt;"",$M124&gt;$J124),"Recebido acima do enviado",""),IF(AND($I124&lt;&gt;"",$B124&lt;&gt;"",$I124&lt;$B124),"Envio anterior à solicitação",""),IF(AND($L124&lt;&gt;"",$I124&lt;&gt;"",$L124&lt;$I124),"Recebimento anterior ao envio",""),IF(AND($O124&lt;&gt;"",$L124="",$O124&gt;Cadastros!$B$5),"Trânsito prolongado","")))</f>
        <v/>
      </c>
      <c r="T124" s="22">
        <f>IF($A124="","",IF(AND(COUNTIFS(tbSaldos[Depósito],$C124,tbSaldos[SKU],$E124)&gt;0,COUNTIFS(tbSaldos[Depósito],$D124,tbSaldos[SKU],$E124)&gt;0),"OK","Cadastrar saldo de origem/destino"))</f>
        <v/>
      </c>
    </row>
    <row r="125">
      <c r="A125" s="18" t="n"/>
      <c r="B125" s="42" t="n"/>
      <c r="C125" s="18" t="n"/>
      <c r="D125" s="18" t="n"/>
      <c r="E125" s="18" t="n"/>
      <c r="F125" s="20">
        <f>IF($A125="","",IF($E125="","",IFERROR(INDEX(tbProdutos[Produto],MATCH($E125,tbProdutos[SKU],0)),"SKU não cadastrado")))</f>
        <v/>
      </c>
      <c r="G125" s="21" t="n"/>
      <c r="H125" s="42" t="n"/>
      <c r="I125" s="42" t="n"/>
      <c r="J125" s="21" t="n"/>
      <c r="K125" s="42" t="n"/>
      <c r="L125" s="42" t="n"/>
      <c r="M125" s="21" t="n"/>
      <c r="N125" s="22">
        <f>IF($A125="","",IF(OR($B125="",$C125="",$D125="",$E125="",$G125=""),"Cadastro incompleto",IF($I125="",IF($J125&lt;&gt;"","Envio incompleto","Solicitada"),IF($J125="","Envio incompleto",IF(OR($L125&lt;&gt;"",$M125&lt;&gt;""),IF(OR($L125="",$M125=""),"Recebimento incompleto",IF($M125=$J125,"Recebida","Recebida com divergência")),"Em trânsito")))))</f>
        <v/>
      </c>
      <c r="O125" s="23">
        <f>IF(OR($A125="",$I125=""),"",MAX(0,IF($L125&lt;&gt;"",$L125-$I125,Cadastros!$B$3-$I125)))</f>
        <v/>
      </c>
      <c r="P125" s="23">
        <f>IF(OR($A125="",$L125="",$M125="",$J125=""),"",$M125-$J125)</f>
        <v/>
      </c>
      <c r="Q125" s="22">
        <f>IF($A125="","",IF($I125="",IF($H125="","Sem previsão de envio",IF(Cadastros!$B$3&gt;$H125,"Envio atrasado","No prazo")),IF($L125="",IF($K125="","Sem previsão de recebimento",IF(Cadastros!$B$3&gt;$K125,"Recebimento atrasado","No prazo")),IF($K125="","Recebida sem previsão",IF($L125&gt;$K125,"Recebida com atraso","Concluída no prazo")))))</f>
        <v/>
      </c>
      <c r="R125" s="18" t="n"/>
      <c r="S125" s="20">
        <f>IF($A125="","",_xlfn.TEXTJOIN(" | ",TRUE,IF($C125=$D125,"Origem e destino iguais",""),IF(COUNTIF($A$5:$A$204,$A125)&gt;1,"ID duplicado",""),IF(AND($I125&lt;&gt;"",$J125=""),"Informe a quantidade enviada",""),IF(AND($J125&lt;&gt;"",$I125=""),"Informe a data de envio",""),IF(AND($L125&lt;&gt;"",$M125=""),"Informe a quantidade recebida",""),IF(AND($M125&lt;&gt;"",$L125=""),"Informe a data de recebimento",""),IF(AND($L125&lt;&gt;"",$I125=""),"Recebimento sem envio",""),IF(AND($J125&lt;&gt;"",$G125&lt;&gt;"",$J125&lt;&gt;$G125),"Envio diferente do solicitado",""),IF(AND($L125&lt;&gt;"",$M125&lt;&gt;"",$J125&lt;&gt;"",$M125&lt;&gt;$J125),"Diferença no recebimento",""),IF(AND($M125&lt;&gt;"",$J125&lt;&gt;"",$M125&gt;$J125),"Recebido acima do enviado",""),IF(AND($I125&lt;&gt;"",$B125&lt;&gt;"",$I125&lt;$B125),"Envio anterior à solicitação",""),IF(AND($L125&lt;&gt;"",$I125&lt;&gt;"",$L125&lt;$I125),"Recebimento anterior ao envio",""),IF(AND($O125&lt;&gt;"",$L125="",$O125&gt;Cadastros!$B$5),"Trânsito prolongado","")))</f>
        <v/>
      </c>
      <c r="T125" s="22">
        <f>IF($A125="","",IF(AND(COUNTIFS(tbSaldos[Depósito],$C125,tbSaldos[SKU],$E125)&gt;0,COUNTIFS(tbSaldos[Depósito],$D125,tbSaldos[SKU],$E125)&gt;0),"OK","Cadastrar saldo de origem/destino"))</f>
        <v/>
      </c>
    </row>
    <row r="126">
      <c r="A126" s="18" t="n"/>
      <c r="B126" s="42" t="n"/>
      <c r="C126" s="18" t="n"/>
      <c r="D126" s="18" t="n"/>
      <c r="E126" s="18" t="n"/>
      <c r="F126" s="20">
        <f>IF($A126="","",IF($E126="","",IFERROR(INDEX(tbProdutos[Produto],MATCH($E126,tbProdutos[SKU],0)),"SKU não cadastrado")))</f>
        <v/>
      </c>
      <c r="G126" s="21" t="n"/>
      <c r="H126" s="42" t="n"/>
      <c r="I126" s="42" t="n"/>
      <c r="J126" s="21" t="n"/>
      <c r="K126" s="42" t="n"/>
      <c r="L126" s="42" t="n"/>
      <c r="M126" s="21" t="n"/>
      <c r="N126" s="22">
        <f>IF($A126="","",IF(OR($B126="",$C126="",$D126="",$E126="",$G126=""),"Cadastro incompleto",IF($I126="",IF($J126&lt;&gt;"","Envio incompleto","Solicitada"),IF($J126="","Envio incompleto",IF(OR($L126&lt;&gt;"",$M126&lt;&gt;""),IF(OR($L126="",$M126=""),"Recebimento incompleto",IF($M126=$J126,"Recebida","Recebida com divergência")),"Em trânsito")))))</f>
        <v/>
      </c>
      <c r="O126" s="23">
        <f>IF(OR($A126="",$I126=""),"",MAX(0,IF($L126&lt;&gt;"",$L126-$I126,Cadastros!$B$3-$I126)))</f>
        <v/>
      </c>
      <c r="P126" s="23">
        <f>IF(OR($A126="",$L126="",$M126="",$J126=""),"",$M126-$J126)</f>
        <v/>
      </c>
      <c r="Q126" s="22">
        <f>IF($A126="","",IF($I126="",IF($H126="","Sem previsão de envio",IF(Cadastros!$B$3&gt;$H126,"Envio atrasado","No prazo")),IF($L126="",IF($K126="","Sem previsão de recebimento",IF(Cadastros!$B$3&gt;$K126,"Recebimento atrasado","No prazo")),IF($K126="","Recebida sem previsão",IF($L126&gt;$K126,"Recebida com atraso","Concluída no prazo")))))</f>
        <v/>
      </c>
      <c r="R126" s="18" t="n"/>
      <c r="S126" s="20">
        <f>IF($A126="","",_xlfn.TEXTJOIN(" | ",TRUE,IF($C126=$D126,"Origem e destino iguais",""),IF(COUNTIF($A$5:$A$204,$A126)&gt;1,"ID duplicado",""),IF(AND($I126&lt;&gt;"",$J126=""),"Informe a quantidade enviada",""),IF(AND($J126&lt;&gt;"",$I126=""),"Informe a data de envio",""),IF(AND($L126&lt;&gt;"",$M126=""),"Informe a quantidade recebida",""),IF(AND($M126&lt;&gt;"",$L126=""),"Informe a data de recebimento",""),IF(AND($L126&lt;&gt;"",$I126=""),"Recebimento sem envio",""),IF(AND($J126&lt;&gt;"",$G126&lt;&gt;"",$J126&lt;&gt;$G126),"Envio diferente do solicitado",""),IF(AND($L126&lt;&gt;"",$M126&lt;&gt;"",$J126&lt;&gt;"",$M126&lt;&gt;$J126),"Diferença no recebimento",""),IF(AND($M126&lt;&gt;"",$J126&lt;&gt;"",$M126&gt;$J126),"Recebido acima do enviado",""),IF(AND($I126&lt;&gt;"",$B126&lt;&gt;"",$I126&lt;$B126),"Envio anterior à solicitação",""),IF(AND($L126&lt;&gt;"",$I126&lt;&gt;"",$L126&lt;$I126),"Recebimento anterior ao envio",""),IF(AND($O126&lt;&gt;"",$L126="",$O126&gt;Cadastros!$B$5),"Trânsito prolongado","")))</f>
        <v/>
      </c>
      <c r="T126" s="22">
        <f>IF($A126="","",IF(AND(COUNTIFS(tbSaldos[Depósito],$C126,tbSaldos[SKU],$E126)&gt;0,COUNTIFS(tbSaldos[Depósito],$D126,tbSaldos[SKU],$E126)&gt;0),"OK","Cadastrar saldo de origem/destino"))</f>
        <v/>
      </c>
    </row>
    <row r="127">
      <c r="A127" s="18" t="n"/>
      <c r="B127" s="42" t="n"/>
      <c r="C127" s="18" t="n"/>
      <c r="D127" s="18" t="n"/>
      <c r="E127" s="18" t="n"/>
      <c r="F127" s="20">
        <f>IF($A127="","",IF($E127="","",IFERROR(INDEX(tbProdutos[Produto],MATCH($E127,tbProdutos[SKU],0)),"SKU não cadastrado")))</f>
        <v/>
      </c>
      <c r="G127" s="21" t="n"/>
      <c r="H127" s="42" t="n"/>
      <c r="I127" s="42" t="n"/>
      <c r="J127" s="21" t="n"/>
      <c r="K127" s="42" t="n"/>
      <c r="L127" s="42" t="n"/>
      <c r="M127" s="21" t="n"/>
      <c r="N127" s="22">
        <f>IF($A127="","",IF(OR($B127="",$C127="",$D127="",$E127="",$G127=""),"Cadastro incompleto",IF($I127="",IF($J127&lt;&gt;"","Envio incompleto","Solicitada"),IF($J127="","Envio incompleto",IF(OR($L127&lt;&gt;"",$M127&lt;&gt;""),IF(OR($L127="",$M127=""),"Recebimento incompleto",IF($M127=$J127,"Recebida","Recebida com divergência")),"Em trânsito")))))</f>
        <v/>
      </c>
      <c r="O127" s="23">
        <f>IF(OR($A127="",$I127=""),"",MAX(0,IF($L127&lt;&gt;"",$L127-$I127,Cadastros!$B$3-$I127)))</f>
        <v/>
      </c>
      <c r="P127" s="23">
        <f>IF(OR($A127="",$L127="",$M127="",$J127=""),"",$M127-$J127)</f>
        <v/>
      </c>
      <c r="Q127" s="22">
        <f>IF($A127="","",IF($I127="",IF($H127="","Sem previsão de envio",IF(Cadastros!$B$3&gt;$H127,"Envio atrasado","No prazo")),IF($L127="",IF($K127="","Sem previsão de recebimento",IF(Cadastros!$B$3&gt;$K127,"Recebimento atrasado","No prazo")),IF($K127="","Recebida sem previsão",IF($L127&gt;$K127,"Recebida com atraso","Concluída no prazo")))))</f>
        <v/>
      </c>
      <c r="R127" s="18" t="n"/>
      <c r="S127" s="20">
        <f>IF($A127="","",_xlfn.TEXTJOIN(" | ",TRUE,IF($C127=$D127,"Origem e destino iguais",""),IF(COUNTIF($A$5:$A$204,$A127)&gt;1,"ID duplicado",""),IF(AND($I127&lt;&gt;"",$J127=""),"Informe a quantidade enviada",""),IF(AND($J127&lt;&gt;"",$I127=""),"Informe a data de envio",""),IF(AND($L127&lt;&gt;"",$M127=""),"Informe a quantidade recebida",""),IF(AND($M127&lt;&gt;"",$L127=""),"Informe a data de recebimento",""),IF(AND($L127&lt;&gt;"",$I127=""),"Recebimento sem envio",""),IF(AND($J127&lt;&gt;"",$G127&lt;&gt;"",$J127&lt;&gt;$G127),"Envio diferente do solicitado",""),IF(AND($L127&lt;&gt;"",$M127&lt;&gt;"",$J127&lt;&gt;"",$M127&lt;&gt;$J127),"Diferença no recebimento",""),IF(AND($M127&lt;&gt;"",$J127&lt;&gt;"",$M127&gt;$J127),"Recebido acima do enviado",""),IF(AND($I127&lt;&gt;"",$B127&lt;&gt;"",$I127&lt;$B127),"Envio anterior à solicitação",""),IF(AND($L127&lt;&gt;"",$I127&lt;&gt;"",$L127&lt;$I127),"Recebimento anterior ao envio",""),IF(AND($O127&lt;&gt;"",$L127="",$O127&gt;Cadastros!$B$5),"Trânsito prolongado","")))</f>
        <v/>
      </c>
      <c r="T127" s="22">
        <f>IF($A127="","",IF(AND(COUNTIFS(tbSaldos[Depósito],$C127,tbSaldos[SKU],$E127)&gt;0,COUNTIFS(tbSaldos[Depósito],$D127,tbSaldos[SKU],$E127)&gt;0),"OK","Cadastrar saldo de origem/destino"))</f>
        <v/>
      </c>
    </row>
    <row r="128">
      <c r="A128" s="18" t="n"/>
      <c r="B128" s="42" t="n"/>
      <c r="C128" s="18" t="n"/>
      <c r="D128" s="18" t="n"/>
      <c r="E128" s="18" t="n"/>
      <c r="F128" s="20">
        <f>IF($A128="","",IF($E128="","",IFERROR(INDEX(tbProdutos[Produto],MATCH($E128,tbProdutos[SKU],0)),"SKU não cadastrado")))</f>
        <v/>
      </c>
      <c r="G128" s="21" t="n"/>
      <c r="H128" s="42" t="n"/>
      <c r="I128" s="42" t="n"/>
      <c r="J128" s="21" t="n"/>
      <c r="K128" s="42" t="n"/>
      <c r="L128" s="42" t="n"/>
      <c r="M128" s="21" t="n"/>
      <c r="N128" s="22">
        <f>IF($A128="","",IF(OR($B128="",$C128="",$D128="",$E128="",$G128=""),"Cadastro incompleto",IF($I128="",IF($J128&lt;&gt;"","Envio incompleto","Solicitada"),IF($J128="","Envio incompleto",IF(OR($L128&lt;&gt;"",$M128&lt;&gt;""),IF(OR($L128="",$M128=""),"Recebimento incompleto",IF($M128=$J128,"Recebida","Recebida com divergência")),"Em trânsito")))))</f>
        <v/>
      </c>
      <c r="O128" s="23">
        <f>IF(OR($A128="",$I128=""),"",MAX(0,IF($L128&lt;&gt;"",$L128-$I128,Cadastros!$B$3-$I128)))</f>
        <v/>
      </c>
      <c r="P128" s="23">
        <f>IF(OR($A128="",$L128="",$M128="",$J128=""),"",$M128-$J128)</f>
        <v/>
      </c>
      <c r="Q128" s="22">
        <f>IF($A128="","",IF($I128="",IF($H128="","Sem previsão de envio",IF(Cadastros!$B$3&gt;$H128,"Envio atrasado","No prazo")),IF($L128="",IF($K128="","Sem previsão de recebimento",IF(Cadastros!$B$3&gt;$K128,"Recebimento atrasado","No prazo")),IF($K128="","Recebida sem previsão",IF($L128&gt;$K128,"Recebida com atraso","Concluída no prazo")))))</f>
        <v/>
      </c>
      <c r="R128" s="18" t="n"/>
      <c r="S128" s="20">
        <f>IF($A128="","",_xlfn.TEXTJOIN(" | ",TRUE,IF($C128=$D128,"Origem e destino iguais",""),IF(COUNTIF($A$5:$A$204,$A128)&gt;1,"ID duplicado",""),IF(AND($I128&lt;&gt;"",$J128=""),"Informe a quantidade enviada",""),IF(AND($J128&lt;&gt;"",$I128=""),"Informe a data de envio",""),IF(AND($L128&lt;&gt;"",$M128=""),"Informe a quantidade recebida",""),IF(AND($M128&lt;&gt;"",$L128=""),"Informe a data de recebimento",""),IF(AND($L128&lt;&gt;"",$I128=""),"Recebimento sem envio",""),IF(AND($J128&lt;&gt;"",$G128&lt;&gt;"",$J128&lt;&gt;$G128),"Envio diferente do solicitado",""),IF(AND($L128&lt;&gt;"",$M128&lt;&gt;"",$J128&lt;&gt;"",$M128&lt;&gt;$J128),"Diferença no recebimento",""),IF(AND($M128&lt;&gt;"",$J128&lt;&gt;"",$M128&gt;$J128),"Recebido acima do enviado",""),IF(AND($I128&lt;&gt;"",$B128&lt;&gt;"",$I128&lt;$B128),"Envio anterior à solicitação",""),IF(AND($L128&lt;&gt;"",$I128&lt;&gt;"",$L128&lt;$I128),"Recebimento anterior ao envio",""),IF(AND($O128&lt;&gt;"",$L128="",$O128&gt;Cadastros!$B$5),"Trânsito prolongado","")))</f>
        <v/>
      </c>
      <c r="T128" s="22">
        <f>IF($A128="","",IF(AND(COUNTIFS(tbSaldos[Depósito],$C128,tbSaldos[SKU],$E128)&gt;0,COUNTIFS(tbSaldos[Depósito],$D128,tbSaldos[SKU],$E128)&gt;0),"OK","Cadastrar saldo de origem/destino"))</f>
        <v/>
      </c>
    </row>
    <row r="129">
      <c r="A129" s="18" t="n"/>
      <c r="B129" s="42" t="n"/>
      <c r="C129" s="18" t="n"/>
      <c r="D129" s="18" t="n"/>
      <c r="E129" s="18" t="n"/>
      <c r="F129" s="20">
        <f>IF($A129="","",IF($E129="","",IFERROR(INDEX(tbProdutos[Produto],MATCH($E129,tbProdutos[SKU],0)),"SKU não cadastrado")))</f>
        <v/>
      </c>
      <c r="G129" s="21" t="n"/>
      <c r="H129" s="42" t="n"/>
      <c r="I129" s="42" t="n"/>
      <c r="J129" s="21" t="n"/>
      <c r="K129" s="42" t="n"/>
      <c r="L129" s="42" t="n"/>
      <c r="M129" s="21" t="n"/>
      <c r="N129" s="22">
        <f>IF($A129="","",IF(OR($B129="",$C129="",$D129="",$E129="",$G129=""),"Cadastro incompleto",IF($I129="",IF($J129&lt;&gt;"","Envio incompleto","Solicitada"),IF($J129="","Envio incompleto",IF(OR($L129&lt;&gt;"",$M129&lt;&gt;""),IF(OR($L129="",$M129=""),"Recebimento incompleto",IF($M129=$J129,"Recebida","Recebida com divergência")),"Em trânsito")))))</f>
        <v/>
      </c>
      <c r="O129" s="23">
        <f>IF(OR($A129="",$I129=""),"",MAX(0,IF($L129&lt;&gt;"",$L129-$I129,Cadastros!$B$3-$I129)))</f>
        <v/>
      </c>
      <c r="P129" s="23">
        <f>IF(OR($A129="",$L129="",$M129="",$J129=""),"",$M129-$J129)</f>
        <v/>
      </c>
      <c r="Q129" s="22">
        <f>IF($A129="","",IF($I129="",IF($H129="","Sem previsão de envio",IF(Cadastros!$B$3&gt;$H129,"Envio atrasado","No prazo")),IF($L129="",IF($K129="","Sem previsão de recebimento",IF(Cadastros!$B$3&gt;$K129,"Recebimento atrasado","No prazo")),IF($K129="","Recebida sem previsão",IF($L129&gt;$K129,"Recebida com atraso","Concluída no prazo")))))</f>
        <v/>
      </c>
      <c r="R129" s="18" t="n"/>
      <c r="S129" s="20">
        <f>IF($A129="","",_xlfn.TEXTJOIN(" | ",TRUE,IF($C129=$D129,"Origem e destino iguais",""),IF(COUNTIF($A$5:$A$204,$A129)&gt;1,"ID duplicado",""),IF(AND($I129&lt;&gt;"",$J129=""),"Informe a quantidade enviada",""),IF(AND($J129&lt;&gt;"",$I129=""),"Informe a data de envio",""),IF(AND($L129&lt;&gt;"",$M129=""),"Informe a quantidade recebida",""),IF(AND($M129&lt;&gt;"",$L129=""),"Informe a data de recebimento",""),IF(AND($L129&lt;&gt;"",$I129=""),"Recebimento sem envio",""),IF(AND($J129&lt;&gt;"",$G129&lt;&gt;"",$J129&lt;&gt;$G129),"Envio diferente do solicitado",""),IF(AND($L129&lt;&gt;"",$M129&lt;&gt;"",$J129&lt;&gt;"",$M129&lt;&gt;$J129),"Diferença no recebimento",""),IF(AND($M129&lt;&gt;"",$J129&lt;&gt;"",$M129&gt;$J129),"Recebido acima do enviado",""),IF(AND($I129&lt;&gt;"",$B129&lt;&gt;"",$I129&lt;$B129),"Envio anterior à solicitação",""),IF(AND($L129&lt;&gt;"",$I129&lt;&gt;"",$L129&lt;$I129),"Recebimento anterior ao envio",""),IF(AND($O129&lt;&gt;"",$L129="",$O129&gt;Cadastros!$B$5),"Trânsito prolongado","")))</f>
        <v/>
      </c>
      <c r="T129" s="22">
        <f>IF($A129="","",IF(AND(COUNTIFS(tbSaldos[Depósito],$C129,tbSaldos[SKU],$E129)&gt;0,COUNTIFS(tbSaldos[Depósito],$D129,tbSaldos[SKU],$E129)&gt;0),"OK","Cadastrar saldo de origem/destino"))</f>
        <v/>
      </c>
    </row>
    <row r="130">
      <c r="A130" s="18" t="n"/>
      <c r="B130" s="42" t="n"/>
      <c r="C130" s="18" t="n"/>
      <c r="D130" s="18" t="n"/>
      <c r="E130" s="18" t="n"/>
      <c r="F130" s="20">
        <f>IF($A130="","",IF($E130="","",IFERROR(INDEX(tbProdutos[Produto],MATCH($E130,tbProdutos[SKU],0)),"SKU não cadastrado")))</f>
        <v/>
      </c>
      <c r="G130" s="21" t="n"/>
      <c r="H130" s="42" t="n"/>
      <c r="I130" s="42" t="n"/>
      <c r="J130" s="21" t="n"/>
      <c r="K130" s="42" t="n"/>
      <c r="L130" s="42" t="n"/>
      <c r="M130" s="21" t="n"/>
      <c r="N130" s="22">
        <f>IF($A130="","",IF(OR($B130="",$C130="",$D130="",$E130="",$G130=""),"Cadastro incompleto",IF($I130="",IF($J130&lt;&gt;"","Envio incompleto","Solicitada"),IF($J130="","Envio incompleto",IF(OR($L130&lt;&gt;"",$M130&lt;&gt;""),IF(OR($L130="",$M130=""),"Recebimento incompleto",IF($M130=$J130,"Recebida","Recebida com divergência")),"Em trânsito")))))</f>
        <v/>
      </c>
      <c r="O130" s="23">
        <f>IF(OR($A130="",$I130=""),"",MAX(0,IF($L130&lt;&gt;"",$L130-$I130,Cadastros!$B$3-$I130)))</f>
        <v/>
      </c>
      <c r="P130" s="23">
        <f>IF(OR($A130="",$L130="",$M130="",$J130=""),"",$M130-$J130)</f>
        <v/>
      </c>
      <c r="Q130" s="22">
        <f>IF($A130="","",IF($I130="",IF($H130="","Sem previsão de envio",IF(Cadastros!$B$3&gt;$H130,"Envio atrasado","No prazo")),IF($L130="",IF($K130="","Sem previsão de recebimento",IF(Cadastros!$B$3&gt;$K130,"Recebimento atrasado","No prazo")),IF($K130="","Recebida sem previsão",IF($L130&gt;$K130,"Recebida com atraso","Concluída no prazo")))))</f>
        <v/>
      </c>
      <c r="R130" s="18" t="n"/>
      <c r="S130" s="20">
        <f>IF($A130="","",_xlfn.TEXTJOIN(" | ",TRUE,IF($C130=$D130,"Origem e destino iguais",""),IF(COUNTIF($A$5:$A$204,$A130)&gt;1,"ID duplicado",""),IF(AND($I130&lt;&gt;"",$J130=""),"Informe a quantidade enviada",""),IF(AND($J130&lt;&gt;"",$I130=""),"Informe a data de envio",""),IF(AND($L130&lt;&gt;"",$M130=""),"Informe a quantidade recebida",""),IF(AND($M130&lt;&gt;"",$L130=""),"Informe a data de recebimento",""),IF(AND($L130&lt;&gt;"",$I130=""),"Recebimento sem envio",""),IF(AND($J130&lt;&gt;"",$G130&lt;&gt;"",$J130&lt;&gt;$G130),"Envio diferente do solicitado",""),IF(AND($L130&lt;&gt;"",$M130&lt;&gt;"",$J130&lt;&gt;"",$M130&lt;&gt;$J130),"Diferença no recebimento",""),IF(AND($M130&lt;&gt;"",$J130&lt;&gt;"",$M130&gt;$J130),"Recebido acima do enviado",""),IF(AND($I130&lt;&gt;"",$B130&lt;&gt;"",$I130&lt;$B130),"Envio anterior à solicitação",""),IF(AND($L130&lt;&gt;"",$I130&lt;&gt;"",$L130&lt;$I130),"Recebimento anterior ao envio",""),IF(AND($O130&lt;&gt;"",$L130="",$O130&gt;Cadastros!$B$5),"Trânsito prolongado","")))</f>
        <v/>
      </c>
      <c r="T130" s="22">
        <f>IF($A130="","",IF(AND(COUNTIFS(tbSaldos[Depósito],$C130,tbSaldos[SKU],$E130)&gt;0,COUNTIFS(tbSaldos[Depósito],$D130,tbSaldos[SKU],$E130)&gt;0),"OK","Cadastrar saldo de origem/destino"))</f>
        <v/>
      </c>
    </row>
    <row r="131">
      <c r="A131" s="18" t="n"/>
      <c r="B131" s="42" t="n"/>
      <c r="C131" s="18" t="n"/>
      <c r="D131" s="18" t="n"/>
      <c r="E131" s="18" t="n"/>
      <c r="F131" s="20">
        <f>IF($A131="","",IF($E131="","",IFERROR(INDEX(tbProdutos[Produto],MATCH($E131,tbProdutos[SKU],0)),"SKU não cadastrado")))</f>
        <v/>
      </c>
      <c r="G131" s="21" t="n"/>
      <c r="H131" s="42" t="n"/>
      <c r="I131" s="42" t="n"/>
      <c r="J131" s="21" t="n"/>
      <c r="K131" s="42" t="n"/>
      <c r="L131" s="42" t="n"/>
      <c r="M131" s="21" t="n"/>
      <c r="N131" s="22">
        <f>IF($A131="","",IF(OR($B131="",$C131="",$D131="",$E131="",$G131=""),"Cadastro incompleto",IF($I131="",IF($J131&lt;&gt;"","Envio incompleto","Solicitada"),IF($J131="","Envio incompleto",IF(OR($L131&lt;&gt;"",$M131&lt;&gt;""),IF(OR($L131="",$M131=""),"Recebimento incompleto",IF($M131=$J131,"Recebida","Recebida com divergência")),"Em trânsito")))))</f>
        <v/>
      </c>
      <c r="O131" s="23">
        <f>IF(OR($A131="",$I131=""),"",MAX(0,IF($L131&lt;&gt;"",$L131-$I131,Cadastros!$B$3-$I131)))</f>
        <v/>
      </c>
      <c r="P131" s="23">
        <f>IF(OR($A131="",$L131="",$M131="",$J131=""),"",$M131-$J131)</f>
        <v/>
      </c>
      <c r="Q131" s="22">
        <f>IF($A131="","",IF($I131="",IF($H131="","Sem previsão de envio",IF(Cadastros!$B$3&gt;$H131,"Envio atrasado","No prazo")),IF($L131="",IF($K131="","Sem previsão de recebimento",IF(Cadastros!$B$3&gt;$K131,"Recebimento atrasado","No prazo")),IF($K131="","Recebida sem previsão",IF($L131&gt;$K131,"Recebida com atraso","Concluída no prazo")))))</f>
        <v/>
      </c>
      <c r="R131" s="18" t="n"/>
      <c r="S131" s="20">
        <f>IF($A131="","",_xlfn.TEXTJOIN(" | ",TRUE,IF($C131=$D131,"Origem e destino iguais",""),IF(COUNTIF($A$5:$A$204,$A131)&gt;1,"ID duplicado",""),IF(AND($I131&lt;&gt;"",$J131=""),"Informe a quantidade enviada",""),IF(AND($J131&lt;&gt;"",$I131=""),"Informe a data de envio",""),IF(AND($L131&lt;&gt;"",$M131=""),"Informe a quantidade recebida",""),IF(AND($M131&lt;&gt;"",$L131=""),"Informe a data de recebimento",""),IF(AND($L131&lt;&gt;"",$I131=""),"Recebimento sem envio",""),IF(AND($J131&lt;&gt;"",$G131&lt;&gt;"",$J131&lt;&gt;$G131),"Envio diferente do solicitado",""),IF(AND($L131&lt;&gt;"",$M131&lt;&gt;"",$J131&lt;&gt;"",$M131&lt;&gt;$J131),"Diferença no recebimento",""),IF(AND($M131&lt;&gt;"",$J131&lt;&gt;"",$M131&gt;$J131),"Recebido acima do enviado",""),IF(AND($I131&lt;&gt;"",$B131&lt;&gt;"",$I131&lt;$B131),"Envio anterior à solicitação",""),IF(AND($L131&lt;&gt;"",$I131&lt;&gt;"",$L131&lt;$I131),"Recebimento anterior ao envio",""),IF(AND($O131&lt;&gt;"",$L131="",$O131&gt;Cadastros!$B$5),"Trânsito prolongado","")))</f>
        <v/>
      </c>
      <c r="T131" s="22">
        <f>IF($A131="","",IF(AND(COUNTIFS(tbSaldos[Depósito],$C131,tbSaldos[SKU],$E131)&gt;0,COUNTIFS(tbSaldos[Depósito],$D131,tbSaldos[SKU],$E131)&gt;0),"OK","Cadastrar saldo de origem/destino"))</f>
        <v/>
      </c>
    </row>
    <row r="132">
      <c r="A132" s="18" t="n"/>
      <c r="B132" s="42" t="n"/>
      <c r="C132" s="18" t="n"/>
      <c r="D132" s="18" t="n"/>
      <c r="E132" s="18" t="n"/>
      <c r="F132" s="20">
        <f>IF($A132="","",IF($E132="","",IFERROR(INDEX(tbProdutos[Produto],MATCH($E132,tbProdutos[SKU],0)),"SKU não cadastrado")))</f>
        <v/>
      </c>
      <c r="G132" s="21" t="n"/>
      <c r="H132" s="42" t="n"/>
      <c r="I132" s="42" t="n"/>
      <c r="J132" s="21" t="n"/>
      <c r="K132" s="42" t="n"/>
      <c r="L132" s="42" t="n"/>
      <c r="M132" s="21" t="n"/>
      <c r="N132" s="22">
        <f>IF($A132="","",IF(OR($B132="",$C132="",$D132="",$E132="",$G132=""),"Cadastro incompleto",IF($I132="",IF($J132&lt;&gt;"","Envio incompleto","Solicitada"),IF($J132="","Envio incompleto",IF(OR($L132&lt;&gt;"",$M132&lt;&gt;""),IF(OR($L132="",$M132=""),"Recebimento incompleto",IF($M132=$J132,"Recebida","Recebida com divergência")),"Em trânsito")))))</f>
        <v/>
      </c>
      <c r="O132" s="23">
        <f>IF(OR($A132="",$I132=""),"",MAX(0,IF($L132&lt;&gt;"",$L132-$I132,Cadastros!$B$3-$I132)))</f>
        <v/>
      </c>
      <c r="P132" s="23">
        <f>IF(OR($A132="",$L132="",$M132="",$J132=""),"",$M132-$J132)</f>
        <v/>
      </c>
      <c r="Q132" s="22">
        <f>IF($A132="","",IF($I132="",IF($H132="","Sem previsão de envio",IF(Cadastros!$B$3&gt;$H132,"Envio atrasado","No prazo")),IF($L132="",IF($K132="","Sem previsão de recebimento",IF(Cadastros!$B$3&gt;$K132,"Recebimento atrasado","No prazo")),IF($K132="","Recebida sem previsão",IF($L132&gt;$K132,"Recebida com atraso","Concluída no prazo")))))</f>
        <v/>
      </c>
      <c r="R132" s="18" t="n"/>
      <c r="S132" s="20">
        <f>IF($A132="","",_xlfn.TEXTJOIN(" | ",TRUE,IF($C132=$D132,"Origem e destino iguais",""),IF(COUNTIF($A$5:$A$204,$A132)&gt;1,"ID duplicado",""),IF(AND($I132&lt;&gt;"",$J132=""),"Informe a quantidade enviada",""),IF(AND($J132&lt;&gt;"",$I132=""),"Informe a data de envio",""),IF(AND($L132&lt;&gt;"",$M132=""),"Informe a quantidade recebida",""),IF(AND($M132&lt;&gt;"",$L132=""),"Informe a data de recebimento",""),IF(AND($L132&lt;&gt;"",$I132=""),"Recebimento sem envio",""),IF(AND($J132&lt;&gt;"",$G132&lt;&gt;"",$J132&lt;&gt;$G132),"Envio diferente do solicitado",""),IF(AND($L132&lt;&gt;"",$M132&lt;&gt;"",$J132&lt;&gt;"",$M132&lt;&gt;$J132),"Diferença no recebimento",""),IF(AND($M132&lt;&gt;"",$J132&lt;&gt;"",$M132&gt;$J132),"Recebido acima do enviado",""),IF(AND($I132&lt;&gt;"",$B132&lt;&gt;"",$I132&lt;$B132),"Envio anterior à solicitação",""),IF(AND($L132&lt;&gt;"",$I132&lt;&gt;"",$L132&lt;$I132),"Recebimento anterior ao envio",""),IF(AND($O132&lt;&gt;"",$L132="",$O132&gt;Cadastros!$B$5),"Trânsito prolongado","")))</f>
        <v/>
      </c>
      <c r="T132" s="22">
        <f>IF($A132="","",IF(AND(COUNTIFS(tbSaldos[Depósito],$C132,tbSaldos[SKU],$E132)&gt;0,COUNTIFS(tbSaldos[Depósito],$D132,tbSaldos[SKU],$E132)&gt;0),"OK","Cadastrar saldo de origem/destino"))</f>
        <v/>
      </c>
    </row>
    <row r="133">
      <c r="A133" s="18" t="n"/>
      <c r="B133" s="42" t="n"/>
      <c r="C133" s="18" t="n"/>
      <c r="D133" s="18" t="n"/>
      <c r="E133" s="18" t="n"/>
      <c r="F133" s="20">
        <f>IF($A133="","",IF($E133="","",IFERROR(INDEX(tbProdutos[Produto],MATCH($E133,tbProdutos[SKU],0)),"SKU não cadastrado")))</f>
        <v/>
      </c>
      <c r="G133" s="21" t="n"/>
      <c r="H133" s="42" t="n"/>
      <c r="I133" s="42" t="n"/>
      <c r="J133" s="21" t="n"/>
      <c r="K133" s="42" t="n"/>
      <c r="L133" s="42" t="n"/>
      <c r="M133" s="21" t="n"/>
      <c r="N133" s="22">
        <f>IF($A133="","",IF(OR($B133="",$C133="",$D133="",$E133="",$G133=""),"Cadastro incompleto",IF($I133="",IF($J133&lt;&gt;"","Envio incompleto","Solicitada"),IF($J133="","Envio incompleto",IF(OR($L133&lt;&gt;"",$M133&lt;&gt;""),IF(OR($L133="",$M133=""),"Recebimento incompleto",IF($M133=$J133,"Recebida","Recebida com divergência")),"Em trânsito")))))</f>
        <v/>
      </c>
      <c r="O133" s="23">
        <f>IF(OR($A133="",$I133=""),"",MAX(0,IF($L133&lt;&gt;"",$L133-$I133,Cadastros!$B$3-$I133)))</f>
        <v/>
      </c>
      <c r="P133" s="23">
        <f>IF(OR($A133="",$L133="",$M133="",$J133=""),"",$M133-$J133)</f>
        <v/>
      </c>
      <c r="Q133" s="22">
        <f>IF($A133="","",IF($I133="",IF($H133="","Sem previsão de envio",IF(Cadastros!$B$3&gt;$H133,"Envio atrasado","No prazo")),IF($L133="",IF($K133="","Sem previsão de recebimento",IF(Cadastros!$B$3&gt;$K133,"Recebimento atrasado","No prazo")),IF($K133="","Recebida sem previsão",IF($L133&gt;$K133,"Recebida com atraso","Concluída no prazo")))))</f>
        <v/>
      </c>
      <c r="R133" s="18" t="n"/>
      <c r="S133" s="20">
        <f>IF($A133="","",_xlfn.TEXTJOIN(" | ",TRUE,IF($C133=$D133,"Origem e destino iguais",""),IF(COUNTIF($A$5:$A$204,$A133)&gt;1,"ID duplicado",""),IF(AND($I133&lt;&gt;"",$J133=""),"Informe a quantidade enviada",""),IF(AND($J133&lt;&gt;"",$I133=""),"Informe a data de envio",""),IF(AND($L133&lt;&gt;"",$M133=""),"Informe a quantidade recebida",""),IF(AND($M133&lt;&gt;"",$L133=""),"Informe a data de recebimento",""),IF(AND($L133&lt;&gt;"",$I133=""),"Recebimento sem envio",""),IF(AND($J133&lt;&gt;"",$G133&lt;&gt;"",$J133&lt;&gt;$G133),"Envio diferente do solicitado",""),IF(AND($L133&lt;&gt;"",$M133&lt;&gt;"",$J133&lt;&gt;"",$M133&lt;&gt;$J133),"Diferença no recebimento",""),IF(AND($M133&lt;&gt;"",$J133&lt;&gt;"",$M133&gt;$J133),"Recebido acima do enviado",""),IF(AND($I133&lt;&gt;"",$B133&lt;&gt;"",$I133&lt;$B133),"Envio anterior à solicitação",""),IF(AND($L133&lt;&gt;"",$I133&lt;&gt;"",$L133&lt;$I133),"Recebimento anterior ao envio",""),IF(AND($O133&lt;&gt;"",$L133="",$O133&gt;Cadastros!$B$5),"Trânsito prolongado","")))</f>
        <v/>
      </c>
      <c r="T133" s="22">
        <f>IF($A133="","",IF(AND(COUNTIFS(tbSaldos[Depósito],$C133,tbSaldos[SKU],$E133)&gt;0,COUNTIFS(tbSaldos[Depósito],$D133,tbSaldos[SKU],$E133)&gt;0),"OK","Cadastrar saldo de origem/destino"))</f>
        <v/>
      </c>
    </row>
    <row r="134">
      <c r="A134" s="18" t="n"/>
      <c r="B134" s="42" t="n"/>
      <c r="C134" s="18" t="n"/>
      <c r="D134" s="18" t="n"/>
      <c r="E134" s="18" t="n"/>
      <c r="F134" s="20">
        <f>IF($A134="","",IF($E134="","",IFERROR(INDEX(tbProdutos[Produto],MATCH($E134,tbProdutos[SKU],0)),"SKU não cadastrado")))</f>
        <v/>
      </c>
      <c r="G134" s="21" t="n"/>
      <c r="H134" s="42" t="n"/>
      <c r="I134" s="42" t="n"/>
      <c r="J134" s="21" t="n"/>
      <c r="K134" s="42" t="n"/>
      <c r="L134" s="42" t="n"/>
      <c r="M134" s="21" t="n"/>
      <c r="N134" s="22">
        <f>IF($A134="","",IF(OR($B134="",$C134="",$D134="",$E134="",$G134=""),"Cadastro incompleto",IF($I134="",IF($J134&lt;&gt;"","Envio incompleto","Solicitada"),IF($J134="","Envio incompleto",IF(OR($L134&lt;&gt;"",$M134&lt;&gt;""),IF(OR($L134="",$M134=""),"Recebimento incompleto",IF($M134=$J134,"Recebida","Recebida com divergência")),"Em trânsito")))))</f>
        <v/>
      </c>
      <c r="O134" s="23">
        <f>IF(OR($A134="",$I134=""),"",MAX(0,IF($L134&lt;&gt;"",$L134-$I134,Cadastros!$B$3-$I134)))</f>
        <v/>
      </c>
      <c r="P134" s="23">
        <f>IF(OR($A134="",$L134="",$M134="",$J134=""),"",$M134-$J134)</f>
        <v/>
      </c>
      <c r="Q134" s="22">
        <f>IF($A134="","",IF($I134="",IF($H134="","Sem previsão de envio",IF(Cadastros!$B$3&gt;$H134,"Envio atrasado","No prazo")),IF($L134="",IF($K134="","Sem previsão de recebimento",IF(Cadastros!$B$3&gt;$K134,"Recebimento atrasado","No prazo")),IF($K134="","Recebida sem previsão",IF($L134&gt;$K134,"Recebida com atraso","Concluída no prazo")))))</f>
        <v/>
      </c>
      <c r="R134" s="18" t="n"/>
      <c r="S134" s="20">
        <f>IF($A134="","",_xlfn.TEXTJOIN(" | ",TRUE,IF($C134=$D134,"Origem e destino iguais",""),IF(COUNTIF($A$5:$A$204,$A134)&gt;1,"ID duplicado",""),IF(AND($I134&lt;&gt;"",$J134=""),"Informe a quantidade enviada",""),IF(AND($J134&lt;&gt;"",$I134=""),"Informe a data de envio",""),IF(AND($L134&lt;&gt;"",$M134=""),"Informe a quantidade recebida",""),IF(AND($M134&lt;&gt;"",$L134=""),"Informe a data de recebimento",""),IF(AND($L134&lt;&gt;"",$I134=""),"Recebimento sem envio",""),IF(AND($J134&lt;&gt;"",$G134&lt;&gt;"",$J134&lt;&gt;$G134),"Envio diferente do solicitado",""),IF(AND($L134&lt;&gt;"",$M134&lt;&gt;"",$J134&lt;&gt;"",$M134&lt;&gt;$J134),"Diferença no recebimento",""),IF(AND($M134&lt;&gt;"",$J134&lt;&gt;"",$M134&gt;$J134),"Recebido acima do enviado",""),IF(AND($I134&lt;&gt;"",$B134&lt;&gt;"",$I134&lt;$B134),"Envio anterior à solicitação",""),IF(AND($L134&lt;&gt;"",$I134&lt;&gt;"",$L134&lt;$I134),"Recebimento anterior ao envio",""),IF(AND($O134&lt;&gt;"",$L134="",$O134&gt;Cadastros!$B$5),"Trânsito prolongado","")))</f>
        <v/>
      </c>
      <c r="T134" s="22">
        <f>IF($A134="","",IF(AND(COUNTIFS(tbSaldos[Depósito],$C134,tbSaldos[SKU],$E134)&gt;0,COUNTIFS(tbSaldos[Depósito],$D134,tbSaldos[SKU],$E134)&gt;0),"OK","Cadastrar saldo de origem/destino"))</f>
        <v/>
      </c>
    </row>
    <row r="135">
      <c r="A135" s="18" t="n"/>
      <c r="B135" s="42" t="n"/>
      <c r="C135" s="18" t="n"/>
      <c r="D135" s="18" t="n"/>
      <c r="E135" s="18" t="n"/>
      <c r="F135" s="20">
        <f>IF($A135="","",IF($E135="","",IFERROR(INDEX(tbProdutos[Produto],MATCH($E135,tbProdutos[SKU],0)),"SKU não cadastrado")))</f>
        <v/>
      </c>
      <c r="G135" s="21" t="n"/>
      <c r="H135" s="42" t="n"/>
      <c r="I135" s="42" t="n"/>
      <c r="J135" s="21" t="n"/>
      <c r="K135" s="42" t="n"/>
      <c r="L135" s="42" t="n"/>
      <c r="M135" s="21" t="n"/>
      <c r="N135" s="22">
        <f>IF($A135="","",IF(OR($B135="",$C135="",$D135="",$E135="",$G135=""),"Cadastro incompleto",IF($I135="",IF($J135&lt;&gt;"","Envio incompleto","Solicitada"),IF($J135="","Envio incompleto",IF(OR($L135&lt;&gt;"",$M135&lt;&gt;""),IF(OR($L135="",$M135=""),"Recebimento incompleto",IF($M135=$J135,"Recebida","Recebida com divergência")),"Em trânsito")))))</f>
        <v/>
      </c>
      <c r="O135" s="23">
        <f>IF(OR($A135="",$I135=""),"",MAX(0,IF($L135&lt;&gt;"",$L135-$I135,Cadastros!$B$3-$I135)))</f>
        <v/>
      </c>
      <c r="P135" s="23">
        <f>IF(OR($A135="",$L135="",$M135="",$J135=""),"",$M135-$J135)</f>
        <v/>
      </c>
      <c r="Q135" s="22">
        <f>IF($A135="","",IF($I135="",IF($H135="","Sem previsão de envio",IF(Cadastros!$B$3&gt;$H135,"Envio atrasado","No prazo")),IF($L135="",IF($K135="","Sem previsão de recebimento",IF(Cadastros!$B$3&gt;$K135,"Recebimento atrasado","No prazo")),IF($K135="","Recebida sem previsão",IF($L135&gt;$K135,"Recebida com atraso","Concluída no prazo")))))</f>
        <v/>
      </c>
      <c r="R135" s="18" t="n"/>
      <c r="S135" s="20">
        <f>IF($A135="","",_xlfn.TEXTJOIN(" | ",TRUE,IF($C135=$D135,"Origem e destino iguais",""),IF(COUNTIF($A$5:$A$204,$A135)&gt;1,"ID duplicado",""),IF(AND($I135&lt;&gt;"",$J135=""),"Informe a quantidade enviada",""),IF(AND($J135&lt;&gt;"",$I135=""),"Informe a data de envio",""),IF(AND($L135&lt;&gt;"",$M135=""),"Informe a quantidade recebida",""),IF(AND($M135&lt;&gt;"",$L135=""),"Informe a data de recebimento",""),IF(AND($L135&lt;&gt;"",$I135=""),"Recebimento sem envio",""),IF(AND($J135&lt;&gt;"",$G135&lt;&gt;"",$J135&lt;&gt;$G135),"Envio diferente do solicitado",""),IF(AND($L135&lt;&gt;"",$M135&lt;&gt;"",$J135&lt;&gt;"",$M135&lt;&gt;$J135),"Diferença no recebimento",""),IF(AND($M135&lt;&gt;"",$J135&lt;&gt;"",$M135&gt;$J135),"Recebido acima do enviado",""),IF(AND($I135&lt;&gt;"",$B135&lt;&gt;"",$I135&lt;$B135),"Envio anterior à solicitação",""),IF(AND($L135&lt;&gt;"",$I135&lt;&gt;"",$L135&lt;$I135),"Recebimento anterior ao envio",""),IF(AND($O135&lt;&gt;"",$L135="",$O135&gt;Cadastros!$B$5),"Trânsito prolongado","")))</f>
        <v/>
      </c>
      <c r="T135" s="22">
        <f>IF($A135="","",IF(AND(COUNTIFS(tbSaldos[Depósito],$C135,tbSaldos[SKU],$E135)&gt;0,COUNTIFS(tbSaldos[Depósito],$D135,tbSaldos[SKU],$E135)&gt;0),"OK","Cadastrar saldo de origem/destino"))</f>
        <v/>
      </c>
    </row>
    <row r="136">
      <c r="A136" s="18" t="n"/>
      <c r="B136" s="42" t="n"/>
      <c r="C136" s="18" t="n"/>
      <c r="D136" s="18" t="n"/>
      <c r="E136" s="18" t="n"/>
      <c r="F136" s="20">
        <f>IF($A136="","",IF($E136="","",IFERROR(INDEX(tbProdutos[Produto],MATCH($E136,tbProdutos[SKU],0)),"SKU não cadastrado")))</f>
        <v/>
      </c>
      <c r="G136" s="21" t="n"/>
      <c r="H136" s="42" t="n"/>
      <c r="I136" s="42" t="n"/>
      <c r="J136" s="21" t="n"/>
      <c r="K136" s="42" t="n"/>
      <c r="L136" s="42" t="n"/>
      <c r="M136" s="21" t="n"/>
      <c r="N136" s="22">
        <f>IF($A136="","",IF(OR($B136="",$C136="",$D136="",$E136="",$G136=""),"Cadastro incompleto",IF($I136="",IF($J136&lt;&gt;"","Envio incompleto","Solicitada"),IF($J136="","Envio incompleto",IF(OR($L136&lt;&gt;"",$M136&lt;&gt;""),IF(OR($L136="",$M136=""),"Recebimento incompleto",IF($M136=$J136,"Recebida","Recebida com divergência")),"Em trânsito")))))</f>
        <v/>
      </c>
      <c r="O136" s="23">
        <f>IF(OR($A136="",$I136=""),"",MAX(0,IF($L136&lt;&gt;"",$L136-$I136,Cadastros!$B$3-$I136)))</f>
        <v/>
      </c>
      <c r="P136" s="23">
        <f>IF(OR($A136="",$L136="",$M136="",$J136=""),"",$M136-$J136)</f>
        <v/>
      </c>
      <c r="Q136" s="22">
        <f>IF($A136="","",IF($I136="",IF($H136="","Sem previsão de envio",IF(Cadastros!$B$3&gt;$H136,"Envio atrasado","No prazo")),IF($L136="",IF($K136="","Sem previsão de recebimento",IF(Cadastros!$B$3&gt;$K136,"Recebimento atrasado","No prazo")),IF($K136="","Recebida sem previsão",IF($L136&gt;$K136,"Recebida com atraso","Concluída no prazo")))))</f>
        <v/>
      </c>
      <c r="R136" s="18" t="n"/>
      <c r="S136" s="20">
        <f>IF($A136="","",_xlfn.TEXTJOIN(" | ",TRUE,IF($C136=$D136,"Origem e destino iguais",""),IF(COUNTIF($A$5:$A$204,$A136)&gt;1,"ID duplicado",""),IF(AND($I136&lt;&gt;"",$J136=""),"Informe a quantidade enviada",""),IF(AND($J136&lt;&gt;"",$I136=""),"Informe a data de envio",""),IF(AND($L136&lt;&gt;"",$M136=""),"Informe a quantidade recebida",""),IF(AND($M136&lt;&gt;"",$L136=""),"Informe a data de recebimento",""),IF(AND($L136&lt;&gt;"",$I136=""),"Recebimento sem envio",""),IF(AND($J136&lt;&gt;"",$G136&lt;&gt;"",$J136&lt;&gt;$G136),"Envio diferente do solicitado",""),IF(AND($L136&lt;&gt;"",$M136&lt;&gt;"",$J136&lt;&gt;"",$M136&lt;&gt;$J136),"Diferença no recebimento",""),IF(AND($M136&lt;&gt;"",$J136&lt;&gt;"",$M136&gt;$J136),"Recebido acima do enviado",""),IF(AND($I136&lt;&gt;"",$B136&lt;&gt;"",$I136&lt;$B136),"Envio anterior à solicitação",""),IF(AND($L136&lt;&gt;"",$I136&lt;&gt;"",$L136&lt;$I136),"Recebimento anterior ao envio",""),IF(AND($O136&lt;&gt;"",$L136="",$O136&gt;Cadastros!$B$5),"Trânsito prolongado","")))</f>
        <v/>
      </c>
      <c r="T136" s="22">
        <f>IF($A136="","",IF(AND(COUNTIFS(tbSaldos[Depósito],$C136,tbSaldos[SKU],$E136)&gt;0,COUNTIFS(tbSaldos[Depósito],$D136,tbSaldos[SKU],$E136)&gt;0),"OK","Cadastrar saldo de origem/destino"))</f>
        <v/>
      </c>
    </row>
    <row r="137">
      <c r="A137" s="18" t="n"/>
      <c r="B137" s="42" t="n"/>
      <c r="C137" s="18" t="n"/>
      <c r="D137" s="18" t="n"/>
      <c r="E137" s="18" t="n"/>
      <c r="F137" s="20">
        <f>IF($A137="","",IF($E137="","",IFERROR(INDEX(tbProdutos[Produto],MATCH($E137,tbProdutos[SKU],0)),"SKU não cadastrado")))</f>
        <v/>
      </c>
      <c r="G137" s="21" t="n"/>
      <c r="H137" s="42" t="n"/>
      <c r="I137" s="42" t="n"/>
      <c r="J137" s="21" t="n"/>
      <c r="K137" s="42" t="n"/>
      <c r="L137" s="42" t="n"/>
      <c r="M137" s="21" t="n"/>
      <c r="N137" s="22">
        <f>IF($A137="","",IF(OR($B137="",$C137="",$D137="",$E137="",$G137=""),"Cadastro incompleto",IF($I137="",IF($J137&lt;&gt;"","Envio incompleto","Solicitada"),IF($J137="","Envio incompleto",IF(OR($L137&lt;&gt;"",$M137&lt;&gt;""),IF(OR($L137="",$M137=""),"Recebimento incompleto",IF($M137=$J137,"Recebida","Recebida com divergência")),"Em trânsito")))))</f>
        <v/>
      </c>
      <c r="O137" s="23">
        <f>IF(OR($A137="",$I137=""),"",MAX(0,IF($L137&lt;&gt;"",$L137-$I137,Cadastros!$B$3-$I137)))</f>
        <v/>
      </c>
      <c r="P137" s="23">
        <f>IF(OR($A137="",$L137="",$M137="",$J137=""),"",$M137-$J137)</f>
        <v/>
      </c>
      <c r="Q137" s="22">
        <f>IF($A137="","",IF($I137="",IF($H137="","Sem previsão de envio",IF(Cadastros!$B$3&gt;$H137,"Envio atrasado","No prazo")),IF($L137="",IF($K137="","Sem previsão de recebimento",IF(Cadastros!$B$3&gt;$K137,"Recebimento atrasado","No prazo")),IF($K137="","Recebida sem previsão",IF($L137&gt;$K137,"Recebida com atraso","Concluída no prazo")))))</f>
        <v/>
      </c>
      <c r="R137" s="18" t="n"/>
      <c r="S137" s="20">
        <f>IF($A137="","",_xlfn.TEXTJOIN(" | ",TRUE,IF($C137=$D137,"Origem e destino iguais",""),IF(COUNTIF($A$5:$A$204,$A137)&gt;1,"ID duplicado",""),IF(AND($I137&lt;&gt;"",$J137=""),"Informe a quantidade enviada",""),IF(AND($J137&lt;&gt;"",$I137=""),"Informe a data de envio",""),IF(AND($L137&lt;&gt;"",$M137=""),"Informe a quantidade recebida",""),IF(AND($M137&lt;&gt;"",$L137=""),"Informe a data de recebimento",""),IF(AND($L137&lt;&gt;"",$I137=""),"Recebimento sem envio",""),IF(AND($J137&lt;&gt;"",$G137&lt;&gt;"",$J137&lt;&gt;$G137),"Envio diferente do solicitado",""),IF(AND($L137&lt;&gt;"",$M137&lt;&gt;"",$J137&lt;&gt;"",$M137&lt;&gt;$J137),"Diferença no recebimento",""),IF(AND($M137&lt;&gt;"",$J137&lt;&gt;"",$M137&gt;$J137),"Recebido acima do enviado",""),IF(AND($I137&lt;&gt;"",$B137&lt;&gt;"",$I137&lt;$B137),"Envio anterior à solicitação",""),IF(AND($L137&lt;&gt;"",$I137&lt;&gt;"",$L137&lt;$I137),"Recebimento anterior ao envio",""),IF(AND($O137&lt;&gt;"",$L137="",$O137&gt;Cadastros!$B$5),"Trânsito prolongado","")))</f>
        <v/>
      </c>
      <c r="T137" s="22">
        <f>IF($A137="","",IF(AND(COUNTIFS(tbSaldos[Depósito],$C137,tbSaldos[SKU],$E137)&gt;0,COUNTIFS(tbSaldos[Depósito],$D137,tbSaldos[SKU],$E137)&gt;0),"OK","Cadastrar saldo de origem/destino"))</f>
        <v/>
      </c>
    </row>
    <row r="138">
      <c r="A138" s="18" t="n"/>
      <c r="B138" s="42" t="n"/>
      <c r="C138" s="18" t="n"/>
      <c r="D138" s="18" t="n"/>
      <c r="E138" s="18" t="n"/>
      <c r="F138" s="20">
        <f>IF($A138="","",IF($E138="","",IFERROR(INDEX(tbProdutos[Produto],MATCH($E138,tbProdutos[SKU],0)),"SKU não cadastrado")))</f>
        <v/>
      </c>
      <c r="G138" s="21" t="n"/>
      <c r="H138" s="42" t="n"/>
      <c r="I138" s="42" t="n"/>
      <c r="J138" s="21" t="n"/>
      <c r="K138" s="42" t="n"/>
      <c r="L138" s="42" t="n"/>
      <c r="M138" s="21" t="n"/>
      <c r="N138" s="22">
        <f>IF($A138="","",IF(OR($B138="",$C138="",$D138="",$E138="",$G138=""),"Cadastro incompleto",IF($I138="",IF($J138&lt;&gt;"","Envio incompleto","Solicitada"),IF($J138="","Envio incompleto",IF(OR($L138&lt;&gt;"",$M138&lt;&gt;""),IF(OR($L138="",$M138=""),"Recebimento incompleto",IF($M138=$J138,"Recebida","Recebida com divergência")),"Em trânsito")))))</f>
        <v/>
      </c>
      <c r="O138" s="23">
        <f>IF(OR($A138="",$I138=""),"",MAX(0,IF($L138&lt;&gt;"",$L138-$I138,Cadastros!$B$3-$I138)))</f>
        <v/>
      </c>
      <c r="P138" s="23">
        <f>IF(OR($A138="",$L138="",$M138="",$J138=""),"",$M138-$J138)</f>
        <v/>
      </c>
      <c r="Q138" s="22">
        <f>IF($A138="","",IF($I138="",IF($H138="","Sem previsão de envio",IF(Cadastros!$B$3&gt;$H138,"Envio atrasado","No prazo")),IF($L138="",IF($K138="","Sem previsão de recebimento",IF(Cadastros!$B$3&gt;$K138,"Recebimento atrasado","No prazo")),IF($K138="","Recebida sem previsão",IF($L138&gt;$K138,"Recebida com atraso","Concluída no prazo")))))</f>
        <v/>
      </c>
      <c r="R138" s="18" t="n"/>
      <c r="S138" s="20">
        <f>IF($A138="","",_xlfn.TEXTJOIN(" | ",TRUE,IF($C138=$D138,"Origem e destino iguais",""),IF(COUNTIF($A$5:$A$204,$A138)&gt;1,"ID duplicado",""),IF(AND($I138&lt;&gt;"",$J138=""),"Informe a quantidade enviada",""),IF(AND($J138&lt;&gt;"",$I138=""),"Informe a data de envio",""),IF(AND($L138&lt;&gt;"",$M138=""),"Informe a quantidade recebida",""),IF(AND($M138&lt;&gt;"",$L138=""),"Informe a data de recebimento",""),IF(AND($L138&lt;&gt;"",$I138=""),"Recebimento sem envio",""),IF(AND($J138&lt;&gt;"",$G138&lt;&gt;"",$J138&lt;&gt;$G138),"Envio diferente do solicitado",""),IF(AND($L138&lt;&gt;"",$M138&lt;&gt;"",$J138&lt;&gt;"",$M138&lt;&gt;$J138),"Diferença no recebimento",""),IF(AND($M138&lt;&gt;"",$J138&lt;&gt;"",$M138&gt;$J138),"Recebido acima do enviado",""),IF(AND($I138&lt;&gt;"",$B138&lt;&gt;"",$I138&lt;$B138),"Envio anterior à solicitação",""),IF(AND($L138&lt;&gt;"",$I138&lt;&gt;"",$L138&lt;$I138),"Recebimento anterior ao envio",""),IF(AND($O138&lt;&gt;"",$L138="",$O138&gt;Cadastros!$B$5),"Trânsito prolongado","")))</f>
        <v/>
      </c>
      <c r="T138" s="22">
        <f>IF($A138="","",IF(AND(COUNTIFS(tbSaldos[Depósito],$C138,tbSaldos[SKU],$E138)&gt;0,COUNTIFS(tbSaldos[Depósito],$D138,tbSaldos[SKU],$E138)&gt;0),"OK","Cadastrar saldo de origem/destino"))</f>
        <v/>
      </c>
    </row>
    <row r="139">
      <c r="A139" s="18" t="n"/>
      <c r="B139" s="42" t="n"/>
      <c r="C139" s="18" t="n"/>
      <c r="D139" s="18" t="n"/>
      <c r="E139" s="18" t="n"/>
      <c r="F139" s="20">
        <f>IF($A139="","",IF($E139="","",IFERROR(INDEX(tbProdutos[Produto],MATCH($E139,tbProdutos[SKU],0)),"SKU não cadastrado")))</f>
        <v/>
      </c>
      <c r="G139" s="21" t="n"/>
      <c r="H139" s="42" t="n"/>
      <c r="I139" s="42" t="n"/>
      <c r="J139" s="21" t="n"/>
      <c r="K139" s="42" t="n"/>
      <c r="L139" s="42" t="n"/>
      <c r="M139" s="21" t="n"/>
      <c r="N139" s="22">
        <f>IF($A139="","",IF(OR($B139="",$C139="",$D139="",$E139="",$G139=""),"Cadastro incompleto",IF($I139="",IF($J139&lt;&gt;"","Envio incompleto","Solicitada"),IF($J139="","Envio incompleto",IF(OR($L139&lt;&gt;"",$M139&lt;&gt;""),IF(OR($L139="",$M139=""),"Recebimento incompleto",IF($M139=$J139,"Recebida","Recebida com divergência")),"Em trânsito")))))</f>
        <v/>
      </c>
      <c r="O139" s="23">
        <f>IF(OR($A139="",$I139=""),"",MAX(0,IF($L139&lt;&gt;"",$L139-$I139,Cadastros!$B$3-$I139)))</f>
        <v/>
      </c>
      <c r="P139" s="23">
        <f>IF(OR($A139="",$L139="",$M139="",$J139=""),"",$M139-$J139)</f>
        <v/>
      </c>
      <c r="Q139" s="22">
        <f>IF($A139="","",IF($I139="",IF($H139="","Sem previsão de envio",IF(Cadastros!$B$3&gt;$H139,"Envio atrasado","No prazo")),IF($L139="",IF($K139="","Sem previsão de recebimento",IF(Cadastros!$B$3&gt;$K139,"Recebimento atrasado","No prazo")),IF($K139="","Recebida sem previsão",IF($L139&gt;$K139,"Recebida com atraso","Concluída no prazo")))))</f>
        <v/>
      </c>
      <c r="R139" s="18" t="n"/>
      <c r="S139" s="20">
        <f>IF($A139="","",_xlfn.TEXTJOIN(" | ",TRUE,IF($C139=$D139,"Origem e destino iguais",""),IF(COUNTIF($A$5:$A$204,$A139)&gt;1,"ID duplicado",""),IF(AND($I139&lt;&gt;"",$J139=""),"Informe a quantidade enviada",""),IF(AND($J139&lt;&gt;"",$I139=""),"Informe a data de envio",""),IF(AND($L139&lt;&gt;"",$M139=""),"Informe a quantidade recebida",""),IF(AND($M139&lt;&gt;"",$L139=""),"Informe a data de recebimento",""),IF(AND($L139&lt;&gt;"",$I139=""),"Recebimento sem envio",""),IF(AND($J139&lt;&gt;"",$G139&lt;&gt;"",$J139&lt;&gt;$G139),"Envio diferente do solicitado",""),IF(AND($L139&lt;&gt;"",$M139&lt;&gt;"",$J139&lt;&gt;"",$M139&lt;&gt;$J139),"Diferença no recebimento",""),IF(AND($M139&lt;&gt;"",$J139&lt;&gt;"",$M139&gt;$J139),"Recebido acima do enviado",""),IF(AND($I139&lt;&gt;"",$B139&lt;&gt;"",$I139&lt;$B139),"Envio anterior à solicitação",""),IF(AND($L139&lt;&gt;"",$I139&lt;&gt;"",$L139&lt;$I139),"Recebimento anterior ao envio",""),IF(AND($O139&lt;&gt;"",$L139="",$O139&gt;Cadastros!$B$5),"Trânsito prolongado","")))</f>
        <v/>
      </c>
      <c r="T139" s="22">
        <f>IF($A139="","",IF(AND(COUNTIFS(tbSaldos[Depósito],$C139,tbSaldos[SKU],$E139)&gt;0,COUNTIFS(tbSaldos[Depósito],$D139,tbSaldos[SKU],$E139)&gt;0),"OK","Cadastrar saldo de origem/destino"))</f>
        <v/>
      </c>
    </row>
    <row r="140">
      <c r="A140" s="18" t="n"/>
      <c r="B140" s="42" t="n"/>
      <c r="C140" s="18" t="n"/>
      <c r="D140" s="18" t="n"/>
      <c r="E140" s="18" t="n"/>
      <c r="F140" s="20">
        <f>IF($A140="","",IF($E140="","",IFERROR(INDEX(tbProdutos[Produto],MATCH($E140,tbProdutos[SKU],0)),"SKU não cadastrado")))</f>
        <v/>
      </c>
      <c r="G140" s="21" t="n"/>
      <c r="H140" s="42" t="n"/>
      <c r="I140" s="42" t="n"/>
      <c r="J140" s="21" t="n"/>
      <c r="K140" s="42" t="n"/>
      <c r="L140" s="42" t="n"/>
      <c r="M140" s="21" t="n"/>
      <c r="N140" s="22">
        <f>IF($A140="","",IF(OR($B140="",$C140="",$D140="",$E140="",$G140=""),"Cadastro incompleto",IF($I140="",IF($J140&lt;&gt;"","Envio incompleto","Solicitada"),IF($J140="","Envio incompleto",IF(OR($L140&lt;&gt;"",$M140&lt;&gt;""),IF(OR($L140="",$M140=""),"Recebimento incompleto",IF($M140=$J140,"Recebida","Recebida com divergência")),"Em trânsito")))))</f>
        <v/>
      </c>
      <c r="O140" s="23">
        <f>IF(OR($A140="",$I140=""),"",MAX(0,IF($L140&lt;&gt;"",$L140-$I140,Cadastros!$B$3-$I140)))</f>
        <v/>
      </c>
      <c r="P140" s="23">
        <f>IF(OR($A140="",$L140="",$M140="",$J140=""),"",$M140-$J140)</f>
        <v/>
      </c>
      <c r="Q140" s="22">
        <f>IF($A140="","",IF($I140="",IF($H140="","Sem previsão de envio",IF(Cadastros!$B$3&gt;$H140,"Envio atrasado","No prazo")),IF($L140="",IF($K140="","Sem previsão de recebimento",IF(Cadastros!$B$3&gt;$K140,"Recebimento atrasado","No prazo")),IF($K140="","Recebida sem previsão",IF($L140&gt;$K140,"Recebida com atraso","Concluída no prazo")))))</f>
        <v/>
      </c>
      <c r="R140" s="18" t="n"/>
      <c r="S140" s="20">
        <f>IF($A140="","",_xlfn.TEXTJOIN(" | ",TRUE,IF($C140=$D140,"Origem e destino iguais",""),IF(COUNTIF($A$5:$A$204,$A140)&gt;1,"ID duplicado",""),IF(AND($I140&lt;&gt;"",$J140=""),"Informe a quantidade enviada",""),IF(AND($J140&lt;&gt;"",$I140=""),"Informe a data de envio",""),IF(AND($L140&lt;&gt;"",$M140=""),"Informe a quantidade recebida",""),IF(AND($M140&lt;&gt;"",$L140=""),"Informe a data de recebimento",""),IF(AND($L140&lt;&gt;"",$I140=""),"Recebimento sem envio",""),IF(AND($J140&lt;&gt;"",$G140&lt;&gt;"",$J140&lt;&gt;$G140),"Envio diferente do solicitado",""),IF(AND($L140&lt;&gt;"",$M140&lt;&gt;"",$J140&lt;&gt;"",$M140&lt;&gt;$J140),"Diferença no recebimento",""),IF(AND($M140&lt;&gt;"",$J140&lt;&gt;"",$M140&gt;$J140),"Recebido acima do enviado",""),IF(AND($I140&lt;&gt;"",$B140&lt;&gt;"",$I140&lt;$B140),"Envio anterior à solicitação",""),IF(AND($L140&lt;&gt;"",$I140&lt;&gt;"",$L140&lt;$I140),"Recebimento anterior ao envio",""),IF(AND($O140&lt;&gt;"",$L140="",$O140&gt;Cadastros!$B$5),"Trânsito prolongado","")))</f>
        <v/>
      </c>
      <c r="T140" s="22">
        <f>IF($A140="","",IF(AND(COUNTIFS(tbSaldos[Depósito],$C140,tbSaldos[SKU],$E140)&gt;0,COUNTIFS(tbSaldos[Depósito],$D140,tbSaldos[SKU],$E140)&gt;0),"OK","Cadastrar saldo de origem/destino"))</f>
        <v/>
      </c>
    </row>
    <row r="141">
      <c r="A141" s="18" t="n"/>
      <c r="B141" s="42" t="n"/>
      <c r="C141" s="18" t="n"/>
      <c r="D141" s="18" t="n"/>
      <c r="E141" s="18" t="n"/>
      <c r="F141" s="20">
        <f>IF($A141="","",IF($E141="","",IFERROR(INDEX(tbProdutos[Produto],MATCH($E141,tbProdutos[SKU],0)),"SKU não cadastrado")))</f>
        <v/>
      </c>
      <c r="G141" s="21" t="n"/>
      <c r="H141" s="42" t="n"/>
      <c r="I141" s="42" t="n"/>
      <c r="J141" s="21" t="n"/>
      <c r="K141" s="42" t="n"/>
      <c r="L141" s="42" t="n"/>
      <c r="M141" s="21" t="n"/>
      <c r="N141" s="22">
        <f>IF($A141="","",IF(OR($B141="",$C141="",$D141="",$E141="",$G141=""),"Cadastro incompleto",IF($I141="",IF($J141&lt;&gt;"","Envio incompleto","Solicitada"),IF($J141="","Envio incompleto",IF(OR($L141&lt;&gt;"",$M141&lt;&gt;""),IF(OR($L141="",$M141=""),"Recebimento incompleto",IF($M141=$J141,"Recebida","Recebida com divergência")),"Em trânsito")))))</f>
        <v/>
      </c>
      <c r="O141" s="23">
        <f>IF(OR($A141="",$I141=""),"",MAX(0,IF($L141&lt;&gt;"",$L141-$I141,Cadastros!$B$3-$I141)))</f>
        <v/>
      </c>
      <c r="P141" s="23">
        <f>IF(OR($A141="",$L141="",$M141="",$J141=""),"",$M141-$J141)</f>
        <v/>
      </c>
      <c r="Q141" s="22">
        <f>IF($A141="","",IF($I141="",IF($H141="","Sem previsão de envio",IF(Cadastros!$B$3&gt;$H141,"Envio atrasado","No prazo")),IF($L141="",IF($K141="","Sem previsão de recebimento",IF(Cadastros!$B$3&gt;$K141,"Recebimento atrasado","No prazo")),IF($K141="","Recebida sem previsão",IF($L141&gt;$K141,"Recebida com atraso","Concluída no prazo")))))</f>
        <v/>
      </c>
      <c r="R141" s="18" t="n"/>
      <c r="S141" s="20">
        <f>IF($A141="","",_xlfn.TEXTJOIN(" | ",TRUE,IF($C141=$D141,"Origem e destino iguais",""),IF(COUNTIF($A$5:$A$204,$A141)&gt;1,"ID duplicado",""),IF(AND($I141&lt;&gt;"",$J141=""),"Informe a quantidade enviada",""),IF(AND($J141&lt;&gt;"",$I141=""),"Informe a data de envio",""),IF(AND($L141&lt;&gt;"",$M141=""),"Informe a quantidade recebida",""),IF(AND($M141&lt;&gt;"",$L141=""),"Informe a data de recebimento",""),IF(AND($L141&lt;&gt;"",$I141=""),"Recebimento sem envio",""),IF(AND($J141&lt;&gt;"",$G141&lt;&gt;"",$J141&lt;&gt;$G141),"Envio diferente do solicitado",""),IF(AND($L141&lt;&gt;"",$M141&lt;&gt;"",$J141&lt;&gt;"",$M141&lt;&gt;$J141),"Diferença no recebimento",""),IF(AND($M141&lt;&gt;"",$J141&lt;&gt;"",$M141&gt;$J141),"Recebido acima do enviado",""),IF(AND($I141&lt;&gt;"",$B141&lt;&gt;"",$I141&lt;$B141),"Envio anterior à solicitação",""),IF(AND($L141&lt;&gt;"",$I141&lt;&gt;"",$L141&lt;$I141),"Recebimento anterior ao envio",""),IF(AND($O141&lt;&gt;"",$L141="",$O141&gt;Cadastros!$B$5),"Trânsito prolongado","")))</f>
        <v/>
      </c>
      <c r="T141" s="22">
        <f>IF($A141="","",IF(AND(COUNTIFS(tbSaldos[Depósito],$C141,tbSaldos[SKU],$E141)&gt;0,COUNTIFS(tbSaldos[Depósito],$D141,tbSaldos[SKU],$E141)&gt;0),"OK","Cadastrar saldo de origem/destino"))</f>
        <v/>
      </c>
    </row>
    <row r="142">
      <c r="A142" s="18" t="n"/>
      <c r="B142" s="42" t="n"/>
      <c r="C142" s="18" t="n"/>
      <c r="D142" s="18" t="n"/>
      <c r="E142" s="18" t="n"/>
      <c r="F142" s="20">
        <f>IF($A142="","",IF($E142="","",IFERROR(INDEX(tbProdutos[Produto],MATCH($E142,tbProdutos[SKU],0)),"SKU não cadastrado")))</f>
        <v/>
      </c>
      <c r="G142" s="21" t="n"/>
      <c r="H142" s="42" t="n"/>
      <c r="I142" s="42" t="n"/>
      <c r="J142" s="21" t="n"/>
      <c r="K142" s="42" t="n"/>
      <c r="L142" s="42" t="n"/>
      <c r="M142" s="21" t="n"/>
      <c r="N142" s="22">
        <f>IF($A142="","",IF(OR($B142="",$C142="",$D142="",$E142="",$G142=""),"Cadastro incompleto",IF($I142="",IF($J142&lt;&gt;"","Envio incompleto","Solicitada"),IF($J142="","Envio incompleto",IF(OR($L142&lt;&gt;"",$M142&lt;&gt;""),IF(OR($L142="",$M142=""),"Recebimento incompleto",IF($M142=$J142,"Recebida","Recebida com divergência")),"Em trânsito")))))</f>
        <v/>
      </c>
      <c r="O142" s="23">
        <f>IF(OR($A142="",$I142=""),"",MAX(0,IF($L142&lt;&gt;"",$L142-$I142,Cadastros!$B$3-$I142)))</f>
        <v/>
      </c>
      <c r="P142" s="23">
        <f>IF(OR($A142="",$L142="",$M142="",$J142=""),"",$M142-$J142)</f>
        <v/>
      </c>
      <c r="Q142" s="22">
        <f>IF($A142="","",IF($I142="",IF($H142="","Sem previsão de envio",IF(Cadastros!$B$3&gt;$H142,"Envio atrasado","No prazo")),IF($L142="",IF($K142="","Sem previsão de recebimento",IF(Cadastros!$B$3&gt;$K142,"Recebimento atrasado","No prazo")),IF($K142="","Recebida sem previsão",IF($L142&gt;$K142,"Recebida com atraso","Concluída no prazo")))))</f>
        <v/>
      </c>
      <c r="R142" s="18" t="n"/>
      <c r="S142" s="20">
        <f>IF($A142="","",_xlfn.TEXTJOIN(" | ",TRUE,IF($C142=$D142,"Origem e destino iguais",""),IF(COUNTIF($A$5:$A$204,$A142)&gt;1,"ID duplicado",""),IF(AND($I142&lt;&gt;"",$J142=""),"Informe a quantidade enviada",""),IF(AND($J142&lt;&gt;"",$I142=""),"Informe a data de envio",""),IF(AND($L142&lt;&gt;"",$M142=""),"Informe a quantidade recebida",""),IF(AND($M142&lt;&gt;"",$L142=""),"Informe a data de recebimento",""),IF(AND($L142&lt;&gt;"",$I142=""),"Recebimento sem envio",""),IF(AND($J142&lt;&gt;"",$G142&lt;&gt;"",$J142&lt;&gt;$G142),"Envio diferente do solicitado",""),IF(AND($L142&lt;&gt;"",$M142&lt;&gt;"",$J142&lt;&gt;"",$M142&lt;&gt;$J142),"Diferença no recebimento",""),IF(AND($M142&lt;&gt;"",$J142&lt;&gt;"",$M142&gt;$J142),"Recebido acima do enviado",""),IF(AND($I142&lt;&gt;"",$B142&lt;&gt;"",$I142&lt;$B142),"Envio anterior à solicitação",""),IF(AND($L142&lt;&gt;"",$I142&lt;&gt;"",$L142&lt;$I142),"Recebimento anterior ao envio",""),IF(AND($O142&lt;&gt;"",$L142="",$O142&gt;Cadastros!$B$5),"Trânsito prolongado","")))</f>
        <v/>
      </c>
      <c r="T142" s="22">
        <f>IF($A142="","",IF(AND(COUNTIFS(tbSaldos[Depósito],$C142,tbSaldos[SKU],$E142)&gt;0,COUNTIFS(tbSaldos[Depósito],$D142,tbSaldos[SKU],$E142)&gt;0),"OK","Cadastrar saldo de origem/destino"))</f>
        <v/>
      </c>
    </row>
    <row r="143">
      <c r="A143" s="18" t="n"/>
      <c r="B143" s="42" t="n"/>
      <c r="C143" s="18" t="n"/>
      <c r="D143" s="18" t="n"/>
      <c r="E143" s="18" t="n"/>
      <c r="F143" s="20">
        <f>IF($A143="","",IF($E143="","",IFERROR(INDEX(tbProdutos[Produto],MATCH($E143,tbProdutos[SKU],0)),"SKU não cadastrado")))</f>
        <v/>
      </c>
      <c r="G143" s="21" t="n"/>
      <c r="H143" s="42" t="n"/>
      <c r="I143" s="42" t="n"/>
      <c r="J143" s="21" t="n"/>
      <c r="K143" s="42" t="n"/>
      <c r="L143" s="42" t="n"/>
      <c r="M143" s="21" t="n"/>
      <c r="N143" s="22">
        <f>IF($A143="","",IF(OR($B143="",$C143="",$D143="",$E143="",$G143=""),"Cadastro incompleto",IF($I143="",IF($J143&lt;&gt;"","Envio incompleto","Solicitada"),IF($J143="","Envio incompleto",IF(OR($L143&lt;&gt;"",$M143&lt;&gt;""),IF(OR($L143="",$M143=""),"Recebimento incompleto",IF($M143=$J143,"Recebida","Recebida com divergência")),"Em trânsito")))))</f>
        <v/>
      </c>
      <c r="O143" s="23">
        <f>IF(OR($A143="",$I143=""),"",MAX(0,IF($L143&lt;&gt;"",$L143-$I143,Cadastros!$B$3-$I143)))</f>
        <v/>
      </c>
      <c r="P143" s="23">
        <f>IF(OR($A143="",$L143="",$M143="",$J143=""),"",$M143-$J143)</f>
        <v/>
      </c>
      <c r="Q143" s="22">
        <f>IF($A143="","",IF($I143="",IF($H143="","Sem previsão de envio",IF(Cadastros!$B$3&gt;$H143,"Envio atrasado","No prazo")),IF($L143="",IF($K143="","Sem previsão de recebimento",IF(Cadastros!$B$3&gt;$K143,"Recebimento atrasado","No prazo")),IF($K143="","Recebida sem previsão",IF($L143&gt;$K143,"Recebida com atraso","Concluída no prazo")))))</f>
        <v/>
      </c>
      <c r="R143" s="18" t="n"/>
      <c r="S143" s="20">
        <f>IF($A143="","",_xlfn.TEXTJOIN(" | ",TRUE,IF($C143=$D143,"Origem e destino iguais",""),IF(COUNTIF($A$5:$A$204,$A143)&gt;1,"ID duplicado",""),IF(AND($I143&lt;&gt;"",$J143=""),"Informe a quantidade enviada",""),IF(AND($J143&lt;&gt;"",$I143=""),"Informe a data de envio",""),IF(AND($L143&lt;&gt;"",$M143=""),"Informe a quantidade recebida",""),IF(AND($M143&lt;&gt;"",$L143=""),"Informe a data de recebimento",""),IF(AND($L143&lt;&gt;"",$I143=""),"Recebimento sem envio",""),IF(AND($J143&lt;&gt;"",$G143&lt;&gt;"",$J143&lt;&gt;$G143),"Envio diferente do solicitado",""),IF(AND($L143&lt;&gt;"",$M143&lt;&gt;"",$J143&lt;&gt;"",$M143&lt;&gt;$J143),"Diferença no recebimento",""),IF(AND($M143&lt;&gt;"",$J143&lt;&gt;"",$M143&gt;$J143),"Recebido acima do enviado",""),IF(AND($I143&lt;&gt;"",$B143&lt;&gt;"",$I143&lt;$B143),"Envio anterior à solicitação",""),IF(AND($L143&lt;&gt;"",$I143&lt;&gt;"",$L143&lt;$I143),"Recebimento anterior ao envio",""),IF(AND($O143&lt;&gt;"",$L143="",$O143&gt;Cadastros!$B$5),"Trânsito prolongado","")))</f>
        <v/>
      </c>
      <c r="T143" s="22">
        <f>IF($A143="","",IF(AND(COUNTIFS(tbSaldos[Depósito],$C143,tbSaldos[SKU],$E143)&gt;0,COUNTIFS(tbSaldos[Depósito],$D143,tbSaldos[SKU],$E143)&gt;0),"OK","Cadastrar saldo de origem/destino"))</f>
        <v/>
      </c>
    </row>
    <row r="144">
      <c r="A144" s="18" t="n"/>
      <c r="B144" s="42" t="n"/>
      <c r="C144" s="18" t="n"/>
      <c r="D144" s="18" t="n"/>
      <c r="E144" s="18" t="n"/>
      <c r="F144" s="20">
        <f>IF($A144="","",IF($E144="","",IFERROR(INDEX(tbProdutos[Produto],MATCH($E144,tbProdutos[SKU],0)),"SKU não cadastrado")))</f>
        <v/>
      </c>
      <c r="G144" s="21" t="n"/>
      <c r="H144" s="42" t="n"/>
      <c r="I144" s="42" t="n"/>
      <c r="J144" s="21" t="n"/>
      <c r="K144" s="42" t="n"/>
      <c r="L144" s="42" t="n"/>
      <c r="M144" s="21" t="n"/>
      <c r="N144" s="22">
        <f>IF($A144="","",IF(OR($B144="",$C144="",$D144="",$E144="",$G144=""),"Cadastro incompleto",IF($I144="",IF($J144&lt;&gt;"","Envio incompleto","Solicitada"),IF($J144="","Envio incompleto",IF(OR($L144&lt;&gt;"",$M144&lt;&gt;""),IF(OR($L144="",$M144=""),"Recebimento incompleto",IF($M144=$J144,"Recebida","Recebida com divergência")),"Em trânsito")))))</f>
        <v/>
      </c>
      <c r="O144" s="23">
        <f>IF(OR($A144="",$I144=""),"",MAX(0,IF($L144&lt;&gt;"",$L144-$I144,Cadastros!$B$3-$I144)))</f>
        <v/>
      </c>
      <c r="P144" s="23">
        <f>IF(OR($A144="",$L144="",$M144="",$J144=""),"",$M144-$J144)</f>
        <v/>
      </c>
      <c r="Q144" s="22">
        <f>IF($A144="","",IF($I144="",IF($H144="","Sem previsão de envio",IF(Cadastros!$B$3&gt;$H144,"Envio atrasado","No prazo")),IF($L144="",IF($K144="","Sem previsão de recebimento",IF(Cadastros!$B$3&gt;$K144,"Recebimento atrasado","No prazo")),IF($K144="","Recebida sem previsão",IF($L144&gt;$K144,"Recebida com atraso","Concluída no prazo")))))</f>
        <v/>
      </c>
      <c r="R144" s="18" t="n"/>
      <c r="S144" s="20">
        <f>IF($A144="","",_xlfn.TEXTJOIN(" | ",TRUE,IF($C144=$D144,"Origem e destino iguais",""),IF(COUNTIF($A$5:$A$204,$A144)&gt;1,"ID duplicado",""),IF(AND($I144&lt;&gt;"",$J144=""),"Informe a quantidade enviada",""),IF(AND($J144&lt;&gt;"",$I144=""),"Informe a data de envio",""),IF(AND($L144&lt;&gt;"",$M144=""),"Informe a quantidade recebida",""),IF(AND($M144&lt;&gt;"",$L144=""),"Informe a data de recebimento",""),IF(AND($L144&lt;&gt;"",$I144=""),"Recebimento sem envio",""),IF(AND($J144&lt;&gt;"",$G144&lt;&gt;"",$J144&lt;&gt;$G144),"Envio diferente do solicitado",""),IF(AND($L144&lt;&gt;"",$M144&lt;&gt;"",$J144&lt;&gt;"",$M144&lt;&gt;$J144),"Diferença no recebimento",""),IF(AND($M144&lt;&gt;"",$J144&lt;&gt;"",$M144&gt;$J144),"Recebido acima do enviado",""),IF(AND($I144&lt;&gt;"",$B144&lt;&gt;"",$I144&lt;$B144),"Envio anterior à solicitação",""),IF(AND($L144&lt;&gt;"",$I144&lt;&gt;"",$L144&lt;$I144),"Recebimento anterior ao envio",""),IF(AND($O144&lt;&gt;"",$L144="",$O144&gt;Cadastros!$B$5),"Trânsito prolongado","")))</f>
        <v/>
      </c>
      <c r="T144" s="22">
        <f>IF($A144="","",IF(AND(COUNTIFS(tbSaldos[Depósito],$C144,tbSaldos[SKU],$E144)&gt;0,COUNTIFS(tbSaldos[Depósito],$D144,tbSaldos[SKU],$E144)&gt;0),"OK","Cadastrar saldo de origem/destino"))</f>
        <v/>
      </c>
    </row>
    <row r="145">
      <c r="A145" s="18" t="n"/>
      <c r="B145" s="42" t="n"/>
      <c r="C145" s="18" t="n"/>
      <c r="D145" s="18" t="n"/>
      <c r="E145" s="18" t="n"/>
      <c r="F145" s="20">
        <f>IF($A145="","",IF($E145="","",IFERROR(INDEX(tbProdutos[Produto],MATCH($E145,tbProdutos[SKU],0)),"SKU não cadastrado")))</f>
        <v/>
      </c>
      <c r="G145" s="21" t="n"/>
      <c r="H145" s="42" t="n"/>
      <c r="I145" s="42" t="n"/>
      <c r="J145" s="21" t="n"/>
      <c r="K145" s="42" t="n"/>
      <c r="L145" s="42" t="n"/>
      <c r="M145" s="21" t="n"/>
      <c r="N145" s="22">
        <f>IF($A145="","",IF(OR($B145="",$C145="",$D145="",$E145="",$G145=""),"Cadastro incompleto",IF($I145="",IF($J145&lt;&gt;"","Envio incompleto","Solicitada"),IF($J145="","Envio incompleto",IF(OR($L145&lt;&gt;"",$M145&lt;&gt;""),IF(OR($L145="",$M145=""),"Recebimento incompleto",IF($M145=$J145,"Recebida","Recebida com divergência")),"Em trânsito")))))</f>
        <v/>
      </c>
      <c r="O145" s="23">
        <f>IF(OR($A145="",$I145=""),"",MAX(0,IF($L145&lt;&gt;"",$L145-$I145,Cadastros!$B$3-$I145)))</f>
        <v/>
      </c>
      <c r="P145" s="23">
        <f>IF(OR($A145="",$L145="",$M145="",$J145=""),"",$M145-$J145)</f>
        <v/>
      </c>
      <c r="Q145" s="22">
        <f>IF($A145="","",IF($I145="",IF($H145="","Sem previsão de envio",IF(Cadastros!$B$3&gt;$H145,"Envio atrasado","No prazo")),IF($L145="",IF($K145="","Sem previsão de recebimento",IF(Cadastros!$B$3&gt;$K145,"Recebimento atrasado","No prazo")),IF($K145="","Recebida sem previsão",IF($L145&gt;$K145,"Recebida com atraso","Concluída no prazo")))))</f>
        <v/>
      </c>
      <c r="R145" s="18" t="n"/>
      <c r="S145" s="20">
        <f>IF($A145="","",_xlfn.TEXTJOIN(" | ",TRUE,IF($C145=$D145,"Origem e destino iguais",""),IF(COUNTIF($A$5:$A$204,$A145)&gt;1,"ID duplicado",""),IF(AND($I145&lt;&gt;"",$J145=""),"Informe a quantidade enviada",""),IF(AND($J145&lt;&gt;"",$I145=""),"Informe a data de envio",""),IF(AND($L145&lt;&gt;"",$M145=""),"Informe a quantidade recebida",""),IF(AND($M145&lt;&gt;"",$L145=""),"Informe a data de recebimento",""),IF(AND($L145&lt;&gt;"",$I145=""),"Recebimento sem envio",""),IF(AND($J145&lt;&gt;"",$G145&lt;&gt;"",$J145&lt;&gt;$G145),"Envio diferente do solicitado",""),IF(AND($L145&lt;&gt;"",$M145&lt;&gt;"",$J145&lt;&gt;"",$M145&lt;&gt;$J145),"Diferença no recebimento",""),IF(AND($M145&lt;&gt;"",$J145&lt;&gt;"",$M145&gt;$J145),"Recebido acima do enviado",""),IF(AND($I145&lt;&gt;"",$B145&lt;&gt;"",$I145&lt;$B145),"Envio anterior à solicitação",""),IF(AND($L145&lt;&gt;"",$I145&lt;&gt;"",$L145&lt;$I145),"Recebimento anterior ao envio",""),IF(AND($O145&lt;&gt;"",$L145="",$O145&gt;Cadastros!$B$5),"Trânsito prolongado","")))</f>
        <v/>
      </c>
      <c r="T145" s="22">
        <f>IF($A145="","",IF(AND(COUNTIFS(tbSaldos[Depósito],$C145,tbSaldos[SKU],$E145)&gt;0,COUNTIFS(tbSaldos[Depósito],$D145,tbSaldos[SKU],$E145)&gt;0),"OK","Cadastrar saldo de origem/destino"))</f>
        <v/>
      </c>
    </row>
    <row r="146">
      <c r="A146" s="18" t="n"/>
      <c r="B146" s="42" t="n"/>
      <c r="C146" s="18" t="n"/>
      <c r="D146" s="18" t="n"/>
      <c r="E146" s="18" t="n"/>
      <c r="F146" s="20">
        <f>IF($A146="","",IF($E146="","",IFERROR(INDEX(tbProdutos[Produto],MATCH($E146,tbProdutos[SKU],0)),"SKU não cadastrado")))</f>
        <v/>
      </c>
      <c r="G146" s="21" t="n"/>
      <c r="H146" s="42" t="n"/>
      <c r="I146" s="42" t="n"/>
      <c r="J146" s="21" t="n"/>
      <c r="K146" s="42" t="n"/>
      <c r="L146" s="42" t="n"/>
      <c r="M146" s="21" t="n"/>
      <c r="N146" s="22">
        <f>IF($A146="","",IF(OR($B146="",$C146="",$D146="",$E146="",$G146=""),"Cadastro incompleto",IF($I146="",IF($J146&lt;&gt;"","Envio incompleto","Solicitada"),IF($J146="","Envio incompleto",IF(OR($L146&lt;&gt;"",$M146&lt;&gt;""),IF(OR($L146="",$M146=""),"Recebimento incompleto",IF($M146=$J146,"Recebida","Recebida com divergência")),"Em trânsito")))))</f>
        <v/>
      </c>
      <c r="O146" s="23">
        <f>IF(OR($A146="",$I146=""),"",MAX(0,IF($L146&lt;&gt;"",$L146-$I146,Cadastros!$B$3-$I146)))</f>
        <v/>
      </c>
      <c r="P146" s="23">
        <f>IF(OR($A146="",$L146="",$M146="",$J146=""),"",$M146-$J146)</f>
        <v/>
      </c>
      <c r="Q146" s="22">
        <f>IF($A146="","",IF($I146="",IF($H146="","Sem previsão de envio",IF(Cadastros!$B$3&gt;$H146,"Envio atrasado","No prazo")),IF($L146="",IF($K146="","Sem previsão de recebimento",IF(Cadastros!$B$3&gt;$K146,"Recebimento atrasado","No prazo")),IF($K146="","Recebida sem previsão",IF($L146&gt;$K146,"Recebida com atraso","Concluída no prazo")))))</f>
        <v/>
      </c>
      <c r="R146" s="18" t="n"/>
      <c r="S146" s="20">
        <f>IF($A146="","",_xlfn.TEXTJOIN(" | ",TRUE,IF($C146=$D146,"Origem e destino iguais",""),IF(COUNTIF($A$5:$A$204,$A146)&gt;1,"ID duplicado",""),IF(AND($I146&lt;&gt;"",$J146=""),"Informe a quantidade enviada",""),IF(AND($J146&lt;&gt;"",$I146=""),"Informe a data de envio",""),IF(AND($L146&lt;&gt;"",$M146=""),"Informe a quantidade recebida",""),IF(AND($M146&lt;&gt;"",$L146=""),"Informe a data de recebimento",""),IF(AND($L146&lt;&gt;"",$I146=""),"Recebimento sem envio",""),IF(AND($J146&lt;&gt;"",$G146&lt;&gt;"",$J146&lt;&gt;$G146),"Envio diferente do solicitado",""),IF(AND($L146&lt;&gt;"",$M146&lt;&gt;"",$J146&lt;&gt;"",$M146&lt;&gt;$J146),"Diferença no recebimento",""),IF(AND($M146&lt;&gt;"",$J146&lt;&gt;"",$M146&gt;$J146),"Recebido acima do enviado",""),IF(AND($I146&lt;&gt;"",$B146&lt;&gt;"",$I146&lt;$B146),"Envio anterior à solicitação",""),IF(AND($L146&lt;&gt;"",$I146&lt;&gt;"",$L146&lt;$I146),"Recebimento anterior ao envio",""),IF(AND($O146&lt;&gt;"",$L146="",$O146&gt;Cadastros!$B$5),"Trânsito prolongado","")))</f>
        <v/>
      </c>
      <c r="T146" s="22">
        <f>IF($A146="","",IF(AND(COUNTIFS(tbSaldos[Depósito],$C146,tbSaldos[SKU],$E146)&gt;0,COUNTIFS(tbSaldos[Depósito],$D146,tbSaldos[SKU],$E146)&gt;0),"OK","Cadastrar saldo de origem/destino"))</f>
        <v/>
      </c>
    </row>
    <row r="147">
      <c r="A147" s="18" t="n"/>
      <c r="B147" s="42" t="n"/>
      <c r="C147" s="18" t="n"/>
      <c r="D147" s="18" t="n"/>
      <c r="E147" s="18" t="n"/>
      <c r="F147" s="20">
        <f>IF($A147="","",IF($E147="","",IFERROR(INDEX(tbProdutos[Produto],MATCH($E147,tbProdutos[SKU],0)),"SKU não cadastrado")))</f>
        <v/>
      </c>
      <c r="G147" s="21" t="n"/>
      <c r="H147" s="42" t="n"/>
      <c r="I147" s="42" t="n"/>
      <c r="J147" s="21" t="n"/>
      <c r="K147" s="42" t="n"/>
      <c r="L147" s="42" t="n"/>
      <c r="M147" s="21" t="n"/>
      <c r="N147" s="22">
        <f>IF($A147="","",IF(OR($B147="",$C147="",$D147="",$E147="",$G147=""),"Cadastro incompleto",IF($I147="",IF($J147&lt;&gt;"","Envio incompleto","Solicitada"),IF($J147="","Envio incompleto",IF(OR($L147&lt;&gt;"",$M147&lt;&gt;""),IF(OR($L147="",$M147=""),"Recebimento incompleto",IF($M147=$J147,"Recebida","Recebida com divergência")),"Em trânsito")))))</f>
        <v/>
      </c>
      <c r="O147" s="23">
        <f>IF(OR($A147="",$I147=""),"",MAX(0,IF($L147&lt;&gt;"",$L147-$I147,Cadastros!$B$3-$I147)))</f>
        <v/>
      </c>
      <c r="P147" s="23">
        <f>IF(OR($A147="",$L147="",$M147="",$J147=""),"",$M147-$J147)</f>
        <v/>
      </c>
      <c r="Q147" s="22">
        <f>IF($A147="","",IF($I147="",IF($H147="","Sem previsão de envio",IF(Cadastros!$B$3&gt;$H147,"Envio atrasado","No prazo")),IF($L147="",IF($K147="","Sem previsão de recebimento",IF(Cadastros!$B$3&gt;$K147,"Recebimento atrasado","No prazo")),IF($K147="","Recebida sem previsão",IF($L147&gt;$K147,"Recebida com atraso","Concluída no prazo")))))</f>
        <v/>
      </c>
      <c r="R147" s="18" t="n"/>
      <c r="S147" s="20">
        <f>IF($A147="","",_xlfn.TEXTJOIN(" | ",TRUE,IF($C147=$D147,"Origem e destino iguais",""),IF(COUNTIF($A$5:$A$204,$A147)&gt;1,"ID duplicado",""),IF(AND($I147&lt;&gt;"",$J147=""),"Informe a quantidade enviada",""),IF(AND($J147&lt;&gt;"",$I147=""),"Informe a data de envio",""),IF(AND($L147&lt;&gt;"",$M147=""),"Informe a quantidade recebida",""),IF(AND($M147&lt;&gt;"",$L147=""),"Informe a data de recebimento",""),IF(AND($L147&lt;&gt;"",$I147=""),"Recebimento sem envio",""),IF(AND($J147&lt;&gt;"",$G147&lt;&gt;"",$J147&lt;&gt;$G147),"Envio diferente do solicitado",""),IF(AND($L147&lt;&gt;"",$M147&lt;&gt;"",$J147&lt;&gt;"",$M147&lt;&gt;$J147),"Diferença no recebimento",""),IF(AND($M147&lt;&gt;"",$J147&lt;&gt;"",$M147&gt;$J147),"Recebido acima do enviado",""),IF(AND($I147&lt;&gt;"",$B147&lt;&gt;"",$I147&lt;$B147),"Envio anterior à solicitação",""),IF(AND($L147&lt;&gt;"",$I147&lt;&gt;"",$L147&lt;$I147),"Recebimento anterior ao envio",""),IF(AND($O147&lt;&gt;"",$L147="",$O147&gt;Cadastros!$B$5),"Trânsito prolongado","")))</f>
        <v/>
      </c>
      <c r="T147" s="22">
        <f>IF($A147="","",IF(AND(COUNTIFS(tbSaldos[Depósito],$C147,tbSaldos[SKU],$E147)&gt;0,COUNTIFS(tbSaldos[Depósito],$D147,tbSaldos[SKU],$E147)&gt;0),"OK","Cadastrar saldo de origem/destino"))</f>
        <v/>
      </c>
    </row>
    <row r="148">
      <c r="A148" s="18" t="n"/>
      <c r="B148" s="42" t="n"/>
      <c r="C148" s="18" t="n"/>
      <c r="D148" s="18" t="n"/>
      <c r="E148" s="18" t="n"/>
      <c r="F148" s="20">
        <f>IF($A148="","",IF($E148="","",IFERROR(INDEX(tbProdutos[Produto],MATCH($E148,tbProdutos[SKU],0)),"SKU não cadastrado")))</f>
        <v/>
      </c>
      <c r="G148" s="21" t="n"/>
      <c r="H148" s="42" t="n"/>
      <c r="I148" s="42" t="n"/>
      <c r="J148" s="21" t="n"/>
      <c r="K148" s="42" t="n"/>
      <c r="L148" s="42" t="n"/>
      <c r="M148" s="21" t="n"/>
      <c r="N148" s="22">
        <f>IF($A148="","",IF(OR($B148="",$C148="",$D148="",$E148="",$G148=""),"Cadastro incompleto",IF($I148="",IF($J148&lt;&gt;"","Envio incompleto","Solicitada"),IF($J148="","Envio incompleto",IF(OR($L148&lt;&gt;"",$M148&lt;&gt;""),IF(OR($L148="",$M148=""),"Recebimento incompleto",IF($M148=$J148,"Recebida","Recebida com divergência")),"Em trânsito")))))</f>
        <v/>
      </c>
      <c r="O148" s="23">
        <f>IF(OR($A148="",$I148=""),"",MAX(0,IF($L148&lt;&gt;"",$L148-$I148,Cadastros!$B$3-$I148)))</f>
        <v/>
      </c>
      <c r="P148" s="23">
        <f>IF(OR($A148="",$L148="",$M148="",$J148=""),"",$M148-$J148)</f>
        <v/>
      </c>
      <c r="Q148" s="22">
        <f>IF($A148="","",IF($I148="",IF($H148="","Sem previsão de envio",IF(Cadastros!$B$3&gt;$H148,"Envio atrasado","No prazo")),IF($L148="",IF($K148="","Sem previsão de recebimento",IF(Cadastros!$B$3&gt;$K148,"Recebimento atrasado","No prazo")),IF($K148="","Recebida sem previsão",IF($L148&gt;$K148,"Recebida com atraso","Concluída no prazo")))))</f>
        <v/>
      </c>
      <c r="R148" s="18" t="n"/>
      <c r="S148" s="20">
        <f>IF($A148="","",_xlfn.TEXTJOIN(" | ",TRUE,IF($C148=$D148,"Origem e destino iguais",""),IF(COUNTIF($A$5:$A$204,$A148)&gt;1,"ID duplicado",""),IF(AND($I148&lt;&gt;"",$J148=""),"Informe a quantidade enviada",""),IF(AND($J148&lt;&gt;"",$I148=""),"Informe a data de envio",""),IF(AND($L148&lt;&gt;"",$M148=""),"Informe a quantidade recebida",""),IF(AND($M148&lt;&gt;"",$L148=""),"Informe a data de recebimento",""),IF(AND($L148&lt;&gt;"",$I148=""),"Recebimento sem envio",""),IF(AND($J148&lt;&gt;"",$G148&lt;&gt;"",$J148&lt;&gt;$G148),"Envio diferente do solicitado",""),IF(AND($L148&lt;&gt;"",$M148&lt;&gt;"",$J148&lt;&gt;"",$M148&lt;&gt;$J148),"Diferença no recebimento",""),IF(AND($M148&lt;&gt;"",$J148&lt;&gt;"",$M148&gt;$J148),"Recebido acima do enviado",""),IF(AND($I148&lt;&gt;"",$B148&lt;&gt;"",$I148&lt;$B148),"Envio anterior à solicitação",""),IF(AND($L148&lt;&gt;"",$I148&lt;&gt;"",$L148&lt;$I148),"Recebimento anterior ao envio",""),IF(AND($O148&lt;&gt;"",$L148="",$O148&gt;Cadastros!$B$5),"Trânsito prolongado","")))</f>
        <v/>
      </c>
      <c r="T148" s="22">
        <f>IF($A148="","",IF(AND(COUNTIFS(tbSaldos[Depósito],$C148,tbSaldos[SKU],$E148)&gt;0,COUNTIFS(tbSaldos[Depósito],$D148,tbSaldos[SKU],$E148)&gt;0),"OK","Cadastrar saldo de origem/destino"))</f>
        <v/>
      </c>
    </row>
    <row r="149">
      <c r="A149" s="18" t="n"/>
      <c r="B149" s="42" t="n"/>
      <c r="C149" s="18" t="n"/>
      <c r="D149" s="18" t="n"/>
      <c r="E149" s="18" t="n"/>
      <c r="F149" s="20">
        <f>IF($A149="","",IF($E149="","",IFERROR(INDEX(tbProdutos[Produto],MATCH($E149,tbProdutos[SKU],0)),"SKU não cadastrado")))</f>
        <v/>
      </c>
      <c r="G149" s="21" t="n"/>
      <c r="H149" s="42" t="n"/>
      <c r="I149" s="42" t="n"/>
      <c r="J149" s="21" t="n"/>
      <c r="K149" s="42" t="n"/>
      <c r="L149" s="42" t="n"/>
      <c r="M149" s="21" t="n"/>
      <c r="N149" s="22">
        <f>IF($A149="","",IF(OR($B149="",$C149="",$D149="",$E149="",$G149=""),"Cadastro incompleto",IF($I149="",IF($J149&lt;&gt;"","Envio incompleto","Solicitada"),IF($J149="","Envio incompleto",IF(OR($L149&lt;&gt;"",$M149&lt;&gt;""),IF(OR($L149="",$M149=""),"Recebimento incompleto",IF($M149=$J149,"Recebida","Recebida com divergência")),"Em trânsito")))))</f>
        <v/>
      </c>
      <c r="O149" s="23">
        <f>IF(OR($A149="",$I149=""),"",MAX(0,IF($L149&lt;&gt;"",$L149-$I149,Cadastros!$B$3-$I149)))</f>
        <v/>
      </c>
      <c r="P149" s="23">
        <f>IF(OR($A149="",$L149="",$M149="",$J149=""),"",$M149-$J149)</f>
        <v/>
      </c>
      <c r="Q149" s="22">
        <f>IF($A149="","",IF($I149="",IF($H149="","Sem previsão de envio",IF(Cadastros!$B$3&gt;$H149,"Envio atrasado","No prazo")),IF($L149="",IF($K149="","Sem previsão de recebimento",IF(Cadastros!$B$3&gt;$K149,"Recebimento atrasado","No prazo")),IF($K149="","Recebida sem previsão",IF($L149&gt;$K149,"Recebida com atraso","Concluída no prazo")))))</f>
        <v/>
      </c>
      <c r="R149" s="18" t="n"/>
      <c r="S149" s="20">
        <f>IF($A149="","",_xlfn.TEXTJOIN(" | ",TRUE,IF($C149=$D149,"Origem e destino iguais",""),IF(COUNTIF($A$5:$A$204,$A149)&gt;1,"ID duplicado",""),IF(AND($I149&lt;&gt;"",$J149=""),"Informe a quantidade enviada",""),IF(AND($J149&lt;&gt;"",$I149=""),"Informe a data de envio",""),IF(AND($L149&lt;&gt;"",$M149=""),"Informe a quantidade recebida",""),IF(AND($M149&lt;&gt;"",$L149=""),"Informe a data de recebimento",""),IF(AND($L149&lt;&gt;"",$I149=""),"Recebimento sem envio",""),IF(AND($J149&lt;&gt;"",$G149&lt;&gt;"",$J149&lt;&gt;$G149),"Envio diferente do solicitado",""),IF(AND($L149&lt;&gt;"",$M149&lt;&gt;"",$J149&lt;&gt;"",$M149&lt;&gt;$J149),"Diferença no recebimento",""),IF(AND($M149&lt;&gt;"",$J149&lt;&gt;"",$M149&gt;$J149),"Recebido acima do enviado",""),IF(AND($I149&lt;&gt;"",$B149&lt;&gt;"",$I149&lt;$B149),"Envio anterior à solicitação",""),IF(AND($L149&lt;&gt;"",$I149&lt;&gt;"",$L149&lt;$I149),"Recebimento anterior ao envio",""),IF(AND($O149&lt;&gt;"",$L149="",$O149&gt;Cadastros!$B$5),"Trânsito prolongado","")))</f>
        <v/>
      </c>
      <c r="T149" s="22">
        <f>IF($A149="","",IF(AND(COUNTIFS(tbSaldos[Depósito],$C149,tbSaldos[SKU],$E149)&gt;0,COUNTIFS(tbSaldos[Depósito],$D149,tbSaldos[SKU],$E149)&gt;0),"OK","Cadastrar saldo de origem/destino"))</f>
        <v/>
      </c>
    </row>
    <row r="150">
      <c r="A150" s="18" t="n"/>
      <c r="B150" s="42" t="n"/>
      <c r="C150" s="18" t="n"/>
      <c r="D150" s="18" t="n"/>
      <c r="E150" s="18" t="n"/>
      <c r="F150" s="20">
        <f>IF($A150="","",IF($E150="","",IFERROR(INDEX(tbProdutos[Produto],MATCH($E150,tbProdutos[SKU],0)),"SKU não cadastrado")))</f>
        <v/>
      </c>
      <c r="G150" s="21" t="n"/>
      <c r="H150" s="42" t="n"/>
      <c r="I150" s="42" t="n"/>
      <c r="J150" s="21" t="n"/>
      <c r="K150" s="42" t="n"/>
      <c r="L150" s="42" t="n"/>
      <c r="M150" s="21" t="n"/>
      <c r="N150" s="22">
        <f>IF($A150="","",IF(OR($B150="",$C150="",$D150="",$E150="",$G150=""),"Cadastro incompleto",IF($I150="",IF($J150&lt;&gt;"","Envio incompleto","Solicitada"),IF($J150="","Envio incompleto",IF(OR($L150&lt;&gt;"",$M150&lt;&gt;""),IF(OR($L150="",$M150=""),"Recebimento incompleto",IF($M150=$J150,"Recebida","Recebida com divergência")),"Em trânsito")))))</f>
        <v/>
      </c>
      <c r="O150" s="23">
        <f>IF(OR($A150="",$I150=""),"",MAX(0,IF($L150&lt;&gt;"",$L150-$I150,Cadastros!$B$3-$I150)))</f>
        <v/>
      </c>
      <c r="P150" s="23">
        <f>IF(OR($A150="",$L150="",$M150="",$J150=""),"",$M150-$J150)</f>
        <v/>
      </c>
      <c r="Q150" s="22">
        <f>IF($A150="","",IF($I150="",IF($H150="","Sem previsão de envio",IF(Cadastros!$B$3&gt;$H150,"Envio atrasado","No prazo")),IF($L150="",IF($K150="","Sem previsão de recebimento",IF(Cadastros!$B$3&gt;$K150,"Recebimento atrasado","No prazo")),IF($K150="","Recebida sem previsão",IF($L150&gt;$K150,"Recebida com atraso","Concluída no prazo")))))</f>
        <v/>
      </c>
      <c r="R150" s="18" t="n"/>
      <c r="S150" s="20">
        <f>IF($A150="","",_xlfn.TEXTJOIN(" | ",TRUE,IF($C150=$D150,"Origem e destino iguais",""),IF(COUNTIF($A$5:$A$204,$A150)&gt;1,"ID duplicado",""),IF(AND($I150&lt;&gt;"",$J150=""),"Informe a quantidade enviada",""),IF(AND($J150&lt;&gt;"",$I150=""),"Informe a data de envio",""),IF(AND($L150&lt;&gt;"",$M150=""),"Informe a quantidade recebida",""),IF(AND($M150&lt;&gt;"",$L150=""),"Informe a data de recebimento",""),IF(AND($L150&lt;&gt;"",$I150=""),"Recebimento sem envio",""),IF(AND($J150&lt;&gt;"",$G150&lt;&gt;"",$J150&lt;&gt;$G150),"Envio diferente do solicitado",""),IF(AND($L150&lt;&gt;"",$M150&lt;&gt;"",$J150&lt;&gt;"",$M150&lt;&gt;$J150),"Diferença no recebimento",""),IF(AND($M150&lt;&gt;"",$J150&lt;&gt;"",$M150&gt;$J150),"Recebido acima do enviado",""),IF(AND($I150&lt;&gt;"",$B150&lt;&gt;"",$I150&lt;$B150),"Envio anterior à solicitação",""),IF(AND($L150&lt;&gt;"",$I150&lt;&gt;"",$L150&lt;$I150),"Recebimento anterior ao envio",""),IF(AND($O150&lt;&gt;"",$L150="",$O150&gt;Cadastros!$B$5),"Trânsito prolongado","")))</f>
        <v/>
      </c>
      <c r="T150" s="22">
        <f>IF($A150="","",IF(AND(COUNTIFS(tbSaldos[Depósito],$C150,tbSaldos[SKU],$E150)&gt;0,COUNTIFS(tbSaldos[Depósito],$D150,tbSaldos[SKU],$E150)&gt;0),"OK","Cadastrar saldo de origem/destino"))</f>
        <v/>
      </c>
    </row>
    <row r="151">
      <c r="A151" s="18" t="n"/>
      <c r="B151" s="42" t="n"/>
      <c r="C151" s="18" t="n"/>
      <c r="D151" s="18" t="n"/>
      <c r="E151" s="18" t="n"/>
      <c r="F151" s="20">
        <f>IF($A151="","",IF($E151="","",IFERROR(INDEX(tbProdutos[Produto],MATCH($E151,tbProdutos[SKU],0)),"SKU não cadastrado")))</f>
        <v/>
      </c>
      <c r="G151" s="21" t="n"/>
      <c r="H151" s="42" t="n"/>
      <c r="I151" s="42" t="n"/>
      <c r="J151" s="21" t="n"/>
      <c r="K151" s="42" t="n"/>
      <c r="L151" s="42" t="n"/>
      <c r="M151" s="21" t="n"/>
      <c r="N151" s="22">
        <f>IF($A151="","",IF(OR($B151="",$C151="",$D151="",$E151="",$G151=""),"Cadastro incompleto",IF($I151="",IF($J151&lt;&gt;"","Envio incompleto","Solicitada"),IF($J151="","Envio incompleto",IF(OR($L151&lt;&gt;"",$M151&lt;&gt;""),IF(OR($L151="",$M151=""),"Recebimento incompleto",IF($M151=$J151,"Recebida","Recebida com divergência")),"Em trânsito")))))</f>
        <v/>
      </c>
      <c r="O151" s="23">
        <f>IF(OR($A151="",$I151=""),"",MAX(0,IF($L151&lt;&gt;"",$L151-$I151,Cadastros!$B$3-$I151)))</f>
        <v/>
      </c>
      <c r="P151" s="23">
        <f>IF(OR($A151="",$L151="",$M151="",$J151=""),"",$M151-$J151)</f>
        <v/>
      </c>
      <c r="Q151" s="22">
        <f>IF($A151="","",IF($I151="",IF($H151="","Sem previsão de envio",IF(Cadastros!$B$3&gt;$H151,"Envio atrasado","No prazo")),IF($L151="",IF($K151="","Sem previsão de recebimento",IF(Cadastros!$B$3&gt;$K151,"Recebimento atrasado","No prazo")),IF($K151="","Recebida sem previsão",IF($L151&gt;$K151,"Recebida com atraso","Concluída no prazo")))))</f>
        <v/>
      </c>
      <c r="R151" s="18" t="n"/>
      <c r="S151" s="20">
        <f>IF($A151="","",_xlfn.TEXTJOIN(" | ",TRUE,IF($C151=$D151,"Origem e destino iguais",""),IF(COUNTIF($A$5:$A$204,$A151)&gt;1,"ID duplicado",""),IF(AND($I151&lt;&gt;"",$J151=""),"Informe a quantidade enviada",""),IF(AND($J151&lt;&gt;"",$I151=""),"Informe a data de envio",""),IF(AND($L151&lt;&gt;"",$M151=""),"Informe a quantidade recebida",""),IF(AND($M151&lt;&gt;"",$L151=""),"Informe a data de recebimento",""),IF(AND($L151&lt;&gt;"",$I151=""),"Recebimento sem envio",""),IF(AND($J151&lt;&gt;"",$G151&lt;&gt;"",$J151&lt;&gt;$G151),"Envio diferente do solicitado",""),IF(AND($L151&lt;&gt;"",$M151&lt;&gt;"",$J151&lt;&gt;"",$M151&lt;&gt;$J151),"Diferença no recebimento",""),IF(AND($M151&lt;&gt;"",$J151&lt;&gt;"",$M151&gt;$J151),"Recebido acima do enviado",""),IF(AND($I151&lt;&gt;"",$B151&lt;&gt;"",$I151&lt;$B151),"Envio anterior à solicitação",""),IF(AND($L151&lt;&gt;"",$I151&lt;&gt;"",$L151&lt;$I151),"Recebimento anterior ao envio",""),IF(AND($O151&lt;&gt;"",$L151="",$O151&gt;Cadastros!$B$5),"Trânsito prolongado","")))</f>
        <v/>
      </c>
      <c r="T151" s="22">
        <f>IF($A151="","",IF(AND(COUNTIFS(tbSaldos[Depósito],$C151,tbSaldos[SKU],$E151)&gt;0,COUNTIFS(tbSaldos[Depósito],$D151,tbSaldos[SKU],$E151)&gt;0),"OK","Cadastrar saldo de origem/destino"))</f>
        <v/>
      </c>
    </row>
    <row r="152">
      <c r="A152" s="18" t="n"/>
      <c r="B152" s="42" t="n"/>
      <c r="C152" s="18" t="n"/>
      <c r="D152" s="18" t="n"/>
      <c r="E152" s="18" t="n"/>
      <c r="F152" s="20">
        <f>IF($A152="","",IF($E152="","",IFERROR(INDEX(tbProdutos[Produto],MATCH($E152,tbProdutos[SKU],0)),"SKU não cadastrado")))</f>
        <v/>
      </c>
      <c r="G152" s="21" t="n"/>
      <c r="H152" s="42" t="n"/>
      <c r="I152" s="42" t="n"/>
      <c r="J152" s="21" t="n"/>
      <c r="K152" s="42" t="n"/>
      <c r="L152" s="42" t="n"/>
      <c r="M152" s="21" t="n"/>
      <c r="N152" s="22">
        <f>IF($A152="","",IF(OR($B152="",$C152="",$D152="",$E152="",$G152=""),"Cadastro incompleto",IF($I152="",IF($J152&lt;&gt;"","Envio incompleto","Solicitada"),IF($J152="","Envio incompleto",IF(OR($L152&lt;&gt;"",$M152&lt;&gt;""),IF(OR($L152="",$M152=""),"Recebimento incompleto",IF($M152=$J152,"Recebida","Recebida com divergência")),"Em trânsito")))))</f>
        <v/>
      </c>
      <c r="O152" s="23">
        <f>IF(OR($A152="",$I152=""),"",MAX(0,IF($L152&lt;&gt;"",$L152-$I152,Cadastros!$B$3-$I152)))</f>
        <v/>
      </c>
      <c r="P152" s="23">
        <f>IF(OR($A152="",$L152="",$M152="",$J152=""),"",$M152-$J152)</f>
        <v/>
      </c>
      <c r="Q152" s="22">
        <f>IF($A152="","",IF($I152="",IF($H152="","Sem previsão de envio",IF(Cadastros!$B$3&gt;$H152,"Envio atrasado","No prazo")),IF($L152="",IF($K152="","Sem previsão de recebimento",IF(Cadastros!$B$3&gt;$K152,"Recebimento atrasado","No prazo")),IF($K152="","Recebida sem previsão",IF($L152&gt;$K152,"Recebida com atraso","Concluída no prazo")))))</f>
        <v/>
      </c>
      <c r="R152" s="18" t="n"/>
      <c r="S152" s="20">
        <f>IF($A152="","",_xlfn.TEXTJOIN(" | ",TRUE,IF($C152=$D152,"Origem e destino iguais",""),IF(COUNTIF($A$5:$A$204,$A152)&gt;1,"ID duplicado",""),IF(AND($I152&lt;&gt;"",$J152=""),"Informe a quantidade enviada",""),IF(AND($J152&lt;&gt;"",$I152=""),"Informe a data de envio",""),IF(AND($L152&lt;&gt;"",$M152=""),"Informe a quantidade recebida",""),IF(AND($M152&lt;&gt;"",$L152=""),"Informe a data de recebimento",""),IF(AND($L152&lt;&gt;"",$I152=""),"Recebimento sem envio",""),IF(AND($J152&lt;&gt;"",$G152&lt;&gt;"",$J152&lt;&gt;$G152),"Envio diferente do solicitado",""),IF(AND($L152&lt;&gt;"",$M152&lt;&gt;"",$J152&lt;&gt;"",$M152&lt;&gt;$J152),"Diferença no recebimento",""),IF(AND($M152&lt;&gt;"",$J152&lt;&gt;"",$M152&gt;$J152),"Recebido acima do enviado",""),IF(AND($I152&lt;&gt;"",$B152&lt;&gt;"",$I152&lt;$B152),"Envio anterior à solicitação",""),IF(AND($L152&lt;&gt;"",$I152&lt;&gt;"",$L152&lt;$I152),"Recebimento anterior ao envio",""),IF(AND($O152&lt;&gt;"",$L152="",$O152&gt;Cadastros!$B$5),"Trânsito prolongado","")))</f>
        <v/>
      </c>
      <c r="T152" s="22">
        <f>IF($A152="","",IF(AND(COUNTIFS(tbSaldos[Depósito],$C152,tbSaldos[SKU],$E152)&gt;0,COUNTIFS(tbSaldos[Depósito],$D152,tbSaldos[SKU],$E152)&gt;0),"OK","Cadastrar saldo de origem/destino"))</f>
        <v/>
      </c>
    </row>
    <row r="153">
      <c r="A153" s="18" t="n"/>
      <c r="B153" s="42" t="n"/>
      <c r="C153" s="18" t="n"/>
      <c r="D153" s="18" t="n"/>
      <c r="E153" s="18" t="n"/>
      <c r="F153" s="20">
        <f>IF($A153="","",IF($E153="","",IFERROR(INDEX(tbProdutos[Produto],MATCH($E153,tbProdutos[SKU],0)),"SKU não cadastrado")))</f>
        <v/>
      </c>
      <c r="G153" s="21" t="n"/>
      <c r="H153" s="42" t="n"/>
      <c r="I153" s="42" t="n"/>
      <c r="J153" s="21" t="n"/>
      <c r="K153" s="42" t="n"/>
      <c r="L153" s="42" t="n"/>
      <c r="M153" s="21" t="n"/>
      <c r="N153" s="22">
        <f>IF($A153="","",IF(OR($B153="",$C153="",$D153="",$E153="",$G153=""),"Cadastro incompleto",IF($I153="",IF($J153&lt;&gt;"","Envio incompleto","Solicitada"),IF($J153="","Envio incompleto",IF(OR($L153&lt;&gt;"",$M153&lt;&gt;""),IF(OR($L153="",$M153=""),"Recebimento incompleto",IF($M153=$J153,"Recebida","Recebida com divergência")),"Em trânsito")))))</f>
        <v/>
      </c>
      <c r="O153" s="23">
        <f>IF(OR($A153="",$I153=""),"",MAX(0,IF($L153&lt;&gt;"",$L153-$I153,Cadastros!$B$3-$I153)))</f>
        <v/>
      </c>
      <c r="P153" s="23">
        <f>IF(OR($A153="",$L153="",$M153="",$J153=""),"",$M153-$J153)</f>
        <v/>
      </c>
      <c r="Q153" s="22">
        <f>IF($A153="","",IF($I153="",IF($H153="","Sem previsão de envio",IF(Cadastros!$B$3&gt;$H153,"Envio atrasado","No prazo")),IF($L153="",IF($K153="","Sem previsão de recebimento",IF(Cadastros!$B$3&gt;$K153,"Recebimento atrasado","No prazo")),IF($K153="","Recebida sem previsão",IF($L153&gt;$K153,"Recebida com atraso","Concluída no prazo")))))</f>
        <v/>
      </c>
      <c r="R153" s="18" t="n"/>
      <c r="S153" s="20">
        <f>IF($A153="","",_xlfn.TEXTJOIN(" | ",TRUE,IF($C153=$D153,"Origem e destino iguais",""),IF(COUNTIF($A$5:$A$204,$A153)&gt;1,"ID duplicado",""),IF(AND($I153&lt;&gt;"",$J153=""),"Informe a quantidade enviada",""),IF(AND($J153&lt;&gt;"",$I153=""),"Informe a data de envio",""),IF(AND($L153&lt;&gt;"",$M153=""),"Informe a quantidade recebida",""),IF(AND($M153&lt;&gt;"",$L153=""),"Informe a data de recebimento",""),IF(AND($L153&lt;&gt;"",$I153=""),"Recebimento sem envio",""),IF(AND($J153&lt;&gt;"",$G153&lt;&gt;"",$J153&lt;&gt;$G153),"Envio diferente do solicitado",""),IF(AND($L153&lt;&gt;"",$M153&lt;&gt;"",$J153&lt;&gt;"",$M153&lt;&gt;$J153),"Diferença no recebimento",""),IF(AND($M153&lt;&gt;"",$J153&lt;&gt;"",$M153&gt;$J153),"Recebido acima do enviado",""),IF(AND($I153&lt;&gt;"",$B153&lt;&gt;"",$I153&lt;$B153),"Envio anterior à solicitação",""),IF(AND($L153&lt;&gt;"",$I153&lt;&gt;"",$L153&lt;$I153),"Recebimento anterior ao envio",""),IF(AND($O153&lt;&gt;"",$L153="",$O153&gt;Cadastros!$B$5),"Trânsito prolongado","")))</f>
        <v/>
      </c>
      <c r="T153" s="22">
        <f>IF($A153="","",IF(AND(COUNTIFS(tbSaldos[Depósito],$C153,tbSaldos[SKU],$E153)&gt;0,COUNTIFS(tbSaldos[Depósito],$D153,tbSaldos[SKU],$E153)&gt;0),"OK","Cadastrar saldo de origem/destino"))</f>
        <v/>
      </c>
    </row>
    <row r="154">
      <c r="A154" s="18" t="n"/>
      <c r="B154" s="42" t="n"/>
      <c r="C154" s="18" t="n"/>
      <c r="D154" s="18" t="n"/>
      <c r="E154" s="18" t="n"/>
      <c r="F154" s="20">
        <f>IF($A154="","",IF($E154="","",IFERROR(INDEX(tbProdutos[Produto],MATCH($E154,tbProdutos[SKU],0)),"SKU não cadastrado")))</f>
        <v/>
      </c>
      <c r="G154" s="21" t="n"/>
      <c r="H154" s="42" t="n"/>
      <c r="I154" s="42" t="n"/>
      <c r="J154" s="21" t="n"/>
      <c r="K154" s="42" t="n"/>
      <c r="L154" s="42" t="n"/>
      <c r="M154" s="21" t="n"/>
      <c r="N154" s="22">
        <f>IF($A154="","",IF(OR($B154="",$C154="",$D154="",$E154="",$G154=""),"Cadastro incompleto",IF($I154="",IF($J154&lt;&gt;"","Envio incompleto","Solicitada"),IF($J154="","Envio incompleto",IF(OR($L154&lt;&gt;"",$M154&lt;&gt;""),IF(OR($L154="",$M154=""),"Recebimento incompleto",IF($M154=$J154,"Recebida","Recebida com divergência")),"Em trânsito")))))</f>
        <v/>
      </c>
      <c r="O154" s="23">
        <f>IF(OR($A154="",$I154=""),"",MAX(0,IF($L154&lt;&gt;"",$L154-$I154,Cadastros!$B$3-$I154)))</f>
        <v/>
      </c>
      <c r="P154" s="23">
        <f>IF(OR($A154="",$L154="",$M154="",$J154=""),"",$M154-$J154)</f>
        <v/>
      </c>
      <c r="Q154" s="22">
        <f>IF($A154="","",IF($I154="",IF($H154="","Sem previsão de envio",IF(Cadastros!$B$3&gt;$H154,"Envio atrasado","No prazo")),IF($L154="",IF($K154="","Sem previsão de recebimento",IF(Cadastros!$B$3&gt;$K154,"Recebimento atrasado","No prazo")),IF($K154="","Recebida sem previsão",IF($L154&gt;$K154,"Recebida com atraso","Concluída no prazo")))))</f>
        <v/>
      </c>
      <c r="R154" s="18" t="n"/>
      <c r="S154" s="20">
        <f>IF($A154="","",_xlfn.TEXTJOIN(" | ",TRUE,IF($C154=$D154,"Origem e destino iguais",""),IF(COUNTIF($A$5:$A$204,$A154)&gt;1,"ID duplicado",""),IF(AND($I154&lt;&gt;"",$J154=""),"Informe a quantidade enviada",""),IF(AND($J154&lt;&gt;"",$I154=""),"Informe a data de envio",""),IF(AND($L154&lt;&gt;"",$M154=""),"Informe a quantidade recebida",""),IF(AND($M154&lt;&gt;"",$L154=""),"Informe a data de recebimento",""),IF(AND($L154&lt;&gt;"",$I154=""),"Recebimento sem envio",""),IF(AND($J154&lt;&gt;"",$G154&lt;&gt;"",$J154&lt;&gt;$G154),"Envio diferente do solicitado",""),IF(AND($L154&lt;&gt;"",$M154&lt;&gt;"",$J154&lt;&gt;"",$M154&lt;&gt;$J154),"Diferença no recebimento",""),IF(AND($M154&lt;&gt;"",$J154&lt;&gt;"",$M154&gt;$J154),"Recebido acima do enviado",""),IF(AND($I154&lt;&gt;"",$B154&lt;&gt;"",$I154&lt;$B154),"Envio anterior à solicitação",""),IF(AND($L154&lt;&gt;"",$I154&lt;&gt;"",$L154&lt;$I154),"Recebimento anterior ao envio",""),IF(AND($O154&lt;&gt;"",$L154="",$O154&gt;Cadastros!$B$5),"Trânsito prolongado","")))</f>
        <v/>
      </c>
      <c r="T154" s="22">
        <f>IF($A154="","",IF(AND(COUNTIFS(tbSaldos[Depósito],$C154,tbSaldos[SKU],$E154)&gt;0,COUNTIFS(tbSaldos[Depósito],$D154,tbSaldos[SKU],$E154)&gt;0),"OK","Cadastrar saldo de origem/destino"))</f>
        <v/>
      </c>
    </row>
    <row r="155">
      <c r="A155" s="18" t="n"/>
      <c r="B155" s="42" t="n"/>
      <c r="C155" s="18" t="n"/>
      <c r="D155" s="18" t="n"/>
      <c r="E155" s="18" t="n"/>
      <c r="F155" s="20">
        <f>IF($A155="","",IF($E155="","",IFERROR(INDEX(tbProdutos[Produto],MATCH($E155,tbProdutos[SKU],0)),"SKU não cadastrado")))</f>
        <v/>
      </c>
      <c r="G155" s="21" t="n"/>
      <c r="H155" s="42" t="n"/>
      <c r="I155" s="42" t="n"/>
      <c r="J155" s="21" t="n"/>
      <c r="K155" s="42" t="n"/>
      <c r="L155" s="42" t="n"/>
      <c r="M155" s="21" t="n"/>
      <c r="N155" s="22">
        <f>IF($A155="","",IF(OR($B155="",$C155="",$D155="",$E155="",$G155=""),"Cadastro incompleto",IF($I155="",IF($J155&lt;&gt;"","Envio incompleto","Solicitada"),IF($J155="","Envio incompleto",IF(OR($L155&lt;&gt;"",$M155&lt;&gt;""),IF(OR($L155="",$M155=""),"Recebimento incompleto",IF($M155=$J155,"Recebida","Recebida com divergência")),"Em trânsito")))))</f>
        <v/>
      </c>
      <c r="O155" s="23">
        <f>IF(OR($A155="",$I155=""),"",MAX(0,IF($L155&lt;&gt;"",$L155-$I155,Cadastros!$B$3-$I155)))</f>
        <v/>
      </c>
      <c r="P155" s="23">
        <f>IF(OR($A155="",$L155="",$M155="",$J155=""),"",$M155-$J155)</f>
        <v/>
      </c>
      <c r="Q155" s="22">
        <f>IF($A155="","",IF($I155="",IF($H155="","Sem previsão de envio",IF(Cadastros!$B$3&gt;$H155,"Envio atrasado","No prazo")),IF($L155="",IF($K155="","Sem previsão de recebimento",IF(Cadastros!$B$3&gt;$K155,"Recebimento atrasado","No prazo")),IF($K155="","Recebida sem previsão",IF($L155&gt;$K155,"Recebida com atraso","Concluída no prazo")))))</f>
        <v/>
      </c>
      <c r="R155" s="18" t="n"/>
      <c r="S155" s="20">
        <f>IF($A155="","",_xlfn.TEXTJOIN(" | ",TRUE,IF($C155=$D155,"Origem e destino iguais",""),IF(COUNTIF($A$5:$A$204,$A155)&gt;1,"ID duplicado",""),IF(AND($I155&lt;&gt;"",$J155=""),"Informe a quantidade enviada",""),IF(AND($J155&lt;&gt;"",$I155=""),"Informe a data de envio",""),IF(AND($L155&lt;&gt;"",$M155=""),"Informe a quantidade recebida",""),IF(AND($M155&lt;&gt;"",$L155=""),"Informe a data de recebimento",""),IF(AND($L155&lt;&gt;"",$I155=""),"Recebimento sem envio",""),IF(AND($J155&lt;&gt;"",$G155&lt;&gt;"",$J155&lt;&gt;$G155),"Envio diferente do solicitado",""),IF(AND($L155&lt;&gt;"",$M155&lt;&gt;"",$J155&lt;&gt;"",$M155&lt;&gt;$J155),"Diferença no recebimento",""),IF(AND($M155&lt;&gt;"",$J155&lt;&gt;"",$M155&gt;$J155),"Recebido acima do enviado",""),IF(AND($I155&lt;&gt;"",$B155&lt;&gt;"",$I155&lt;$B155),"Envio anterior à solicitação",""),IF(AND($L155&lt;&gt;"",$I155&lt;&gt;"",$L155&lt;$I155),"Recebimento anterior ao envio",""),IF(AND($O155&lt;&gt;"",$L155="",$O155&gt;Cadastros!$B$5),"Trânsito prolongado","")))</f>
        <v/>
      </c>
      <c r="T155" s="22">
        <f>IF($A155="","",IF(AND(COUNTIFS(tbSaldos[Depósito],$C155,tbSaldos[SKU],$E155)&gt;0,COUNTIFS(tbSaldos[Depósito],$D155,tbSaldos[SKU],$E155)&gt;0),"OK","Cadastrar saldo de origem/destino"))</f>
        <v/>
      </c>
    </row>
    <row r="156">
      <c r="A156" s="18" t="n"/>
      <c r="B156" s="42" t="n"/>
      <c r="C156" s="18" t="n"/>
      <c r="D156" s="18" t="n"/>
      <c r="E156" s="18" t="n"/>
      <c r="F156" s="20">
        <f>IF($A156="","",IF($E156="","",IFERROR(INDEX(tbProdutos[Produto],MATCH($E156,tbProdutos[SKU],0)),"SKU não cadastrado")))</f>
        <v/>
      </c>
      <c r="G156" s="21" t="n"/>
      <c r="H156" s="42" t="n"/>
      <c r="I156" s="42" t="n"/>
      <c r="J156" s="21" t="n"/>
      <c r="K156" s="42" t="n"/>
      <c r="L156" s="42" t="n"/>
      <c r="M156" s="21" t="n"/>
      <c r="N156" s="22">
        <f>IF($A156="","",IF(OR($B156="",$C156="",$D156="",$E156="",$G156=""),"Cadastro incompleto",IF($I156="",IF($J156&lt;&gt;"","Envio incompleto","Solicitada"),IF($J156="","Envio incompleto",IF(OR($L156&lt;&gt;"",$M156&lt;&gt;""),IF(OR($L156="",$M156=""),"Recebimento incompleto",IF($M156=$J156,"Recebida","Recebida com divergência")),"Em trânsito")))))</f>
        <v/>
      </c>
      <c r="O156" s="23">
        <f>IF(OR($A156="",$I156=""),"",MAX(0,IF($L156&lt;&gt;"",$L156-$I156,Cadastros!$B$3-$I156)))</f>
        <v/>
      </c>
      <c r="P156" s="23">
        <f>IF(OR($A156="",$L156="",$M156="",$J156=""),"",$M156-$J156)</f>
        <v/>
      </c>
      <c r="Q156" s="22">
        <f>IF($A156="","",IF($I156="",IF($H156="","Sem previsão de envio",IF(Cadastros!$B$3&gt;$H156,"Envio atrasado","No prazo")),IF($L156="",IF($K156="","Sem previsão de recebimento",IF(Cadastros!$B$3&gt;$K156,"Recebimento atrasado","No prazo")),IF($K156="","Recebida sem previsão",IF($L156&gt;$K156,"Recebida com atraso","Concluída no prazo")))))</f>
        <v/>
      </c>
      <c r="R156" s="18" t="n"/>
      <c r="S156" s="20">
        <f>IF($A156="","",_xlfn.TEXTJOIN(" | ",TRUE,IF($C156=$D156,"Origem e destino iguais",""),IF(COUNTIF($A$5:$A$204,$A156)&gt;1,"ID duplicado",""),IF(AND($I156&lt;&gt;"",$J156=""),"Informe a quantidade enviada",""),IF(AND($J156&lt;&gt;"",$I156=""),"Informe a data de envio",""),IF(AND($L156&lt;&gt;"",$M156=""),"Informe a quantidade recebida",""),IF(AND($M156&lt;&gt;"",$L156=""),"Informe a data de recebimento",""),IF(AND($L156&lt;&gt;"",$I156=""),"Recebimento sem envio",""),IF(AND($J156&lt;&gt;"",$G156&lt;&gt;"",$J156&lt;&gt;$G156),"Envio diferente do solicitado",""),IF(AND($L156&lt;&gt;"",$M156&lt;&gt;"",$J156&lt;&gt;"",$M156&lt;&gt;$J156),"Diferença no recebimento",""),IF(AND($M156&lt;&gt;"",$J156&lt;&gt;"",$M156&gt;$J156),"Recebido acima do enviado",""),IF(AND($I156&lt;&gt;"",$B156&lt;&gt;"",$I156&lt;$B156),"Envio anterior à solicitação",""),IF(AND($L156&lt;&gt;"",$I156&lt;&gt;"",$L156&lt;$I156),"Recebimento anterior ao envio",""),IF(AND($O156&lt;&gt;"",$L156="",$O156&gt;Cadastros!$B$5),"Trânsito prolongado","")))</f>
        <v/>
      </c>
      <c r="T156" s="22">
        <f>IF($A156="","",IF(AND(COUNTIFS(tbSaldos[Depósito],$C156,tbSaldos[SKU],$E156)&gt;0,COUNTIFS(tbSaldos[Depósito],$D156,tbSaldos[SKU],$E156)&gt;0),"OK","Cadastrar saldo de origem/destino"))</f>
        <v/>
      </c>
    </row>
    <row r="157">
      <c r="A157" s="18" t="n"/>
      <c r="B157" s="42" t="n"/>
      <c r="C157" s="18" t="n"/>
      <c r="D157" s="18" t="n"/>
      <c r="E157" s="18" t="n"/>
      <c r="F157" s="20">
        <f>IF($A157="","",IF($E157="","",IFERROR(INDEX(tbProdutos[Produto],MATCH($E157,tbProdutos[SKU],0)),"SKU não cadastrado")))</f>
        <v/>
      </c>
      <c r="G157" s="21" t="n"/>
      <c r="H157" s="42" t="n"/>
      <c r="I157" s="42" t="n"/>
      <c r="J157" s="21" t="n"/>
      <c r="K157" s="42" t="n"/>
      <c r="L157" s="42" t="n"/>
      <c r="M157" s="21" t="n"/>
      <c r="N157" s="22">
        <f>IF($A157="","",IF(OR($B157="",$C157="",$D157="",$E157="",$G157=""),"Cadastro incompleto",IF($I157="",IF($J157&lt;&gt;"","Envio incompleto","Solicitada"),IF($J157="","Envio incompleto",IF(OR($L157&lt;&gt;"",$M157&lt;&gt;""),IF(OR($L157="",$M157=""),"Recebimento incompleto",IF($M157=$J157,"Recebida","Recebida com divergência")),"Em trânsito")))))</f>
        <v/>
      </c>
      <c r="O157" s="23">
        <f>IF(OR($A157="",$I157=""),"",MAX(0,IF($L157&lt;&gt;"",$L157-$I157,Cadastros!$B$3-$I157)))</f>
        <v/>
      </c>
      <c r="P157" s="23">
        <f>IF(OR($A157="",$L157="",$M157="",$J157=""),"",$M157-$J157)</f>
        <v/>
      </c>
      <c r="Q157" s="22">
        <f>IF($A157="","",IF($I157="",IF($H157="","Sem previsão de envio",IF(Cadastros!$B$3&gt;$H157,"Envio atrasado","No prazo")),IF($L157="",IF($K157="","Sem previsão de recebimento",IF(Cadastros!$B$3&gt;$K157,"Recebimento atrasado","No prazo")),IF($K157="","Recebida sem previsão",IF($L157&gt;$K157,"Recebida com atraso","Concluída no prazo")))))</f>
        <v/>
      </c>
      <c r="R157" s="18" t="n"/>
      <c r="S157" s="20">
        <f>IF($A157="","",_xlfn.TEXTJOIN(" | ",TRUE,IF($C157=$D157,"Origem e destino iguais",""),IF(COUNTIF($A$5:$A$204,$A157)&gt;1,"ID duplicado",""),IF(AND($I157&lt;&gt;"",$J157=""),"Informe a quantidade enviada",""),IF(AND($J157&lt;&gt;"",$I157=""),"Informe a data de envio",""),IF(AND($L157&lt;&gt;"",$M157=""),"Informe a quantidade recebida",""),IF(AND($M157&lt;&gt;"",$L157=""),"Informe a data de recebimento",""),IF(AND($L157&lt;&gt;"",$I157=""),"Recebimento sem envio",""),IF(AND($J157&lt;&gt;"",$G157&lt;&gt;"",$J157&lt;&gt;$G157),"Envio diferente do solicitado",""),IF(AND($L157&lt;&gt;"",$M157&lt;&gt;"",$J157&lt;&gt;"",$M157&lt;&gt;$J157),"Diferença no recebimento",""),IF(AND($M157&lt;&gt;"",$J157&lt;&gt;"",$M157&gt;$J157),"Recebido acima do enviado",""),IF(AND($I157&lt;&gt;"",$B157&lt;&gt;"",$I157&lt;$B157),"Envio anterior à solicitação",""),IF(AND($L157&lt;&gt;"",$I157&lt;&gt;"",$L157&lt;$I157),"Recebimento anterior ao envio",""),IF(AND($O157&lt;&gt;"",$L157="",$O157&gt;Cadastros!$B$5),"Trânsito prolongado","")))</f>
        <v/>
      </c>
      <c r="T157" s="22">
        <f>IF($A157="","",IF(AND(COUNTIFS(tbSaldos[Depósito],$C157,tbSaldos[SKU],$E157)&gt;0,COUNTIFS(tbSaldos[Depósito],$D157,tbSaldos[SKU],$E157)&gt;0),"OK","Cadastrar saldo de origem/destino"))</f>
        <v/>
      </c>
    </row>
    <row r="158">
      <c r="A158" s="18" t="n"/>
      <c r="B158" s="42" t="n"/>
      <c r="C158" s="18" t="n"/>
      <c r="D158" s="18" t="n"/>
      <c r="E158" s="18" t="n"/>
      <c r="F158" s="20">
        <f>IF($A158="","",IF($E158="","",IFERROR(INDEX(tbProdutos[Produto],MATCH($E158,tbProdutos[SKU],0)),"SKU não cadastrado")))</f>
        <v/>
      </c>
      <c r="G158" s="21" t="n"/>
      <c r="H158" s="42" t="n"/>
      <c r="I158" s="42" t="n"/>
      <c r="J158" s="21" t="n"/>
      <c r="K158" s="42" t="n"/>
      <c r="L158" s="42" t="n"/>
      <c r="M158" s="21" t="n"/>
      <c r="N158" s="22">
        <f>IF($A158="","",IF(OR($B158="",$C158="",$D158="",$E158="",$G158=""),"Cadastro incompleto",IF($I158="",IF($J158&lt;&gt;"","Envio incompleto","Solicitada"),IF($J158="","Envio incompleto",IF(OR($L158&lt;&gt;"",$M158&lt;&gt;""),IF(OR($L158="",$M158=""),"Recebimento incompleto",IF($M158=$J158,"Recebida","Recebida com divergência")),"Em trânsito")))))</f>
        <v/>
      </c>
      <c r="O158" s="23">
        <f>IF(OR($A158="",$I158=""),"",MAX(0,IF($L158&lt;&gt;"",$L158-$I158,Cadastros!$B$3-$I158)))</f>
        <v/>
      </c>
      <c r="P158" s="23">
        <f>IF(OR($A158="",$L158="",$M158="",$J158=""),"",$M158-$J158)</f>
        <v/>
      </c>
      <c r="Q158" s="22">
        <f>IF($A158="","",IF($I158="",IF($H158="","Sem previsão de envio",IF(Cadastros!$B$3&gt;$H158,"Envio atrasado","No prazo")),IF($L158="",IF($K158="","Sem previsão de recebimento",IF(Cadastros!$B$3&gt;$K158,"Recebimento atrasado","No prazo")),IF($K158="","Recebida sem previsão",IF($L158&gt;$K158,"Recebida com atraso","Concluída no prazo")))))</f>
        <v/>
      </c>
      <c r="R158" s="18" t="n"/>
      <c r="S158" s="20">
        <f>IF($A158="","",_xlfn.TEXTJOIN(" | ",TRUE,IF($C158=$D158,"Origem e destino iguais",""),IF(COUNTIF($A$5:$A$204,$A158)&gt;1,"ID duplicado",""),IF(AND($I158&lt;&gt;"",$J158=""),"Informe a quantidade enviada",""),IF(AND($J158&lt;&gt;"",$I158=""),"Informe a data de envio",""),IF(AND($L158&lt;&gt;"",$M158=""),"Informe a quantidade recebida",""),IF(AND($M158&lt;&gt;"",$L158=""),"Informe a data de recebimento",""),IF(AND($L158&lt;&gt;"",$I158=""),"Recebimento sem envio",""),IF(AND($J158&lt;&gt;"",$G158&lt;&gt;"",$J158&lt;&gt;$G158),"Envio diferente do solicitado",""),IF(AND($L158&lt;&gt;"",$M158&lt;&gt;"",$J158&lt;&gt;"",$M158&lt;&gt;$J158),"Diferença no recebimento",""),IF(AND($M158&lt;&gt;"",$J158&lt;&gt;"",$M158&gt;$J158),"Recebido acima do enviado",""),IF(AND($I158&lt;&gt;"",$B158&lt;&gt;"",$I158&lt;$B158),"Envio anterior à solicitação",""),IF(AND($L158&lt;&gt;"",$I158&lt;&gt;"",$L158&lt;$I158),"Recebimento anterior ao envio",""),IF(AND($O158&lt;&gt;"",$L158="",$O158&gt;Cadastros!$B$5),"Trânsito prolongado","")))</f>
        <v/>
      </c>
      <c r="T158" s="22">
        <f>IF($A158="","",IF(AND(COUNTIFS(tbSaldos[Depósito],$C158,tbSaldos[SKU],$E158)&gt;0,COUNTIFS(tbSaldos[Depósito],$D158,tbSaldos[SKU],$E158)&gt;0),"OK","Cadastrar saldo de origem/destino"))</f>
        <v/>
      </c>
    </row>
    <row r="159">
      <c r="A159" s="18" t="n"/>
      <c r="B159" s="42" t="n"/>
      <c r="C159" s="18" t="n"/>
      <c r="D159" s="18" t="n"/>
      <c r="E159" s="18" t="n"/>
      <c r="F159" s="20">
        <f>IF($A159="","",IF($E159="","",IFERROR(INDEX(tbProdutos[Produto],MATCH($E159,tbProdutos[SKU],0)),"SKU não cadastrado")))</f>
        <v/>
      </c>
      <c r="G159" s="21" t="n"/>
      <c r="H159" s="42" t="n"/>
      <c r="I159" s="42" t="n"/>
      <c r="J159" s="21" t="n"/>
      <c r="K159" s="42" t="n"/>
      <c r="L159" s="42" t="n"/>
      <c r="M159" s="21" t="n"/>
      <c r="N159" s="22">
        <f>IF($A159="","",IF(OR($B159="",$C159="",$D159="",$E159="",$G159=""),"Cadastro incompleto",IF($I159="",IF($J159&lt;&gt;"","Envio incompleto","Solicitada"),IF($J159="","Envio incompleto",IF(OR($L159&lt;&gt;"",$M159&lt;&gt;""),IF(OR($L159="",$M159=""),"Recebimento incompleto",IF($M159=$J159,"Recebida","Recebida com divergência")),"Em trânsito")))))</f>
        <v/>
      </c>
      <c r="O159" s="23">
        <f>IF(OR($A159="",$I159=""),"",MAX(0,IF($L159&lt;&gt;"",$L159-$I159,Cadastros!$B$3-$I159)))</f>
        <v/>
      </c>
      <c r="P159" s="23">
        <f>IF(OR($A159="",$L159="",$M159="",$J159=""),"",$M159-$J159)</f>
        <v/>
      </c>
      <c r="Q159" s="22">
        <f>IF($A159="","",IF($I159="",IF($H159="","Sem previsão de envio",IF(Cadastros!$B$3&gt;$H159,"Envio atrasado","No prazo")),IF($L159="",IF($K159="","Sem previsão de recebimento",IF(Cadastros!$B$3&gt;$K159,"Recebimento atrasado","No prazo")),IF($K159="","Recebida sem previsão",IF($L159&gt;$K159,"Recebida com atraso","Concluída no prazo")))))</f>
        <v/>
      </c>
      <c r="R159" s="18" t="n"/>
      <c r="S159" s="20">
        <f>IF($A159="","",_xlfn.TEXTJOIN(" | ",TRUE,IF($C159=$D159,"Origem e destino iguais",""),IF(COUNTIF($A$5:$A$204,$A159)&gt;1,"ID duplicado",""),IF(AND($I159&lt;&gt;"",$J159=""),"Informe a quantidade enviada",""),IF(AND($J159&lt;&gt;"",$I159=""),"Informe a data de envio",""),IF(AND($L159&lt;&gt;"",$M159=""),"Informe a quantidade recebida",""),IF(AND($M159&lt;&gt;"",$L159=""),"Informe a data de recebimento",""),IF(AND($L159&lt;&gt;"",$I159=""),"Recebimento sem envio",""),IF(AND($J159&lt;&gt;"",$G159&lt;&gt;"",$J159&lt;&gt;$G159),"Envio diferente do solicitado",""),IF(AND($L159&lt;&gt;"",$M159&lt;&gt;"",$J159&lt;&gt;"",$M159&lt;&gt;$J159),"Diferença no recebimento",""),IF(AND($M159&lt;&gt;"",$J159&lt;&gt;"",$M159&gt;$J159),"Recebido acima do enviado",""),IF(AND($I159&lt;&gt;"",$B159&lt;&gt;"",$I159&lt;$B159),"Envio anterior à solicitação",""),IF(AND($L159&lt;&gt;"",$I159&lt;&gt;"",$L159&lt;$I159),"Recebimento anterior ao envio",""),IF(AND($O159&lt;&gt;"",$L159="",$O159&gt;Cadastros!$B$5),"Trânsito prolongado","")))</f>
        <v/>
      </c>
      <c r="T159" s="22">
        <f>IF($A159="","",IF(AND(COUNTIFS(tbSaldos[Depósito],$C159,tbSaldos[SKU],$E159)&gt;0,COUNTIFS(tbSaldos[Depósito],$D159,tbSaldos[SKU],$E159)&gt;0),"OK","Cadastrar saldo de origem/destino"))</f>
        <v/>
      </c>
    </row>
    <row r="160">
      <c r="A160" s="18" t="n"/>
      <c r="B160" s="42" t="n"/>
      <c r="C160" s="18" t="n"/>
      <c r="D160" s="18" t="n"/>
      <c r="E160" s="18" t="n"/>
      <c r="F160" s="20">
        <f>IF($A160="","",IF($E160="","",IFERROR(INDEX(tbProdutos[Produto],MATCH($E160,tbProdutos[SKU],0)),"SKU não cadastrado")))</f>
        <v/>
      </c>
      <c r="G160" s="21" t="n"/>
      <c r="H160" s="42" t="n"/>
      <c r="I160" s="42" t="n"/>
      <c r="J160" s="21" t="n"/>
      <c r="K160" s="42" t="n"/>
      <c r="L160" s="42" t="n"/>
      <c r="M160" s="21" t="n"/>
      <c r="N160" s="22">
        <f>IF($A160="","",IF(OR($B160="",$C160="",$D160="",$E160="",$G160=""),"Cadastro incompleto",IF($I160="",IF($J160&lt;&gt;"","Envio incompleto","Solicitada"),IF($J160="","Envio incompleto",IF(OR($L160&lt;&gt;"",$M160&lt;&gt;""),IF(OR($L160="",$M160=""),"Recebimento incompleto",IF($M160=$J160,"Recebida","Recebida com divergência")),"Em trânsito")))))</f>
        <v/>
      </c>
      <c r="O160" s="23">
        <f>IF(OR($A160="",$I160=""),"",MAX(0,IF($L160&lt;&gt;"",$L160-$I160,Cadastros!$B$3-$I160)))</f>
        <v/>
      </c>
      <c r="P160" s="23">
        <f>IF(OR($A160="",$L160="",$M160="",$J160=""),"",$M160-$J160)</f>
        <v/>
      </c>
      <c r="Q160" s="22">
        <f>IF($A160="","",IF($I160="",IF($H160="","Sem previsão de envio",IF(Cadastros!$B$3&gt;$H160,"Envio atrasado","No prazo")),IF($L160="",IF($K160="","Sem previsão de recebimento",IF(Cadastros!$B$3&gt;$K160,"Recebimento atrasado","No prazo")),IF($K160="","Recebida sem previsão",IF($L160&gt;$K160,"Recebida com atraso","Concluída no prazo")))))</f>
        <v/>
      </c>
      <c r="R160" s="18" t="n"/>
      <c r="S160" s="20">
        <f>IF($A160="","",_xlfn.TEXTJOIN(" | ",TRUE,IF($C160=$D160,"Origem e destino iguais",""),IF(COUNTIF($A$5:$A$204,$A160)&gt;1,"ID duplicado",""),IF(AND($I160&lt;&gt;"",$J160=""),"Informe a quantidade enviada",""),IF(AND($J160&lt;&gt;"",$I160=""),"Informe a data de envio",""),IF(AND($L160&lt;&gt;"",$M160=""),"Informe a quantidade recebida",""),IF(AND($M160&lt;&gt;"",$L160=""),"Informe a data de recebimento",""),IF(AND($L160&lt;&gt;"",$I160=""),"Recebimento sem envio",""),IF(AND($J160&lt;&gt;"",$G160&lt;&gt;"",$J160&lt;&gt;$G160),"Envio diferente do solicitado",""),IF(AND($L160&lt;&gt;"",$M160&lt;&gt;"",$J160&lt;&gt;"",$M160&lt;&gt;$J160),"Diferença no recebimento",""),IF(AND($M160&lt;&gt;"",$J160&lt;&gt;"",$M160&gt;$J160),"Recebido acima do enviado",""),IF(AND($I160&lt;&gt;"",$B160&lt;&gt;"",$I160&lt;$B160),"Envio anterior à solicitação",""),IF(AND($L160&lt;&gt;"",$I160&lt;&gt;"",$L160&lt;$I160),"Recebimento anterior ao envio",""),IF(AND($O160&lt;&gt;"",$L160="",$O160&gt;Cadastros!$B$5),"Trânsito prolongado","")))</f>
        <v/>
      </c>
      <c r="T160" s="22">
        <f>IF($A160="","",IF(AND(COUNTIFS(tbSaldos[Depósito],$C160,tbSaldos[SKU],$E160)&gt;0,COUNTIFS(tbSaldos[Depósito],$D160,tbSaldos[SKU],$E160)&gt;0),"OK","Cadastrar saldo de origem/destino"))</f>
        <v/>
      </c>
    </row>
    <row r="161">
      <c r="A161" s="18" t="n"/>
      <c r="B161" s="42" t="n"/>
      <c r="C161" s="18" t="n"/>
      <c r="D161" s="18" t="n"/>
      <c r="E161" s="18" t="n"/>
      <c r="F161" s="20">
        <f>IF($A161="","",IF($E161="","",IFERROR(INDEX(tbProdutos[Produto],MATCH($E161,tbProdutos[SKU],0)),"SKU não cadastrado")))</f>
        <v/>
      </c>
      <c r="G161" s="21" t="n"/>
      <c r="H161" s="42" t="n"/>
      <c r="I161" s="42" t="n"/>
      <c r="J161" s="21" t="n"/>
      <c r="K161" s="42" t="n"/>
      <c r="L161" s="42" t="n"/>
      <c r="M161" s="21" t="n"/>
      <c r="N161" s="22">
        <f>IF($A161="","",IF(OR($B161="",$C161="",$D161="",$E161="",$G161=""),"Cadastro incompleto",IF($I161="",IF($J161&lt;&gt;"","Envio incompleto","Solicitada"),IF($J161="","Envio incompleto",IF(OR($L161&lt;&gt;"",$M161&lt;&gt;""),IF(OR($L161="",$M161=""),"Recebimento incompleto",IF($M161=$J161,"Recebida","Recebida com divergência")),"Em trânsito")))))</f>
        <v/>
      </c>
      <c r="O161" s="23">
        <f>IF(OR($A161="",$I161=""),"",MAX(0,IF($L161&lt;&gt;"",$L161-$I161,Cadastros!$B$3-$I161)))</f>
        <v/>
      </c>
      <c r="P161" s="23">
        <f>IF(OR($A161="",$L161="",$M161="",$J161=""),"",$M161-$J161)</f>
        <v/>
      </c>
      <c r="Q161" s="22">
        <f>IF($A161="","",IF($I161="",IF($H161="","Sem previsão de envio",IF(Cadastros!$B$3&gt;$H161,"Envio atrasado","No prazo")),IF($L161="",IF($K161="","Sem previsão de recebimento",IF(Cadastros!$B$3&gt;$K161,"Recebimento atrasado","No prazo")),IF($K161="","Recebida sem previsão",IF($L161&gt;$K161,"Recebida com atraso","Concluída no prazo")))))</f>
        <v/>
      </c>
      <c r="R161" s="18" t="n"/>
      <c r="S161" s="20">
        <f>IF($A161="","",_xlfn.TEXTJOIN(" | ",TRUE,IF($C161=$D161,"Origem e destino iguais",""),IF(COUNTIF($A$5:$A$204,$A161)&gt;1,"ID duplicado",""),IF(AND($I161&lt;&gt;"",$J161=""),"Informe a quantidade enviada",""),IF(AND($J161&lt;&gt;"",$I161=""),"Informe a data de envio",""),IF(AND($L161&lt;&gt;"",$M161=""),"Informe a quantidade recebida",""),IF(AND($M161&lt;&gt;"",$L161=""),"Informe a data de recebimento",""),IF(AND($L161&lt;&gt;"",$I161=""),"Recebimento sem envio",""),IF(AND($J161&lt;&gt;"",$G161&lt;&gt;"",$J161&lt;&gt;$G161),"Envio diferente do solicitado",""),IF(AND($L161&lt;&gt;"",$M161&lt;&gt;"",$J161&lt;&gt;"",$M161&lt;&gt;$J161),"Diferença no recebimento",""),IF(AND($M161&lt;&gt;"",$J161&lt;&gt;"",$M161&gt;$J161),"Recebido acima do enviado",""),IF(AND($I161&lt;&gt;"",$B161&lt;&gt;"",$I161&lt;$B161),"Envio anterior à solicitação",""),IF(AND($L161&lt;&gt;"",$I161&lt;&gt;"",$L161&lt;$I161),"Recebimento anterior ao envio",""),IF(AND($O161&lt;&gt;"",$L161="",$O161&gt;Cadastros!$B$5),"Trânsito prolongado","")))</f>
        <v/>
      </c>
      <c r="T161" s="22">
        <f>IF($A161="","",IF(AND(COUNTIFS(tbSaldos[Depósito],$C161,tbSaldos[SKU],$E161)&gt;0,COUNTIFS(tbSaldos[Depósito],$D161,tbSaldos[SKU],$E161)&gt;0),"OK","Cadastrar saldo de origem/destino"))</f>
        <v/>
      </c>
    </row>
    <row r="162">
      <c r="A162" s="18" t="n"/>
      <c r="B162" s="42" t="n"/>
      <c r="C162" s="18" t="n"/>
      <c r="D162" s="18" t="n"/>
      <c r="E162" s="18" t="n"/>
      <c r="F162" s="20">
        <f>IF($A162="","",IF($E162="","",IFERROR(INDEX(tbProdutos[Produto],MATCH($E162,tbProdutos[SKU],0)),"SKU não cadastrado")))</f>
        <v/>
      </c>
      <c r="G162" s="21" t="n"/>
      <c r="H162" s="42" t="n"/>
      <c r="I162" s="42" t="n"/>
      <c r="J162" s="21" t="n"/>
      <c r="K162" s="42" t="n"/>
      <c r="L162" s="42" t="n"/>
      <c r="M162" s="21" t="n"/>
      <c r="N162" s="22">
        <f>IF($A162="","",IF(OR($B162="",$C162="",$D162="",$E162="",$G162=""),"Cadastro incompleto",IF($I162="",IF($J162&lt;&gt;"","Envio incompleto","Solicitada"),IF($J162="","Envio incompleto",IF(OR($L162&lt;&gt;"",$M162&lt;&gt;""),IF(OR($L162="",$M162=""),"Recebimento incompleto",IF($M162=$J162,"Recebida","Recebida com divergência")),"Em trânsito")))))</f>
        <v/>
      </c>
      <c r="O162" s="23">
        <f>IF(OR($A162="",$I162=""),"",MAX(0,IF($L162&lt;&gt;"",$L162-$I162,Cadastros!$B$3-$I162)))</f>
        <v/>
      </c>
      <c r="P162" s="23">
        <f>IF(OR($A162="",$L162="",$M162="",$J162=""),"",$M162-$J162)</f>
        <v/>
      </c>
      <c r="Q162" s="22">
        <f>IF($A162="","",IF($I162="",IF($H162="","Sem previsão de envio",IF(Cadastros!$B$3&gt;$H162,"Envio atrasado","No prazo")),IF($L162="",IF($K162="","Sem previsão de recebimento",IF(Cadastros!$B$3&gt;$K162,"Recebimento atrasado","No prazo")),IF($K162="","Recebida sem previsão",IF($L162&gt;$K162,"Recebida com atraso","Concluída no prazo")))))</f>
        <v/>
      </c>
      <c r="R162" s="18" t="n"/>
      <c r="S162" s="20">
        <f>IF($A162="","",_xlfn.TEXTJOIN(" | ",TRUE,IF($C162=$D162,"Origem e destino iguais",""),IF(COUNTIF($A$5:$A$204,$A162)&gt;1,"ID duplicado",""),IF(AND($I162&lt;&gt;"",$J162=""),"Informe a quantidade enviada",""),IF(AND($J162&lt;&gt;"",$I162=""),"Informe a data de envio",""),IF(AND($L162&lt;&gt;"",$M162=""),"Informe a quantidade recebida",""),IF(AND($M162&lt;&gt;"",$L162=""),"Informe a data de recebimento",""),IF(AND($L162&lt;&gt;"",$I162=""),"Recebimento sem envio",""),IF(AND($J162&lt;&gt;"",$G162&lt;&gt;"",$J162&lt;&gt;$G162),"Envio diferente do solicitado",""),IF(AND($L162&lt;&gt;"",$M162&lt;&gt;"",$J162&lt;&gt;"",$M162&lt;&gt;$J162),"Diferença no recebimento",""),IF(AND($M162&lt;&gt;"",$J162&lt;&gt;"",$M162&gt;$J162),"Recebido acima do enviado",""),IF(AND($I162&lt;&gt;"",$B162&lt;&gt;"",$I162&lt;$B162),"Envio anterior à solicitação",""),IF(AND($L162&lt;&gt;"",$I162&lt;&gt;"",$L162&lt;$I162),"Recebimento anterior ao envio",""),IF(AND($O162&lt;&gt;"",$L162="",$O162&gt;Cadastros!$B$5),"Trânsito prolongado","")))</f>
        <v/>
      </c>
      <c r="T162" s="22">
        <f>IF($A162="","",IF(AND(COUNTIFS(tbSaldos[Depósito],$C162,tbSaldos[SKU],$E162)&gt;0,COUNTIFS(tbSaldos[Depósito],$D162,tbSaldos[SKU],$E162)&gt;0),"OK","Cadastrar saldo de origem/destino"))</f>
        <v/>
      </c>
    </row>
    <row r="163">
      <c r="A163" s="18" t="n"/>
      <c r="B163" s="42" t="n"/>
      <c r="C163" s="18" t="n"/>
      <c r="D163" s="18" t="n"/>
      <c r="E163" s="18" t="n"/>
      <c r="F163" s="20">
        <f>IF($A163="","",IF($E163="","",IFERROR(INDEX(tbProdutos[Produto],MATCH($E163,tbProdutos[SKU],0)),"SKU não cadastrado")))</f>
        <v/>
      </c>
      <c r="G163" s="21" t="n"/>
      <c r="H163" s="42" t="n"/>
      <c r="I163" s="42" t="n"/>
      <c r="J163" s="21" t="n"/>
      <c r="K163" s="42" t="n"/>
      <c r="L163" s="42" t="n"/>
      <c r="M163" s="21" t="n"/>
      <c r="N163" s="22">
        <f>IF($A163="","",IF(OR($B163="",$C163="",$D163="",$E163="",$G163=""),"Cadastro incompleto",IF($I163="",IF($J163&lt;&gt;"","Envio incompleto","Solicitada"),IF($J163="","Envio incompleto",IF(OR($L163&lt;&gt;"",$M163&lt;&gt;""),IF(OR($L163="",$M163=""),"Recebimento incompleto",IF($M163=$J163,"Recebida","Recebida com divergência")),"Em trânsito")))))</f>
        <v/>
      </c>
      <c r="O163" s="23">
        <f>IF(OR($A163="",$I163=""),"",MAX(0,IF($L163&lt;&gt;"",$L163-$I163,Cadastros!$B$3-$I163)))</f>
        <v/>
      </c>
      <c r="P163" s="23">
        <f>IF(OR($A163="",$L163="",$M163="",$J163=""),"",$M163-$J163)</f>
        <v/>
      </c>
      <c r="Q163" s="22">
        <f>IF($A163="","",IF($I163="",IF($H163="","Sem previsão de envio",IF(Cadastros!$B$3&gt;$H163,"Envio atrasado","No prazo")),IF($L163="",IF($K163="","Sem previsão de recebimento",IF(Cadastros!$B$3&gt;$K163,"Recebimento atrasado","No prazo")),IF($K163="","Recebida sem previsão",IF($L163&gt;$K163,"Recebida com atraso","Concluída no prazo")))))</f>
        <v/>
      </c>
      <c r="R163" s="18" t="n"/>
      <c r="S163" s="20">
        <f>IF($A163="","",_xlfn.TEXTJOIN(" | ",TRUE,IF($C163=$D163,"Origem e destino iguais",""),IF(COUNTIF($A$5:$A$204,$A163)&gt;1,"ID duplicado",""),IF(AND($I163&lt;&gt;"",$J163=""),"Informe a quantidade enviada",""),IF(AND($J163&lt;&gt;"",$I163=""),"Informe a data de envio",""),IF(AND($L163&lt;&gt;"",$M163=""),"Informe a quantidade recebida",""),IF(AND($M163&lt;&gt;"",$L163=""),"Informe a data de recebimento",""),IF(AND($L163&lt;&gt;"",$I163=""),"Recebimento sem envio",""),IF(AND($J163&lt;&gt;"",$G163&lt;&gt;"",$J163&lt;&gt;$G163),"Envio diferente do solicitado",""),IF(AND($L163&lt;&gt;"",$M163&lt;&gt;"",$J163&lt;&gt;"",$M163&lt;&gt;$J163),"Diferença no recebimento",""),IF(AND($M163&lt;&gt;"",$J163&lt;&gt;"",$M163&gt;$J163),"Recebido acima do enviado",""),IF(AND($I163&lt;&gt;"",$B163&lt;&gt;"",$I163&lt;$B163),"Envio anterior à solicitação",""),IF(AND($L163&lt;&gt;"",$I163&lt;&gt;"",$L163&lt;$I163),"Recebimento anterior ao envio",""),IF(AND($O163&lt;&gt;"",$L163="",$O163&gt;Cadastros!$B$5),"Trânsito prolongado","")))</f>
        <v/>
      </c>
      <c r="T163" s="22">
        <f>IF($A163="","",IF(AND(COUNTIFS(tbSaldos[Depósito],$C163,tbSaldos[SKU],$E163)&gt;0,COUNTIFS(tbSaldos[Depósito],$D163,tbSaldos[SKU],$E163)&gt;0),"OK","Cadastrar saldo de origem/destino"))</f>
        <v/>
      </c>
    </row>
    <row r="164">
      <c r="A164" s="18" t="n"/>
      <c r="B164" s="42" t="n"/>
      <c r="C164" s="18" t="n"/>
      <c r="D164" s="18" t="n"/>
      <c r="E164" s="18" t="n"/>
      <c r="F164" s="20">
        <f>IF($A164="","",IF($E164="","",IFERROR(INDEX(tbProdutos[Produto],MATCH($E164,tbProdutos[SKU],0)),"SKU não cadastrado")))</f>
        <v/>
      </c>
      <c r="G164" s="21" t="n"/>
      <c r="H164" s="42" t="n"/>
      <c r="I164" s="42" t="n"/>
      <c r="J164" s="21" t="n"/>
      <c r="K164" s="42" t="n"/>
      <c r="L164" s="42" t="n"/>
      <c r="M164" s="21" t="n"/>
      <c r="N164" s="22">
        <f>IF($A164="","",IF(OR($B164="",$C164="",$D164="",$E164="",$G164=""),"Cadastro incompleto",IF($I164="",IF($J164&lt;&gt;"","Envio incompleto","Solicitada"),IF($J164="","Envio incompleto",IF(OR($L164&lt;&gt;"",$M164&lt;&gt;""),IF(OR($L164="",$M164=""),"Recebimento incompleto",IF($M164=$J164,"Recebida","Recebida com divergência")),"Em trânsito")))))</f>
        <v/>
      </c>
      <c r="O164" s="23">
        <f>IF(OR($A164="",$I164=""),"",MAX(0,IF($L164&lt;&gt;"",$L164-$I164,Cadastros!$B$3-$I164)))</f>
        <v/>
      </c>
      <c r="P164" s="23">
        <f>IF(OR($A164="",$L164="",$M164="",$J164=""),"",$M164-$J164)</f>
        <v/>
      </c>
      <c r="Q164" s="22">
        <f>IF($A164="","",IF($I164="",IF($H164="","Sem previsão de envio",IF(Cadastros!$B$3&gt;$H164,"Envio atrasado","No prazo")),IF($L164="",IF($K164="","Sem previsão de recebimento",IF(Cadastros!$B$3&gt;$K164,"Recebimento atrasado","No prazo")),IF($K164="","Recebida sem previsão",IF($L164&gt;$K164,"Recebida com atraso","Concluída no prazo")))))</f>
        <v/>
      </c>
      <c r="R164" s="18" t="n"/>
      <c r="S164" s="20">
        <f>IF($A164="","",_xlfn.TEXTJOIN(" | ",TRUE,IF($C164=$D164,"Origem e destino iguais",""),IF(COUNTIF($A$5:$A$204,$A164)&gt;1,"ID duplicado",""),IF(AND($I164&lt;&gt;"",$J164=""),"Informe a quantidade enviada",""),IF(AND($J164&lt;&gt;"",$I164=""),"Informe a data de envio",""),IF(AND($L164&lt;&gt;"",$M164=""),"Informe a quantidade recebida",""),IF(AND($M164&lt;&gt;"",$L164=""),"Informe a data de recebimento",""),IF(AND($L164&lt;&gt;"",$I164=""),"Recebimento sem envio",""),IF(AND($J164&lt;&gt;"",$G164&lt;&gt;"",$J164&lt;&gt;$G164),"Envio diferente do solicitado",""),IF(AND($L164&lt;&gt;"",$M164&lt;&gt;"",$J164&lt;&gt;"",$M164&lt;&gt;$J164),"Diferença no recebimento",""),IF(AND($M164&lt;&gt;"",$J164&lt;&gt;"",$M164&gt;$J164),"Recebido acima do enviado",""),IF(AND($I164&lt;&gt;"",$B164&lt;&gt;"",$I164&lt;$B164),"Envio anterior à solicitação",""),IF(AND($L164&lt;&gt;"",$I164&lt;&gt;"",$L164&lt;$I164),"Recebimento anterior ao envio",""),IF(AND($O164&lt;&gt;"",$L164="",$O164&gt;Cadastros!$B$5),"Trânsito prolongado","")))</f>
        <v/>
      </c>
      <c r="T164" s="22">
        <f>IF($A164="","",IF(AND(COUNTIFS(tbSaldos[Depósito],$C164,tbSaldos[SKU],$E164)&gt;0,COUNTIFS(tbSaldos[Depósito],$D164,tbSaldos[SKU],$E164)&gt;0),"OK","Cadastrar saldo de origem/destino"))</f>
        <v/>
      </c>
    </row>
    <row r="165">
      <c r="A165" s="18" t="n"/>
      <c r="B165" s="42" t="n"/>
      <c r="C165" s="18" t="n"/>
      <c r="D165" s="18" t="n"/>
      <c r="E165" s="18" t="n"/>
      <c r="F165" s="20">
        <f>IF($A165="","",IF($E165="","",IFERROR(INDEX(tbProdutos[Produto],MATCH($E165,tbProdutos[SKU],0)),"SKU não cadastrado")))</f>
        <v/>
      </c>
      <c r="G165" s="21" t="n"/>
      <c r="H165" s="42" t="n"/>
      <c r="I165" s="42" t="n"/>
      <c r="J165" s="21" t="n"/>
      <c r="K165" s="42" t="n"/>
      <c r="L165" s="42" t="n"/>
      <c r="M165" s="21" t="n"/>
      <c r="N165" s="22">
        <f>IF($A165="","",IF(OR($B165="",$C165="",$D165="",$E165="",$G165=""),"Cadastro incompleto",IF($I165="",IF($J165&lt;&gt;"","Envio incompleto","Solicitada"),IF($J165="","Envio incompleto",IF(OR($L165&lt;&gt;"",$M165&lt;&gt;""),IF(OR($L165="",$M165=""),"Recebimento incompleto",IF($M165=$J165,"Recebida","Recebida com divergência")),"Em trânsito")))))</f>
        <v/>
      </c>
      <c r="O165" s="23">
        <f>IF(OR($A165="",$I165=""),"",MAX(0,IF($L165&lt;&gt;"",$L165-$I165,Cadastros!$B$3-$I165)))</f>
        <v/>
      </c>
      <c r="P165" s="23">
        <f>IF(OR($A165="",$L165="",$M165="",$J165=""),"",$M165-$J165)</f>
        <v/>
      </c>
      <c r="Q165" s="22">
        <f>IF($A165="","",IF($I165="",IF($H165="","Sem previsão de envio",IF(Cadastros!$B$3&gt;$H165,"Envio atrasado","No prazo")),IF($L165="",IF($K165="","Sem previsão de recebimento",IF(Cadastros!$B$3&gt;$K165,"Recebimento atrasado","No prazo")),IF($K165="","Recebida sem previsão",IF($L165&gt;$K165,"Recebida com atraso","Concluída no prazo")))))</f>
        <v/>
      </c>
      <c r="R165" s="18" t="n"/>
      <c r="S165" s="20">
        <f>IF($A165="","",_xlfn.TEXTJOIN(" | ",TRUE,IF($C165=$D165,"Origem e destino iguais",""),IF(COUNTIF($A$5:$A$204,$A165)&gt;1,"ID duplicado",""),IF(AND($I165&lt;&gt;"",$J165=""),"Informe a quantidade enviada",""),IF(AND($J165&lt;&gt;"",$I165=""),"Informe a data de envio",""),IF(AND($L165&lt;&gt;"",$M165=""),"Informe a quantidade recebida",""),IF(AND($M165&lt;&gt;"",$L165=""),"Informe a data de recebimento",""),IF(AND($L165&lt;&gt;"",$I165=""),"Recebimento sem envio",""),IF(AND($J165&lt;&gt;"",$G165&lt;&gt;"",$J165&lt;&gt;$G165),"Envio diferente do solicitado",""),IF(AND($L165&lt;&gt;"",$M165&lt;&gt;"",$J165&lt;&gt;"",$M165&lt;&gt;$J165),"Diferença no recebimento",""),IF(AND($M165&lt;&gt;"",$J165&lt;&gt;"",$M165&gt;$J165),"Recebido acima do enviado",""),IF(AND($I165&lt;&gt;"",$B165&lt;&gt;"",$I165&lt;$B165),"Envio anterior à solicitação",""),IF(AND($L165&lt;&gt;"",$I165&lt;&gt;"",$L165&lt;$I165),"Recebimento anterior ao envio",""),IF(AND($O165&lt;&gt;"",$L165="",$O165&gt;Cadastros!$B$5),"Trânsito prolongado","")))</f>
        <v/>
      </c>
      <c r="T165" s="22">
        <f>IF($A165="","",IF(AND(COUNTIFS(tbSaldos[Depósito],$C165,tbSaldos[SKU],$E165)&gt;0,COUNTIFS(tbSaldos[Depósito],$D165,tbSaldos[SKU],$E165)&gt;0),"OK","Cadastrar saldo de origem/destino"))</f>
        <v/>
      </c>
    </row>
    <row r="166">
      <c r="A166" s="18" t="n"/>
      <c r="B166" s="42" t="n"/>
      <c r="C166" s="18" t="n"/>
      <c r="D166" s="18" t="n"/>
      <c r="E166" s="18" t="n"/>
      <c r="F166" s="20">
        <f>IF($A166="","",IF($E166="","",IFERROR(INDEX(tbProdutos[Produto],MATCH($E166,tbProdutos[SKU],0)),"SKU não cadastrado")))</f>
        <v/>
      </c>
      <c r="G166" s="21" t="n"/>
      <c r="H166" s="42" t="n"/>
      <c r="I166" s="42" t="n"/>
      <c r="J166" s="21" t="n"/>
      <c r="K166" s="42" t="n"/>
      <c r="L166" s="42" t="n"/>
      <c r="M166" s="21" t="n"/>
      <c r="N166" s="22">
        <f>IF($A166="","",IF(OR($B166="",$C166="",$D166="",$E166="",$G166=""),"Cadastro incompleto",IF($I166="",IF($J166&lt;&gt;"","Envio incompleto","Solicitada"),IF($J166="","Envio incompleto",IF(OR($L166&lt;&gt;"",$M166&lt;&gt;""),IF(OR($L166="",$M166=""),"Recebimento incompleto",IF($M166=$J166,"Recebida","Recebida com divergência")),"Em trânsito")))))</f>
        <v/>
      </c>
      <c r="O166" s="23">
        <f>IF(OR($A166="",$I166=""),"",MAX(0,IF($L166&lt;&gt;"",$L166-$I166,Cadastros!$B$3-$I166)))</f>
        <v/>
      </c>
      <c r="P166" s="23">
        <f>IF(OR($A166="",$L166="",$M166="",$J166=""),"",$M166-$J166)</f>
        <v/>
      </c>
      <c r="Q166" s="22">
        <f>IF($A166="","",IF($I166="",IF($H166="","Sem previsão de envio",IF(Cadastros!$B$3&gt;$H166,"Envio atrasado","No prazo")),IF($L166="",IF($K166="","Sem previsão de recebimento",IF(Cadastros!$B$3&gt;$K166,"Recebimento atrasado","No prazo")),IF($K166="","Recebida sem previsão",IF($L166&gt;$K166,"Recebida com atraso","Concluída no prazo")))))</f>
        <v/>
      </c>
      <c r="R166" s="18" t="n"/>
      <c r="S166" s="20">
        <f>IF($A166="","",_xlfn.TEXTJOIN(" | ",TRUE,IF($C166=$D166,"Origem e destino iguais",""),IF(COUNTIF($A$5:$A$204,$A166)&gt;1,"ID duplicado",""),IF(AND($I166&lt;&gt;"",$J166=""),"Informe a quantidade enviada",""),IF(AND($J166&lt;&gt;"",$I166=""),"Informe a data de envio",""),IF(AND($L166&lt;&gt;"",$M166=""),"Informe a quantidade recebida",""),IF(AND($M166&lt;&gt;"",$L166=""),"Informe a data de recebimento",""),IF(AND($L166&lt;&gt;"",$I166=""),"Recebimento sem envio",""),IF(AND($J166&lt;&gt;"",$G166&lt;&gt;"",$J166&lt;&gt;$G166),"Envio diferente do solicitado",""),IF(AND($L166&lt;&gt;"",$M166&lt;&gt;"",$J166&lt;&gt;"",$M166&lt;&gt;$J166),"Diferença no recebimento",""),IF(AND($M166&lt;&gt;"",$J166&lt;&gt;"",$M166&gt;$J166),"Recebido acima do enviado",""),IF(AND($I166&lt;&gt;"",$B166&lt;&gt;"",$I166&lt;$B166),"Envio anterior à solicitação",""),IF(AND($L166&lt;&gt;"",$I166&lt;&gt;"",$L166&lt;$I166),"Recebimento anterior ao envio",""),IF(AND($O166&lt;&gt;"",$L166="",$O166&gt;Cadastros!$B$5),"Trânsito prolongado","")))</f>
        <v/>
      </c>
      <c r="T166" s="22">
        <f>IF($A166="","",IF(AND(COUNTIFS(tbSaldos[Depósito],$C166,tbSaldos[SKU],$E166)&gt;0,COUNTIFS(tbSaldos[Depósito],$D166,tbSaldos[SKU],$E166)&gt;0),"OK","Cadastrar saldo de origem/destino"))</f>
        <v/>
      </c>
    </row>
    <row r="167">
      <c r="A167" s="18" t="n"/>
      <c r="B167" s="42" t="n"/>
      <c r="C167" s="18" t="n"/>
      <c r="D167" s="18" t="n"/>
      <c r="E167" s="18" t="n"/>
      <c r="F167" s="20">
        <f>IF($A167="","",IF($E167="","",IFERROR(INDEX(tbProdutos[Produto],MATCH($E167,tbProdutos[SKU],0)),"SKU não cadastrado")))</f>
        <v/>
      </c>
      <c r="G167" s="21" t="n"/>
      <c r="H167" s="42" t="n"/>
      <c r="I167" s="42" t="n"/>
      <c r="J167" s="21" t="n"/>
      <c r="K167" s="42" t="n"/>
      <c r="L167" s="42" t="n"/>
      <c r="M167" s="21" t="n"/>
      <c r="N167" s="22">
        <f>IF($A167="","",IF(OR($B167="",$C167="",$D167="",$E167="",$G167=""),"Cadastro incompleto",IF($I167="",IF($J167&lt;&gt;"","Envio incompleto","Solicitada"),IF($J167="","Envio incompleto",IF(OR($L167&lt;&gt;"",$M167&lt;&gt;""),IF(OR($L167="",$M167=""),"Recebimento incompleto",IF($M167=$J167,"Recebida","Recebida com divergência")),"Em trânsito")))))</f>
        <v/>
      </c>
      <c r="O167" s="23">
        <f>IF(OR($A167="",$I167=""),"",MAX(0,IF($L167&lt;&gt;"",$L167-$I167,Cadastros!$B$3-$I167)))</f>
        <v/>
      </c>
      <c r="P167" s="23">
        <f>IF(OR($A167="",$L167="",$M167="",$J167=""),"",$M167-$J167)</f>
        <v/>
      </c>
      <c r="Q167" s="22">
        <f>IF($A167="","",IF($I167="",IF($H167="","Sem previsão de envio",IF(Cadastros!$B$3&gt;$H167,"Envio atrasado","No prazo")),IF($L167="",IF($K167="","Sem previsão de recebimento",IF(Cadastros!$B$3&gt;$K167,"Recebimento atrasado","No prazo")),IF($K167="","Recebida sem previsão",IF($L167&gt;$K167,"Recebida com atraso","Concluída no prazo")))))</f>
        <v/>
      </c>
      <c r="R167" s="18" t="n"/>
      <c r="S167" s="20">
        <f>IF($A167="","",_xlfn.TEXTJOIN(" | ",TRUE,IF($C167=$D167,"Origem e destino iguais",""),IF(COUNTIF($A$5:$A$204,$A167)&gt;1,"ID duplicado",""),IF(AND($I167&lt;&gt;"",$J167=""),"Informe a quantidade enviada",""),IF(AND($J167&lt;&gt;"",$I167=""),"Informe a data de envio",""),IF(AND($L167&lt;&gt;"",$M167=""),"Informe a quantidade recebida",""),IF(AND($M167&lt;&gt;"",$L167=""),"Informe a data de recebimento",""),IF(AND($L167&lt;&gt;"",$I167=""),"Recebimento sem envio",""),IF(AND($J167&lt;&gt;"",$G167&lt;&gt;"",$J167&lt;&gt;$G167),"Envio diferente do solicitado",""),IF(AND($L167&lt;&gt;"",$M167&lt;&gt;"",$J167&lt;&gt;"",$M167&lt;&gt;$J167),"Diferença no recebimento",""),IF(AND($M167&lt;&gt;"",$J167&lt;&gt;"",$M167&gt;$J167),"Recebido acima do enviado",""),IF(AND($I167&lt;&gt;"",$B167&lt;&gt;"",$I167&lt;$B167),"Envio anterior à solicitação",""),IF(AND($L167&lt;&gt;"",$I167&lt;&gt;"",$L167&lt;$I167),"Recebimento anterior ao envio",""),IF(AND($O167&lt;&gt;"",$L167="",$O167&gt;Cadastros!$B$5),"Trânsito prolongado","")))</f>
        <v/>
      </c>
      <c r="T167" s="22">
        <f>IF($A167="","",IF(AND(COUNTIFS(tbSaldos[Depósito],$C167,tbSaldos[SKU],$E167)&gt;0,COUNTIFS(tbSaldos[Depósito],$D167,tbSaldos[SKU],$E167)&gt;0),"OK","Cadastrar saldo de origem/destino"))</f>
        <v/>
      </c>
    </row>
    <row r="168">
      <c r="A168" s="18" t="n"/>
      <c r="B168" s="42" t="n"/>
      <c r="C168" s="18" t="n"/>
      <c r="D168" s="18" t="n"/>
      <c r="E168" s="18" t="n"/>
      <c r="F168" s="20">
        <f>IF($A168="","",IF($E168="","",IFERROR(INDEX(tbProdutos[Produto],MATCH($E168,tbProdutos[SKU],0)),"SKU não cadastrado")))</f>
        <v/>
      </c>
      <c r="G168" s="21" t="n"/>
      <c r="H168" s="42" t="n"/>
      <c r="I168" s="42" t="n"/>
      <c r="J168" s="21" t="n"/>
      <c r="K168" s="42" t="n"/>
      <c r="L168" s="42" t="n"/>
      <c r="M168" s="21" t="n"/>
      <c r="N168" s="22">
        <f>IF($A168="","",IF(OR($B168="",$C168="",$D168="",$E168="",$G168=""),"Cadastro incompleto",IF($I168="",IF($J168&lt;&gt;"","Envio incompleto","Solicitada"),IF($J168="","Envio incompleto",IF(OR($L168&lt;&gt;"",$M168&lt;&gt;""),IF(OR($L168="",$M168=""),"Recebimento incompleto",IF($M168=$J168,"Recebida","Recebida com divergência")),"Em trânsito")))))</f>
        <v/>
      </c>
      <c r="O168" s="23">
        <f>IF(OR($A168="",$I168=""),"",MAX(0,IF($L168&lt;&gt;"",$L168-$I168,Cadastros!$B$3-$I168)))</f>
        <v/>
      </c>
      <c r="P168" s="23">
        <f>IF(OR($A168="",$L168="",$M168="",$J168=""),"",$M168-$J168)</f>
        <v/>
      </c>
      <c r="Q168" s="22">
        <f>IF($A168="","",IF($I168="",IF($H168="","Sem previsão de envio",IF(Cadastros!$B$3&gt;$H168,"Envio atrasado","No prazo")),IF($L168="",IF($K168="","Sem previsão de recebimento",IF(Cadastros!$B$3&gt;$K168,"Recebimento atrasado","No prazo")),IF($K168="","Recebida sem previsão",IF($L168&gt;$K168,"Recebida com atraso","Concluída no prazo")))))</f>
        <v/>
      </c>
      <c r="R168" s="18" t="n"/>
      <c r="S168" s="20">
        <f>IF($A168="","",_xlfn.TEXTJOIN(" | ",TRUE,IF($C168=$D168,"Origem e destino iguais",""),IF(COUNTIF($A$5:$A$204,$A168)&gt;1,"ID duplicado",""),IF(AND($I168&lt;&gt;"",$J168=""),"Informe a quantidade enviada",""),IF(AND($J168&lt;&gt;"",$I168=""),"Informe a data de envio",""),IF(AND($L168&lt;&gt;"",$M168=""),"Informe a quantidade recebida",""),IF(AND($M168&lt;&gt;"",$L168=""),"Informe a data de recebimento",""),IF(AND($L168&lt;&gt;"",$I168=""),"Recebimento sem envio",""),IF(AND($J168&lt;&gt;"",$G168&lt;&gt;"",$J168&lt;&gt;$G168),"Envio diferente do solicitado",""),IF(AND($L168&lt;&gt;"",$M168&lt;&gt;"",$J168&lt;&gt;"",$M168&lt;&gt;$J168),"Diferença no recebimento",""),IF(AND($M168&lt;&gt;"",$J168&lt;&gt;"",$M168&gt;$J168),"Recebido acima do enviado",""),IF(AND($I168&lt;&gt;"",$B168&lt;&gt;"",$I168&lt;$B168),"Envio anterior à solicitação",""),IF(AND($L168&lt;&gt;"",$I168&lt;&gt;"",$L168&lt;$I168),"Recebimento anterior ao envio",""),IF(AND($O168&lt;&gt;"",$L168="",$O168&gt;Cadastros!$B$5),"Trânsito prolongado","")))</f>
        <v/>
      </c>
      <c r="T168" s="22">
        <f>IF($A168="","",IF(AND(COUNTIFS(tbSaldos[Depósito],$C168,tbSaldos[SKU],$E168)&gt;0,COUNTIFS(tbSaldos[Depósito],$D168,tbSaldos[SKU],$E168)&gt;0),"OK","Cadastrar saldo de origem/destino"))</f>
        <v/>
      </c>
    </row>
    <row r="169">
      <c r="A169" s="18" t="n"/>
      <c r="B169" s="42" t="n"/>
      <c r="C169" s="18" t="n"/>
      <c r="D169" s="18" t="n"/>
      <c r="E169" s="18" t="n"/>
      <c r="F169" s="20">
        <f>IF($A169="","",IF($E169="","",IFERROR(INDEX(tbProdutos[Produto],MATCH($E169,tbProdutos[SKU],0)),"SKU não cadastrado")))</f>
        <v/>
      </c>
      <c r="G169" s="21" t="n"/>
      <c r="H169" s="42" t="n"/>
      <c r="I169" s="42" t="n"/>
      <c r="J169" s="21" t="n"/>
      <c r="K169" s="42" t="n"/>
      <c r="L169" s="42" t="n"/>
      <c r="M169" s="21" t="n"/>
      <c r="N169" s="22">
        <f>IF($A169="","",IF(OR($B169="",$C169="",$D169="",$E169="",$G169=""),"Cadastro incompleto",IF($I169="",IF($J169&lt;&gt;"","Envio incompleto","Solicitada"),IF($J169="","Envio incompleto",IF(OR($L169&lt;&gt;"",$M169&lt;&gt;""),IF(OR($L169="",$M169=""),"Recebimento incompleto",IF($M169=$J169,"Recebida","Recebida com divergência")),"Em trânsito")))))</f>
        <v/>
      </c>
      <c r="O169" s="23">
        <f>IF(OR($A169="",$I169=""),"",MAX(0,IF($L169&lt;&gt;"",$L169-$I169,Cadastros!$B$3-$I169)))</f>
        <v/>
      </c>
      <c r="P169" s="23">
        <f>IF(OR($A169="",$L169="",$M169="",$J169=""),"",$M169-$J169)</f>
        <v/>
      </c>
      <c r="Q169" s="22">
        <f>IF($A169="","",IF($I169="",IF($H169="","Sem previsão de envio",IF(Cadastros!$B$3&gt;$H169,"Envio atrasado","No prazo")),IF($L169="",IF($K169="","Sem previsão de recebimento",IF(Cadastros!$B$3&gt;$K169,"Recebimento atrasado","No prazo")),IF($K169="","Recebida sem previsão",IF($L169&gt;$K169,"Recebida com atraso","Concluída no prazo")))))</f>
        <v/>
      </c>
      <c r="R169" s="18" t="n"/>
      <c r="S169" s="20">
        <f>IF($A169="","",_xlfn.TEXTJOIN(" | ",TRUE,IF($C169=$D169,"Origem e destino iguais",""),IF(COUNTIF($A$5:$A$204,$A169)&gt;1,"ID duplicado",""),IF(AND($I169&lt;&gt;"",$J169=""),"Informe a quantidade enviada",""),IF(AND($J169&lt;&gt;"",$I169=""),"Informe a data de envio",""),IF(AND($L169&lt;&gt;"",$M169=""),"Informe a quantidade recebida",""),IF(AND($M169&lt;&gt;"",$L169=""),"Informe a data de recebimento",""),IF(AND($L169&lt;&gt;"",$I169=""),"Recebimento sem envio",""),IF(AND($J169&lt;&gt;"",$G169&lt;&gt;"",$J169&lt;&gt;$G169),"Envio diferente do solicitado",""),IF(AND($L169&lt;&gt;"",$M169&lt;&gt;"",$J169&lt;&gt;"",$M169&lt;&gt;$J169),"Diferença no recebimento",""),IF(AND($M169&lt;&gt;"",$J169&lt;&gt;"",$M169&gt;$J169),"Recebido acima do enviado",""),IF(AND($I169&lt;&gt;"",$B169&lt;&gt;"",$I169&lt;$B169),"Envio anterior à solicitação",""),IF(AND($L169&lt;&gt;"",$I169&lt;&gt;"",$L169&lt;$I169),"Recebimento anterior ao envio",""),IF(AND($O169&lt;&gt;"",$L169="",$O169&gt;Cadastros!$B$5),"Trânsito prolongado","")))</f>
        <v/>
      </c>
      <c r="T169" s="22">
        <f>IF($A169="","",IF(AND(COUNTIFS(tbSaldos[Depósito],$C169,tbSaldos[SKU],$E169)&gt;0,COUNTIFS(tbSaldos[Depósito],$D169,tbSaldos[SKU],$E169)&gt;0),"OK","Cadastrar saldo de origem/destino"))</f>
        <v/>
      </c>
    </row>
    <row r="170">
      <c r="A170" s="18" t="n"/>
      <c r="B170" s="42" t="n"/>
      <c r="C170" s="18" t="n"/>
      <c r="D170" s="18" t="n"/>
      <c r="E170" s="18" t="n"/>
      <c r="F170" s="20">
        <f>IF($A170="","",IF($E170="","",IFERROR(INDEX(tbProdutos[Produto],MATCH($E170,tbProdutos[SKU],0)),"SKU não cadastrado")))</f>
        <v/>
      </c>
      <c r="G170" s="21" t="n"/>
      <c r="H170" s="42" t="n"/>
      <c r="I170" s="42" t="n"/>
      <c r="J170" s="21" t="n"/>
      <c r="K170" s="42" t="n"/>
      <c r="L170" s="42" t="n"/>
      <c r="M170" s="21" t="n"/>
      <c r="N170" s="22">
        <f>IF($A170="","",IF(OR($B170="",$C170="",$D170="",$E170="",$G170=""),"Cadastro incompleto",IF($I170="",IF($J170&lt;&gt;"","Envio incompleto","Solicitada"),IF($J170="","Envio incompleto",IF(OR($L170&lt;&gt;"",$M170&lt;&gt;""),IF(OR($L170="",$M170=""),"Recebimento incompleto",IF($M170=$J170,"Recebida","Recebida com divergência")),"Em trânsito")))))</f>
        <v/>
      </c>
      <c r="O170" s="23">
        <f>IF(OR($A170="",$I170=""),"",MAX(0,IF($L170&lt;&gt;"",$L170-$I170,Cadastros!$B$3-$I170)))</f>
        <v/>
      </c>
      <c r="P170" s="23">
        <f>IF(OR($A170="",$L170="",$M170="",$J170=""),"",$M170-$J170)</f>
        <v/>
      </c>
      <c r="Q170" s="22">
        <f>IF($A170="","",IF($I170="",IF($H170="","Sem previsão de envio",IF(Cadastros!$B$3&gt;$H170,"Envio atrasado","No prazo")),IF($L170="",IF($K170="","Sem previsão de recebimento",IF(Cadastros!$B$3&gt;$K170,"Recebimento atrasado","No prazo")),IF($K170="","Recebida sem previsão",IF($L170&gt;$K170,"Recebida com atraso","Concluída no prazo")))))</f>
        <v/>
      </c>
      <c r="R170" s="18" t="n"/>
      <c r="S170" s="20">
        <f>IF($A170="","",_xlfn.TEXTJOIN(" | ",TRUE,IF($C170=$D170,"Origem e destino iguais",""),IF(COUNTIF($A$5:$A$204,$A170)&gt;1,"ID duplicado",""),IF(AND($I170&lt;&gt;"",$J170=""),"Informe a quantidade enviada",""),IF(AND($J170&lt;&gt;"",$I170=""),"Informe a data de envio",""),IF(AND($L170&lt;&gt;"",$M170=""),"Informe a quantidade recebida",""),IF(AND($M170&lt;&gt;"",$L170=""),"Informe a data de recebimento",""),IF(AND($L170&lt;&gt;"",$I170=""),"Recebimento sem envio",""),IF(AND($J170&lt;&gt;"",$G170&lt;&gt;"",$J170&lt;&gt;$G170),"Envio diferente do solicitado",""),IF(AND($L170&lt;&gt;"",$M170&lt;&gt;"",$J170&lt;&gt;"",$M170&lt;&gt;$J170),"Diferença no recebimento",""),IF(AND($M170&lt;&gt;"",$J170&lt;&gt;"",$M170&gt;$J170),"Recebido acima do enviado",""),IF(AND($I170&lt;&gt;"",$B170&lt;&gt;"",$I170&lt;$B170),"Envio anterior à solicitação",""),IF(AND($L170&lt;&gt;"",$I170&lt;&gt;"",$L170&lt;$I170),"Recebimento anterior ao envio",""),IF(AND($O170&lt;&gt;"",$L170="",$O170&gt;Cadastros!$B$5),"Trânsito prolongado","")))</f>
        <v/>
      </c>
      <c r="T170" s="22">
        <f>IF($A170="","",IF(AND(COUNTIFS(tbSaldos[Depósito],$C170,tbSaldos[SKU],$E170)&gt;0,COUNTIFS(tbSaldos[Depósito],$D170,tbSaldos[SKU],$E170)&gt;0),"OK","Cadastrar saldo de origem/destino"))</f>
        <v/>
      </c>
    </row>
    <row r="171">
      <c r="A171" s="18" t="n"/>
      <c r="B171" s="42" t="n"/>
      <c r="C171" s="18" t="n"/>
      <c r="D171" s="18" t="n"/>
      <c r="E171" s="18" t="n"/>
      <c r="F171" s="20">
        <f>IF($A171="","",IF($E171="","",IFERROR(INDEX(tbProdutos[Produto],MATCH($E171,tbProdutos[SKU],0)),"SKU não cadastrado")))</f>
        <v/>
      </c>
      <c r="G171" s="21" t="n"/>
      <c r="H171" s="42" t="n"/>
      <c r="I171" s="42" t="n"/>
      <c r="J171" s="21" t="n"/>
      <c r="K171" s="42" t="n"/>
      <c r="L171" s="42" t="n"/>
      <c r="M171" s="21" t="n"/>
      <c r="N171" s="22">
        <f>IF($A171="","",IF(OR($B171="",$C171="",$D171="",$E171="",$G171=""),"Cadastro incompleto",IF($I171="",IF($J171&lt;&gt;"","Envio incompleto","Solicitada"),IF($J171="","Envio incompleto",IF(OR($L171&lt;&gt;"",$M171&lt;&gt;""),IF(OR($L171="",$M171=""),"Recebimento incompleto",IF($M171=$J171,"Recebida","Recebida com divergência")),"Em trânsito")))))</f>
        <v/>
      </c>
      <c r="O171" s="23">
        <f>IF(OR($A171="",$I171=""),"",MAX(0,IF($L171&lt;&gt;"",$L171-$I171,Cadastros!$B$3-$I171)))</f>
        <v/>
      </c>
      <c r="P171" s="23">
        <f>IF(OR($A171="",$L171="",$M171="",$J171=""),"",$M171-$J171)</f>
        <v/>
      </c>
      <c r="Q171" s="22">
        <f>IF($A171="","",IF($I171="",IF($H171="","Sem previsão de envio",IF(Cadastros!$B$3&gt;$H171,"Envio atrasado","No prazo")),IF($L171="",IF($K171="","Sem previsão de recebimento",IF(Cadastros!$B$3&gt;$K171,"Recebimento atrasado","No prazo")),IF($K171="","Recebida sem previsão",IF($L171&gt;$K171,"Recebida com atraso","Concluída no prazo")))))</f>
        <v/>
      </c>
      <c r="R171" s="18" t="n"/>
      <c r="S171" s="20">
        <f>IF($A171="","",_xlfn.TEXTJOIN(" | ",TRUE,IF($C171=$D171,"Origem e destino iguais",""),IF(COUNTIF($A$5:$A$204,$A171)&gt;1,"ID duplicado",""),IF(AND($I171&lt;&gt;"",$J171=""),"Informe a quantidade enviada",""),IF(AND($J171&lt;&gt;"",$I171=""),"Informe a data de envio",""),IF(AND($L171&lt;&gt;"",$M171=""),"Informe a quantidade recebida",""),IF(AND($M171&lt;&gt;"",$L171=""),"Informe a data de recebimento",""),IF(AND($L171&lt;&gt;"",$I171=""),"Recebimento sem envio",""),IF(AND($J171&lt;&gt;"",$G171&lt;&gt;"",$J171&lt;&gt;$G171),"Envio diferente do solicitado",""),IF(AND($L171&lt;&gt;"",$M171&lt;&gt;"",$J171&lt;&gt;"",$M171&lt;&gt;$J171),"Diferença no recebimento",""),IF(AND($M171&lt;&gt;"",$J171&lt;&gt;"",$M171&gt;$J171),"Recebido acima do enviado",""),IF(AND($I171&lt;&gt;"",$B171&lt;&gt;"",$I171&lt;$B171),"Envio anterior à solicitação",""),IF(AND($L171&lt;&gt;"",$I171&lt;&gt;"",$L171&lt;$I171),"Recebimento anterior ao envio",""),IF(AND($O171&lt;&gt;"",$L171="",$O171&gt;Cadastros!$B$5),"Trânsito prolongado","")))</f>
        <v/>
      </c>
      <c r="T171" s="22">
        <f>IF($A171="","",IF(AND(COUNTIFS(tbSaldos[Depósito],$C171,tbSaldos[SKU],$E171)&gt;0,COUNTIFS(tbSaldos[Depósito],$D171,tbSaldos[SKU],$E171)&gt;0),"OK","Cadastrar saldo de origem/destino"))</f>
        <v/>
      </c>
    </row>
    <row r="172">
      <c r="A172" s="18" t="n"/>
      <c r="B172" s="42" t="n"/>
      <c r="C172" s="18" t="n"/>
      <c r="D172" s="18" t="n"/>
      <c r="E172" s="18" t="n"/>
      <c r="F172" s="20">
        <f>IF($A172="","",IF($E172="","",IFERROR(INDEX(tbProdutos[Produto],MATCH($E172,tbProdutos[SKU],0)),"SKU não cadastrado")))</f>
        <v/>
      </c>
      <c r="G172" s="21" t="n"/>
      <c r="H172" s="42" t="n"/>
      <c r="I172" s="42" t="n"/>
      <c r="J172" s="21" t="n"/>
      <c r="K172" s="42" t="n"/>
      <c r="L172" s="42" t="n"/>
      <c r="M172" s="21" t="n"/>
      <c r="N172" s="22">
        <f>IF($A172="","",IF(OR($B172="",$C172="",$D172="",$E172="",$G172=""),"Cadastro incompleto",IF($I172="",IF($J172&lt;&gt;"","Envio incompleto","Solicitada"),IF($J172="","Envio incompleto",IF(OR($L172&lt;&gt;"",$M172&lt;&gt;""),IF(OR($L172="",$M172=""),"Recebimento incompleto",IF($M172=$J172,"Recebida","Recebida com divergência")),"Em trânsito")))))</f>
        <v/>
      </c>
      <c r="O172" s="23">
        <f>IF(OR($A172="",$I172=""),"",MAX(0,IF($L172&lt;&gt;"",$L172-$I172,Cadastros!$B$3-$I172)))</f>
        <v/>
      </c>
      <c r="P172" s="23">
        <f>IF(OR($A172="",$L172="",$M172="",$J172=""),"",$M172-$J172)</f>
        <v/>
      </c>
      <c r="Q172" s="22">
        <f>IF($A172="","",IF($I172="",IF($H172="","Sem previsão de envio",IF(Cadastros!$B$3&gt;$H172,"Envio atrasado","No prazo")),IF($L172="",IF($K172="","Sem previsão de recebimento",IF(Cadastros!$B$3&gt;$K172,"Recebimento atrasado","No prazo")),IF($K172="","Recebida sem previsão",IF($L172&gt;$K172,"Recebida com atraso","Concluída no prazo")))))</f>
        <v/>
      </c>
      <c r="R172" s="18" t="n"/>
      <c r="S172" s="20">
        <f>IF($A172="","",_xlfn.TEXTJOIN(" | ",TRUE,IF($C172=$D172,"Origem e destino iguais",""),IF(COUNTIF($A$5:$A$204,$A172)&gt;1,"ID duplicado",""),IF(AND($I172&lt;&gt;"",$J172=""),"Informe a quantidade enviada",""),IF(AND($J172&lt;&gt;"",$I172=""),"Informe a data de envio",""),IF(AND($L172&lt;&gt;"",$M172=""),"Informe a quantidade recebida",""),IF(AND($M172&lt;&gt;"",$L172=""),"Informe a data de recebimento",""),IF(AND($L172&lt;&gt;"",$I172=""),"Recebimento sem envio",""),IF(AND($J172&lt;&gt;"",$G172&lt;&gt;"",$J172&lt;&gt;$G172),"Envio diferente do solicitado",""),IF(AND($L172&lt;&gt;"",$M172&lt;&gt;"",$J172&lt;&gt;"",$M172&lt;&gt;$J172),"Diferença no recebimento",""),IF(AND($M172&lt;&gt;"",$J172&lt;&gt;"",$M172&gt;$J172),"Recebido acima do enviado",""),IF(AND($I172&lt;&gt;"",$B172&lt;&gt;"",$I172&lt;$B172),"Envio anterior à solicitação",""),IF(AND($L172&lt;&gt;"",$I172&lt;&gt;"",$L172&lt;$I172),"Recebimento anterior ao envio",""),IF(AND($O172&lt;&gt;"",$L172="",$O172&gt;Cadastros!$B$5),"Trânsito prolongado","")))</f>
        <v/>
      </c>
      <c r="T172" s="22">
        <f>IF($A172="","",IF(AND(COUNTIFS(tbSaldos[Depósito],$C172,tbSaldos[SKU],$E172)&gt;0,COUNTIFS(tbSaldos[Depósito],$D172,tbSaldos[SKU],$E172)&gt;0),"OK","Cadastrar saldo de origem/destino"))</f>
        <v/>
      </c>
    </row>
    <row r="173">
      <c r="A173" s="18" t="n"/>
      <c r="B173" s="42" t="n"/>
      <c r="C173" s="18" t="n"/>
      <c r="D173" s="18" t="n"/>
      <c r="E173" s="18" t="n"/>
      <c r="F173" s="20">
        <f>IF($A173="","",IF($E173="","",IFERROR(INDEX(tbProdutos[Produto],MATCH($E173,tbProdutos[SKU],0)),"SKU não cadastrado")))</f>
        <v/>
      </c>
      <c r="G173" s="21" t="n"/>
      <c r="H173" s="42" t="n"/>
      <c r="I173" s="42" t="n"/>
      <c r="J173" s="21" t="n"/>
      <c r="K173" s="42" t="n"/>
      <c r="L173" s="42" t="n"/>
      <c r="M173" s="21" t="n"/>
      <c r="N173" s="22">
        <f>IF($A173="","",IF(OR($B173="",$C173="",$D173="",$E173="",$G173=""),"Cadastro incompleto",IF($I173="",IF($J173&lt;&gt;"","Envio incompleto","Solicitada"),IF($J173="","Envio incompleto",IF(OR($L173&lt;&gt;"",$M173&lt;&gt;""),IF(OR($L173="",$M173=""),"Recebimento incompleto",IF($M173=$J173,"Recebida","Recebida com divergência")),"Em trânsito")))))</f>
        <v/>
      </c>
      <c r="O173" s="23">
        <f>IF(OR($A173="",$I173=""),"",MAX(0,IF($L173&lt;&gt;"",$L173-$I173,Cadastros!$B$3-$I173)))</f>
        <v/>
      </c>
      <c r="P173" s="23">
        <f>IF(OR($A173="",$L173="",$M173="",$J173=""),"",$M173-$J173)</f>
        <v/>
      </c>
      <c r="Q173" s="22">
        <f>IF($A173="","",IF($I173="",IF($H173="","Sem previsão de envio",IF(Cadastros!$B$3&gt;$H173,"Envio atrasado","No prazo")),IF($L173="",IF($K173="","Sem previsão de recebimento",IF(Cadastros!$B$3&gt;$K173,"Recebimento atrasado","No prazo")),IF($K173="","Recebida sem previsão",IF($L173&gt;$K173,"Recebida com atraso","Concluída no prazo")))))</f>
        <v/>
      </c>
      <c r="R173" s="18" t="n"/>
      <c r="S173" s="20">
        <f>IF($A173="","",_xlfn.TEXTJOIN(" | ",TRUE,IF($C173=$D173,"Origem e destino iguais",""),IF(COUNTIF($A$5:$A$204,$A173)&gt;1,"ID duplicado",""),IF(AND($I173&lt;&gt;"",$J173=""),"Informe a quantidade enviada",""),IF(AND($J173&lt;&gt;"",$I173=""),"Informe a data de envio",""),IF(AND($L173&lt;&gt;"",$M173=""),"Informe a quantidade recebida",""),IF(AND($M173&lt;&gt;"",$L173=""),"Informe a data de recebimento",""),IF(AND($L173&lt;&gt;"",$I173=""),"Recebimento sem envio",""),IF(AND($J173&lt;&gt;"",$G173&lt;&gt;"",$J173&lt;&gt;$G173),"Envio diferente do solicitado",""),IF(AND($L173&lt;&gt;"",$M173&lt;&gt;"",$J173&lt;&gt;"",$M173&lt;&gt;$J173),"Diferença no recebimento",""),IF(AND($M173&lt;&gt;"",$J173&lt;&gt;"",$M173&gt;$J173),"Recebido acima do enviado",""),IF(AND($I173&lt;&gt;"",$B173&lt;&gt;"",$I173&lt;$B173),"Envio anterior à solicitação",""),IF(AND($L173&lt;&gt;"",$I173&lt;&gt;"",$L173&lt;$I173),"Recebimento anterior ao envio",""),IF(AND($O173&lt;&gt;"",$L173="",$O173&gt;Cadastros!$B$5),"Trânsito prolongado","")))</f>
        <v/>
      </c>
      <c r="T173" s="22">
        <f>IF($A173="","",IF(AND(COUNTIFS(tbSaldos[Depósito],$C173,tbSaldos[SKU],$E173)&gt;0,COUNTIFS(tbSaldos[Depósito],$D173,tbSaldos[SKU],$E173)&gt;0),"OK","Cadastrar saldo de origem/destino"))</f>
        <v/>
      </c>
    </row>
    <row r="174">
      <c r="A174" s="18" t="n"/>
      <c r="B174" s="42" t="n"/>
      <c r="C174" s="18" t="n"/>
      <c r="D174" s="18" t="n"/>
      <c r="E174" s="18" t="n"/>
      <c r="F174" s="20">
        <f>IF($A174="","",IF($E174="","",IFERROR(INDEX(tbProdutos[Produto],MATCH($E174,tbProdutos[SKU],0)),"SKU não cadastrado")))</f>
        <v/>
      </c>
      <c r="G174" s="21" t="n"/>
      <c r="H174" s="42" t="n"/>
      <c r="I174" s="42" t="n"/>
      <c r="J174" s="21" t="n"/>
      <c r="K174" s="42" t="n"/>
      <c r="L174" s="42" t="n"/>
      <c r="M174" s="21" t="n"/>
      <c r="N174" s="22">
        <f>IF($A174="","",IF(OR($B174="",$C174="",$D174="",$E174="",$G174=""),"Cadastro incompleto",IF($I174="",IF($J174&lt;&gt;"","Envio incompleto","Solicitada"),IF($J174="","Envio incompleto",IF(OR($L174&lt;&gt;"",$M174&lt;&gt;""),IF(OR($L174="",$M174=""),"Recebimento incompleto",IF($M174=$J174,"Recebida","Recebida com divergência")),"Em trânsito")))))</f>
        <v/>
      </c>
      <c r="O174" s="23">
        <f>IF(OR($A174="",$I174=""),"",MAX(0,IF($L174&lt;&gt;"",$L174-$I174,Cadastros!$B$3-$I174)))</f>
        <v/>
      </c>
      <c r="P174" s="23">
        <f>IF(OR($A174="",$L174="",$M174="",$J174=""),"",$M174-$J174)</f>
        <v/>
      </c>
      <c r="Q174" s="22">
        <f>IF($A174="","",IF($I174="",IF($H174="","Sem previsão de envio",IF(Cadastros!$B$3&gt;$H174,"Envio atrasado","No prazo")),IF($L174="",IF($K174="","Sem previsão de recebimento",IF(Cadastros!$B$3&gt;$K174,"Recebimento atrasado","No prazo")),IF($K174="","Recebida sem previsão",IF($L174&gt;$K174,"Recebida com atraso","Concluída no prazo")))))</f>
        <v/>
      </c>
      <c r="R174" s="18" t="n"/>
      <c r="S174" s="20">
        <f>IF($A174="","",_xlfn.TEXTJOIN(" | ",TRUE,IF($C174=$D174,"Origem e destino iguais",""),IF(COUNTIF($A$5:$A$204,$A174)&gt;1,"ID duplicado",""),IF(AND($I174&lt;&gt;"",$J174=""),"Informe a quantidade enviada",""),IF(AND($J174&lt;&gt;"",$I174=""),"Informe a data de envio",""),IF(AND($L174&lt;&gt;"",$M174=""),"Informe a quantidade recebida",""),IF(AND($M174&lt;&gt;"",$L174=""),"Informe a data de recebimento",""),IF(AND($L174&lt;&gt;"",$I174=""),"Recebimento sem envio",""),IF(AND($J174&lt;&gt;"",$G174&lt;&gt;"",$J174&lt;&gt;$G174),"Envio diferente do solicitado",""),IF(AND($L174&lt;&gt;"",$M174&lt;&gt;"",$J174&lt;&gt;"",$M174&lt;&gt;$J174),"Diferença no recebimento",""),IF(AND($M174&lt;&gt;"",$J174&lt;&gt;"",$M174&gt;$J174),"Recebido acima do enviado",""),IF(AND($I174&lt;&gt;"",$B174&lt;&gt;"",$I174&lt;$B174),"Envio anterior à solicitação",""),IF(AND($L174&lt;&gt;"",$I174&lt;&gt;"",$L174&lt;$I174),"Recebimento anterior ao envio",""),IF(AND($O174&lt;&gt;"",$L174="",$O174&gt;Cadastros!$B$5),"Trânsito prolongado","")))</f>
        <v/>
      </c>
      <c r="T174" s="22">
        <f>IF($A174="","",IF(AND(COUNTIFS(tbSaldos[Depósito],$C174,tbSaldos[SKU],$E174)&gt;0,COUNTIFS(tbSaldos[Depósito],$D174,tbSaldos[SKU],$E174)&gt;0),"OK","Cadastrar saldo de origem/destino"))</f>
        <v/>
      </c>
    </row>
    <row r="175">
      <c r="A175" s="18" t="n"/>
      <c r="B175" s="42" t="n"/>
      <c r="C175" s="18" t="n"/>
      <c r="D175" s="18" t="n"/>
      <c r="E175" s="18" t="n"/>
      <c r="F175" s="20">
        <f>IF($A175="","",IF($E175="","",IFERROR(INDEX(tbProdutos[Produto],MATCH($E175,tbProdutos[SKU],0)),"SKU não cadastrado")))</f>
        <v/>
      </c>
      <c r="G175" s="21" t="n"/>
      <c r="H175" s="42" t="n"/>
      <c r="I175" s="42" t="n"/>
      <c r="J175" s="21" t="n"/>
      <c r="K175" s="42" t="n"/>
      <c r="L175" s="42" t="n"/>
      <c r="M175" s="21" t="n"/>
      <c r="N175" s="22">
        <f>IF($A175="","",IF(OR($B175="",$C175="",$D175="",$E175="",$G175=""),"Cadastro incompleto",IF($I175="",IF($J175&lt;&gt;"","Envio incompleto","Solicitada"),IF($J175="","Envio incompleto",IF(OR($L175&lt;&gt;"",$M175&lt;&gt;""),IF(OR($L175="",$M175=""),"Recebimento incompleto",IF($M175=$J175,"Recebida","Recebida com divergência")),"Em trânsito")))))</f>
        <v/>
      </c>
      <c r="O175" s="23">
        <f>IF(OR($A175="",$I175=""),"",MAX(0,IF($L175&lt;&gt;"",$L175-$I175,Cadastros!$B$3-$I175)))</f>
        <v/>
      </c>
      <c r="P175" s="23">
        <f>IF(OR($A175="",$L175="",$M175="",$J175=""),"",$M175-$J175)</f>
        <v/>
      </c>
      <c r="Q175" s="22">
        <f>IF($A175="","",IF($I175="",IF($H175="","Sem previsão de envio",IF(Cadastros!$B$3&gt;$H175,"Envio atrasado","No prazo")),IF($L175="",IF($K175="","Sem previsão de recebimento",IF(Cadastros!$B$3&gt;$K175,"Recebimento atrasado","No prazo")),IF($K175="","Recebida sem previsão",IF($L175&gt;$K175,"Recebida com atraso","Concluída no prazo")))))</f>
        <v/>
      </c>
      <c r="R175" s="18" t="n"/>
      <c r="S175" s="20">
        <f>IF($A175="","",_xlfn.TEXTJOIN(" | ",TRUE,IF($C175=$D175,"Origem e destino iguais",""),IF(COUNTIF($A$5:$A$204,$A175)&gt;1,"ID duplicado",""),IF(AND($I175&lt;&gt;"",$J175=""),"Informe a quantidade enviada",""),IF(AND($J175&lt;&gt;"",$I175=""),"Informe a data de envio",""),IF(AND($L175&lt;&gt;"",$M175=""),"Informe a quantidade recebida",""),IF(AND($M175&lt;&gt;"",$L175=""),"Informe a data de recebimento",""),IF(AND($L175&lt;&gt;"",$I175=""),"Recebimento sem envio",""),IF(AND($J175&lt;&gt;"",$G175&lt;&gt;"",$J175&lt;&gt;$G175),"Envio diferente do solicitado",""),IF(AND($L175&lt;&gt;"",$M175&lt;&gt;"",$J175&lt;&gt;"",$M175&lt;&gt;$J175),"Diferença no recebimento",""),IF(AND($M175&lt;&gt;"",$J175&lt;&gt;"",$M175&gt;$J175),"Recebido acima do enviado",""),IF(AND($I175&lt;&gt;"",$B175&lt;&gt;"",$I175&lt;$B175),"Envio anterior à solicitação",""),IF(AND($L175&lt;&gt;"",$I175&lt;&gt;"",$L175&lt;$I175),"Recebimento anterior ao envio",""),IF(AND($O175&lt;&gt;"",$L175="",$O175&gt;Cadastros!$B$5),"Trânsito prolongado","")))</f>
        <v/>
      </c>
      <c r="T175" s="22">
        <f>IF($A175="","",IF(AND(COUNTIFS(tbSaldos[Depósito],$C175,tbSaldos[SKU],$E175)&gt;0,COUNTIFS(tbSaldos[Depósito],$D175,tbSaldos[SKU],$E175)&gt;0),"OK","Cadastrar saldo de origem/destino"))</f>
        <v/>
      </c>
    </row>
    <row r="176">
      <c r="A176" s="18" t="n"/>
      <c r="B176" s="42" t="n"/>
      <c r="C176" s="18" t="n"/>
      <c r="D176" s="18" t="n"/>
      <c r="E176" s="18" t="n"/>
      <c r="F176" s="20">
        <f>IF($A176="","",IF($E176="","",IFERROR(INDEX(tbProdutos[Produto],MATCH($E176,tbProdutos[SKU],0)),"SKU não cadastrado")))</f>
        <v/>
      </c>
      <c r="G176" s="21" t="n"/>
      <c r="H176" s="42" t="n"/>
      <c r="I176" s="42" t="n"/>
      <c r="J176" s="21" t="n"/>
      <c r="K176" s="42" t="n"/>
      <c r="L176" s="42" t="n"/>
      <c r="M176" s="21" t="n"/>
      <c r="N176" s="22">
        <f>IF($A176="","",IF(OR($B176="",$C176="",$D176="",$E176="",$G176=""),"Cadastro incompleto",IF($I176="",IF($J176&lt;&gt;"","Envio incompleto","Solicitada"),IF($J176="","Envio incompleto",IF(OR($L176&lt;&gt;"",$M176&lt;&gt;""),IF(OR($L176="",$M176=""),"Recebimento incompleto",IF($M176=$J176,"Recebida","Recebida com divergência")),"Em trânsito")))))</f>
        <v/>
      </c>
      <c r="O176" s="23">
        <f>IF(OR($A176="",$I176=""),"",MAX(0,IF($L176&lt;&gt;"",$L176-$I176,Cadastros!$B$3-$I176)))</f>
        <v/>
      </c>
      <c r="P176" s="23">
        <f>IF(OR($A176="",$L176="",$M176="",$J176=""),"",$M176-$J176)</f>
        <v/>
      </c>
      <c r="Q176" s="22">
        <f>IF($A176="","",IF($I176="",IF($H176="","Sem previsão de envio",IF(Cadastros!$B$3&gt;$H176,"Envio atrasado","No prazo")),IF($L176="",IF($K176="","Sem previsão de recebimento",IF(Cadastros!$B$3&gt;$K176,"Recebimento atrasado","No prazo")),IF($K176="","Recebida sem previsão",IF($L176&gt;$K176,"Recebida com atraso","Concluída no prazo")))))</f>
        <v/>
      </c>
      <c r="R176" s="18" t="n"/>
      <c r="S176" s="20">
        <f>IF($A176="","",_xlfn.TEXTJOIN(" | ",TRUE,IF($C176=$D176,"Origem e destino iguais",""),IF(COUNTIF($A$5:$A$204,$A176)&gt;1,"ID duplicado",""),IF(AND($I176&lt;&gt;"",$J176=""),"Informe a quantidade enviada",""),IF(AND($J176&lt;&gt;"",$I176=""),"Informe a data de envio",""),IF(AND($L176&lt;&gt;"",$M176=""),"Informe a quantidade recebida",""),IF(AND($M176&lt;&gt;"",$L176=""),"Informe a data de recebimento",""),IF(AND($L176&lt;&gt;"",$I176=""),"Recebimento sem envio",""),IF(AND($J176&lt;&gt;"",$G176&lt;&gt;"",$J176&lt;&gt;$G176),"Envio diferente do solicitado",""),IF(AND($L176&lt;&gt;"",$M176&lt;&gt;"",$J176&lt;&gt;"",$M176&lt;&gt;$J176),"Diferença no recebimento",""),IF(AND($M176&lt;&gt;"",$J176&lt;&gt;"",$M176&gt;$J176),"Recebido acima do enviado",""),IF(AND($I176&lt;&gt;"",$B176&lt;&gt;"",$I176&lt;$B176),"Envio anterior à solicitação",""),IF(AND($L176&lt;&gt;"",$I176&lt;&gt;"",$L176&lt;$I176),"Recebimento anterior ao envio",""),IF(AND($O176&lt;&gt;"",$L176="",$O176&gt;Cadastros!$B$5),"Trânsito prolongado","")))</f>
        <v/>
      </c>
      <c r="T176" s="22">
        <f>IF($A176="","",IF(AND(COUNTIFS(tbSaldos[Depósito],$C176,tbSaldos[SKU],$E176)&gt;0,COUNTIFS(tbSaldos[Depósito],$D176,tbSaldos[SKU],$E176)&gt;0),"OK","Cadastrar saldo de origem/destino"))</f>
        <v/>
      </c>
    </row>
    <row r="177">
      <c r="A177" s="18" t="n"/>
      <c r="B177" s="42" t="n"/>
      <c r="C177" s="18" t="n"/>
      <c r="D177" s="18" t="n"/>
      <c r="E177" s="18" t="n"/>
      <c r="F177" s="20">
        <f>IF($A177="","",IF($E177="","",IFERROR(INDEX(tbProdutos[Produto],MATCH($E177,tbProdutos[SKU],0)),"SKU não cadastrado")))</f>
        <v/>
      </c>
      <c r="G177" s="21" t="n"/>
      <c r="H177" s="42" t="n"/>
      <c r="I177" s="42" t="n"/>
      <c r="J177" s="21" t="n"/>
      <c r="K177" s="42" t="n"/>
      <c r="L177" s="42" t="n"/>
      <c r="M177" s="21" t="n"/>
      <c r="N177" s="22">
        <f>IF($A177="","",IF(OR($B177="",$C177="",$D177="",$E177="",$G177=""),"Cadastro incompleto",IF($I177="",IF($J177&lt;&gt;"","Envio incompleto","Solicitada"),IF($J177="","Envio incompleto",IF(OR($L177&lt;&gt;"",$M177&lt;&gt;""),IF(OR($L177="",$M177=""),"Recebimento incompleto",IF($M177=$J177,"Recebida","Recebida com divergência")),"Em trânsito")))))</f>
        <v/>
      </c>
      <c r="O177" s="23">
        <f>IF(OR($A177="",$I177=""),"",MAX(0,IF($L177&lt;&gt;"",$L177-$I177,Cadastros!$B$3-$I177)))</f>
        <v/>
      </c>
      <c r="P177" s="23">
        <f>IF(OR($A177="",$L177="",$M177="",$J177=""),"",$M177-$J177)</f>
        <v/>
      </c>
      <c r="Q177" s="22">
        <f>IF($A177="","",IF($I177="",IF($H177="","Sem previsão de envio",IF(Cadastros!$B$3&gt;$H177,"Envio atrasado","No prazo")),IF($L177="",IF($K177="","Sem previsão de recebimento",IF(Cadastros!$B$3&gt;$K177,"Recebimento atrasado","No prazo")),IF($K177="","Recebida sem previsão",IF($L177&gt;$K177,"Recebida com atraso","Concluída no prazo")))))</f>
        <v/>
      </c>
      <c r="R177" s="18" t="n"/>
      <c r="S177" s="20">
        <f>IF($A177="","",_xlfn.TEXTJOIN(" | ",TRUE,IF($C177=$D177,"Origem e destino iguais",""),IF(COUNTIF($A$5:$A$204,$A177)&gt;1,"ID duplicado",""),IF(AND($I177&lt;&gt;"",$J177=""),"Informe a quantidade enviada",""),IF(AND($J177&lt;&gt;"",$I177=""),"Informe a data de envio",""),IF(AND($L177&lt;&gt;"",$M177=""),"Informe a quantidade recebida",""),IF(AND($M177&lt;&gt;"",$L177=""),"Informe a data de recebimento",""),IF(AND($L177&lt;&gt;"",$I177=""),"Recebimento sem envio",""),IF(AND($J177&lt;&gt;"",$G177&lt;&gt;"",$J177&lt;&gt;$G177),"Envio diferente do solicitado",""),IF(AND($L177&lt;&gt;"",$M177&lt;&gt;"",$J177&lt;&gt;"",$M177&lt;&gt;$J177),"Diferença no recebimento",""),IF(AND($M177&lt;&gt;"",$J177&lt;&gt;"",$M177&gt;$J177),"Recebido acima do enviado",""),IF(AND($I177&lt;&gt;"",$B177&lt;&gt;"",$I177&lt;$B177),"Envio anterior à solicitação",""),IF(AND($L177&lt;&gt;"",$I177&lt;&gt;"",$L177&lt;$I177),"Recebimento anterior ao envio",""),IF(AND($O177&lt;&gt;"",$L177="",$O177&gt;Cadastros!$B$5),"Trânsito prolongado","")))</f>
        <v/>
      </c>
      <c r="T177" s="22">
        <f>IF($A177="","",IF(AND(COUNTIFS(tbSaldos[Depósito],$C177,tbSaldos[SKU],$E177)&gt;0,COUNTIFS(tbSaldos[Depósito],$D177,tbSaldos[SKU],$E177)&gt;0),"OK","Cadastrar saldo de origem/destino"))</f>
        <v/>
      </c>
    </row>
    <row r="178">
      <c r="A178" s="18" t="n"/>
      <c r="B178" s="42" t="n"/>
      <c r="C178" s="18" t="n"/>
      <c r="D178" s="18" t="n"/>
      <c r="E178" s="18" t="n"/>
      <c r="F178" s="20">
        <f>IF($A178="","",IF($E178="","",IFERROR(INDEX(tbProdutos[Produto],MATCH($E178,tbProdutos[SKU],0)),"SKU não cadastrado")))</f>
        <v/>
      </c>
      <c r="G178" s="21" t="n"/>
      <c r="H178" s="42" t="n"/>
      <c r="I178" s="42" t="n"/>
      <c r="J178" s="21" t="n"/>
      <c r="K178" s="42" t="n"/>
      <c r="L178" s="42" t="n"/>
      <c r="M178" s="21" t="n"/>
      <c r="N178" s="22">
        <f>IF($A178="","",IF(OR($B178="",$C178="",$D178="",$E178="",$G178=""),"Cadastro incompleto",IF($I178="",IF($J178&lt;&gt;"","Envio incompleto","Solicitada"),IF($J178="","Envio incompleto",IF(OR($L178&lt;&gt;"",$M178&lt;&gt;""),IF(OR($L178="",$M178=""),"Recebimento incompleto",IF($M178=$J178,"Recebida","Recebida com divergência")),"Em trânsito")))))</f>
        <v/>
      </c>
      <c r="O178" s="23">
        <f>IF(OR($A178="",$I178=""),"",MAX(0,IF($L178&lt;&gt;"",$L178-$I178,Cadastros!$B$3-$I178)))</f>
        <v/>
      </c>
      <c r="P178" s="23">
        <f>IF(OR($A178="",$L178="",$M178="",$J178=""),"",$M178-$J178)</f>
        <v/>
      </c>
      <c r="Q178" s="22">
        <f>IF($A178="","",IF($I178="",IF($H178="","Sem previsão de envio",IF(Cadastros!$B$3&gt;$H178,"Envio atrasado","No prazo")),IF($L178="",IF($K178="","Sem previsão de recebimento",IF(Cadastros!$B$3&gt;$K178,"Recebimento atrasado","No prazo")),IF($K178="","Recebida sem previsão",IF($L178&gt;$K178,"Recebida com atraso","Concluída no prazo")))))</f>
        <v/>
      </c>
      <c r="R178" s="18" t="n"/>
      <c r="S178" s="20">
        <f>IF($A178="","",_xlfn.TEXTJOIN(" | ",TRUE,IF($C178=$D178,"Origem e destino iguais",""),IF(COUNTIF($A$5:$A$204,$A178)&gt;1,"ID duplicado",""),IF(AND($I178&lt;&gt;"",$J178=""),"Informe a quantidade enviada",""),IF(AND($J178&lt;&gt;"",$I178=""),"Informe a data de envio",""),IF(AND($L178&lt;&gt;"",$M178=""),"Informe a quantidade recebida",""),IF(AND($M178&lt;&gt;"",$L178=""),"Informe a data de recebimento",""),IF(AND($L178&lt;&gt;"",$I178=""),"Recebimento sem envio",""),IF(AND($J178&lt;&gt;"",$G178&lt;&gt;"",$J178&lt;&gt;$G178),"Envio diferente do solicitado",""),IF(AND($L178&lt;&gt;"",$M178&lt;&gt;"",$J178&lt;&gt;"",$M178&lt;&gt;$J178),"Diferença no recebimento",""),IF(AND($M178&lt;&gt;"",$J178&lt;&gt;"",$M178&gt;$J178),"Recebido acima do enviado",""),IF(AND($I178&lt;&gt;"",$B178&lt;&gt;"",$I178&lt;$B178),"Envio anterior à solicitação",""),IF(AND($L178&lt;&gt;"",$I178&lt;&gt;"",$L178&lt;$I178),"Recebimento anterior ao envio",""),IF(AND($O178&lt;&gt;"",$L178="",$O178&gt;Cadastros!$B$5),"Trânsito prolongado","")))</f>
        <v/>
      </c>
      <c r="T178" s="22">
        <f>IF($A178="","",IF(AND(COUNTIFS(tbSaldos[Depósito],$C178,tbSaldos[SKU],$E178)&gt;0,COUNTIFS(tbSaldos[Depósito],$D178,tbSaldos[SKU],$E178)&gt;0),"OK","Cadastrar saldo de origem/destino"))</f>
        <v/>
      </c>
    </row>
    <row r="179">
      <c r="A179" s="18" t="n"/>
      <c r="B179" s="42" t="n"/>
      <c r="C179" s="18" t="n"/>
      <c r="D179" s="18" t="n"/>
      <c r="E179" s="18" t="n"/>
      <c r="F179" s="20">
        <f>IF($A179="","",IF($E179="","",IFERROR(INDEX(tbProdutos[Produto],MATCH($E179,tbProdutos[SKU],0)),"SKU não cadastrado")))</f>
        <v/>
      </c>
      <c r="G179" s="21" t="n"/>
      <c r="H179" s="42" t="n"/>
      <c r="I179" s="42" t="n"/>
      <c r="J179" s="21" t="n"/>
      <c r="K179" s="42" t="n"/>
      <c r="L179" s="42" t="n"/>
      <c r="M179" s="21" t="n"/>
      <c r="N179" s="22">
        <f>IF($A179="","",IF(OR($B179="",$C179="",$D179="",$E179="",$G179=""),"Cadastro incompleto",IF($I179="",IF($J179&lt;&gt;"","Envio incompleto","Solicitada"),IF($J179="","Envio incompleto",IF(OR($L179&lt;&gt;"",$M179&lt;&gt;""),IF(OR($L179="",$M179=""),"Recebimento incompleto",IF($M179=$J179,"Recebida","Recebida com divergência")),"Em trânsito")))))</f>
        <v/>
      </c>
      <c r="O179" s="23">
        <f>IF(OR($A179="",$I179=""),"",MAX(0,IF($L179&lt;&gt;"",$L179-$I179,Cadastros!$B$3-$I179)))</f>
        <v/>
      </c>
      <c r="P179" s="23">
        <f>IF(OR($A179="",$L179="",$M179="",$J179=""),"",$M179-$J179)</f>
        <v/>
      </c>
      <c r="Q179" s="22">
        <f>IF($A179="","",IF($I179="",IF($H179="","Sem previsão de envio",IF(Cadastros!$B$3&gt;$H179,"Envio atrasado","No prazo")),IF($L179="",IF($K179="","Sem previsão de recebimento",IF(Cadastros!$B$3&gt;$K179,"Recebimento atrasado","No prazo")),IF($K179="","Recebida sem previsão",IF($L179&gt;$K179,"Recebida com atraso","Concluída no prazo")))))</f>
        <v/>
      </c>
      <c r="R179" s="18" t="n"/>
      <c r="S179" s="20">
        <f>IF($A179="","",_xlfn.TEXTJOIN(" | ",TRUE,IF($C179=$D179,"Origem e destino iguais",""),IF(COUNTIF($A$5:$A$204,$A179)&gt;1,"ID duplicado",""),IF(AND($I179&lt;&gt;"",$J179=""),"Informe a quantidade enviada",""),IF(AND($J179&lt;&gt;"",$I179=""),"Informe a data de envio",""),IF(AND($L179&lt;&gt;"",$M179=""),"Informe a quantidade recebida",""),IF(AND($M179&lt;&gt;"",$L179=""),"Informe a data de recebimento",""),IF(AND($L179&lt;&gt;"",$I179=""),"Recebimento sem envio",""),IF(AND($J179&lt;&gt;"",$G179&lt;&gt;"",$J179&lt;&gt;$G179),"Envio diferente do solicitado",""),IF(AND($L179&lt;&gt;"",$M179&lt;&gt;"",$J179&lt;&gt;"",$M179&lt;&gt;$J179),"Diferença no recebimento",""),IF(AND($M179&lt;&gt;"",$J179&lt;&gt;"",$M179&gt;$J179),"Recebido acima do enviado",""),IF(AND($I179&lt;&gt;"",$B179&lt;&gt;"",$I179&lt;$B179),"Envio anterior à solicitação",""),IF(AND($L179&lt;&gt;"",$I179&lt;&gt;"",$L179&lt;$I179),"Recebimento anterior ao envio",""),IF(AND($O179&lt;&gt;"",$L179="",$O179&gt;Cadastros!$B$5),"Trânsito prolongado","")))</f>
        <v/>
      </c>
      <c r="T179" s="22">
        <f>IF($A179="","",IF(AND(COUNTIFS(tbSaldos[Depósito],$C179,tbSaldos[SKU],$E179)&gt;0,COUNTIFS(tbSaldos[Depósito],$D179,tbSaldos[SKU],$E179)&gt;0),"OK","Cadastrar saldo de origem/destino"))</f>
        <v/>
      </c>
    </row>
    <row r="180">
      <c r="A180" s="18" t="n"/>
      <c r="B180" s="42" t="n"/>
      <c r="C180" s="18" t="n"/>
      <c r="D180" s="18" t="n"/>
      <c r="E180" s="18" t="n"/>
      <c r="F180" s="20">
        <f>IF($A180="","",IF($E180="","",IFERROR(INDEX(tbProdutos[Produto],MATCH($E180,tbProdutos[SKU],0)),"SKU não cadastrado")))</f>
        <v/>
      </c>
      <c r="G180" s="21" t="n"/>
      <c r="H180" s="42" t="n"/>
      <c r="I180" s="42" t="n"/>
      <c r="J180" s="21" t="n"/>
      <c r="K180" s="42" t="n"/>
      <c r="L180" s="42" t="n"/>
      <c r="M180" s="21" t="n"/>
      <c r="N180" s="22">
        <f>IF($A180="","",IF(OR($B180="",$C180="",$D180="",$E180="",$G180=""),"Cadastro incompleto",IF($I180="",IF($J180&lt;&gt;"","Envio incompleto","Solicitada"),IF($J180="","Envio incompleto",IF(OR($L180&lt;&gt;"",$M180&lt;&gt;""),IF(OR($L180="",$M180=""),"Recebimento incompleto",IF($M180=$J180,"Recebida","Recebida com divergência")),"Em trânsito")))))</f>
        <v/>
      </c>
      <c r="O180" s="23">
        <f>IF(OR($A180="",$I180=""),"",MAX(0,IF($L180&lt;&gt;"",$L180-$I180,Cadastros!$B$3-$I180)))</f>
        <v/>
      </c>
      <c r="P180" s="23">
        <f>IF(OR($A180="",$L180="",$M180="",$J180=""),"",$M180-$J180)</f>
        <v/>
      </c>
      <c r="Q180" s="22">
        <f>IF($A180="","",IF($I180="",IF($H180="","Sem previsão de envio",IF(Cadastros!$B$3&gt;$H180,"Envio atrasado","No prazo")),IF($L180="",IF($K180="","Sem previsão de recebimento",IF(Cadastros!$B$3&gt;$K180,"Recebimento atrasado","No prazo")),IF($K180="","Recebida sem previsão",IF($L180&gt;$K180,"Recebida com atraso","Concluída no prazo")))))</f>
        <v/>
      </c>
      <c r="R180" s="18" t="n"/>
      <c r="S180" s="20">
        <f>IF($A180="","",_xlfn.TEXTJOIN(" | ",TRUE,IF($C180=$D180,"Origem e destino iguais",""),IF(COUNTIF($A$5:$A$204,$A180)&gt;1,"ID duplicado",""),IF(AND($I180&lt;&gt;"",$J180=""),"Informe a quantidade enviada",""),IF(AND($J180&lt;&gt;"",$I180=""),"Informe a data de envio",""),IF(AND($L180&lt;&gt;"",$M180=""),"Informe a quantidade recebida",""),IF(AND($M180&lt;&gt;"",$L180=""),"Informe a data de recebimento",""),IF(AND($L180&lt;&gt;"",$I180=""),"Recebimento sem envio",""),IF(AND($J180&lt;&gt;"",$G180&lt;&gt;"",$J180&lt;&gt;$G180),"Envio diferente do solicitado",""),IF(AND($L180&lt;&gt;"",$M180&lt;&gt;"",$J180&lt;&gt;"",$M180&lt;&gt;$J180),"Diferença no recebimento",""),IF(AND($M180&lt;&gt;"",$J180&lt;&gt;"",$M180&gt;$J180),"Recebido acima do enviado",""),IF(AND($I180&lt;&gt;"",$B180&lt;&gt;"",$I180&lt;$B180),"Envio anterior à solicitação",""),IF(AND($L180&lt;&gt;"",$I180&lt;&gt;"",$L180&lt;$I180),"Recebimento anterior ao envio",""),IF(AND($O180&lt;&gt;"",$L180="",$O180&gt;Cadastros!$B$5),"Trânsito prolongado","")))</f>
        <v/>
      </c>
      <c r="T180" s="22">
        <f>IF($A180="","",IF(AND(COUNTIFS(tbSaldos[Depósito],$C180,tbSaldos[SKU],$E180)&gt;0,COUNTIFS(tbSaldos[Depósito],$D180,tbSaldos[SKU],$E180)&gt;0),"OK","Cadastrar saldo de origem/destino"))</f>
        <v/>
      </c>
    </row>
    <row r="181">
      <c r="A181" s="18" t="n"/>
      <c r="B181" s="42" t="n"/>
      <c r="C181" s="18" t="n"/>
      <c r="D181" s="18" t="n"/>
      <c r="E181" s="18" t="n"/>
      <c r="F181" s="20">
        <f>IF($A181="","",IF($E181="","",IFERROR(INDEX(tbProdutos[Produto],MATCH($E181,tbProdutos[SKU],0)),"SKU não cadastrado")))</f>
        <v/>
      </c>
      <c r="G181" s="21" t="n"/>
      <c r="H181" s="42" t="n"/>
      <c r="I181" s="42" t="n"/>
      <c r="J181" s="21" t="n"/>
      <c r="K181" s="42" t="n"/>
      <c r="L181" s="42" t="n"/>
      <c r="M181" s="21" t="n"/>
      <c r="N181" s="22">
        <f>IF($A181="","",IF(OR($B181="",$C181="",$D181="",$E181="",$G181=""),"Cadastro incompleto",IF($I181="",IF($J181&lt;&gt;"","Envio incompleto","Solicitada"),IF($J181="","Envio incompleto",IF(OR($L181&lt;&gt;"",$M181&lt;&gt;""),IF(OR($L181="",$M181=""),"Recebimento incompleto",IF($M181=$J181,"Recebida","Recebida com divergência")),"Em trânsito")))))</f>
        <v/>
      </c>
      <c r="O181" s="23">
        <f>IF(OR($A181="",$I181=""),"",MAX(0,IF($L181&lt;&gt;"",$L181-$I181,Cadastros!$B$3-$I181)))</f>
        <v/>
      </c>
      <c r="P181" s="23">
        <f>IF(OR($A181="",$L181="",$M181="",$J181=""),"",$M181-$J181)</f>
        <v/>
      </c>
      <c r="Q181" s="22">
        <f>IF($A181="","",IF($I181="",IF($H181="","Sem previsão de envio",IF(Cadastros!$B$3&gt;$H181,"Envio atrasado","No prazo")),IF($L181="",IF($K181="","Sem previsão de recebimento",IF(Cadastros!$B$3&gt;$K181,"Recebimento atrasado","No prazo")),IF($K181="","Recebida sem previsão",IF($L181&gt;$K181,"Recebida com atraso","Concluída no prazo")))))</f>
        <v/>
      </c>
      <c r="R181" s="18" t="n"/>
      <c r="S181" s="20">
        <f>IF($A181="","",_xlfn.TEXTJOIN(" | ",TRUE,IF($C181=$D181,"Origem e destino iguais",""),IF(COUNTIF($A$5:$A$204,$A181)&gt;1,"ID duplicado",""),IF(AND($I181&lt;&gt;"",$J181=""),"Informe a quantidade enviada",""),IF(AND($J181&lt;&gt;"",$I181=""),"Informe a data de envio",""),IF(AND($L181&lt;&gt;"",$M181=""),"Informe a quantidade recebida",""),IF(AND($M181&lt;&gt;"",$L181=""),"Informe a data de recebimento",""),IF(AND($L181&lt;&gt;"",$I181=""),"Recebimento sem envio",""),IF(AND($J181&lt;&gt;"",$G181&lt;&gt;"",$J181&lt;&gt;$G181),"Envio diferente do solicitado",""),IF(AND($L181&lt;&gt;"",$M181&lt;&gt;"",$J181&lt;&gt;"",$M181&lt;&gt;$J181),"Diferença no recebimento",""),IF(AND($M181&lt;&gt;"",$J181&lt;&gt;"",$M181&gt;$J181),"Recebido acima do enviado",""),IF(AND($I181&lt;&gt;"",$B181&lt;&gt;"",$I181&lt;$B181),"Envio anterior à solicitação",""),IF(AND($L181&lt;&gt;"",$I181&lt;&gt;"",$L181&lt;$I181),"Recebimento anterior ao envio",""),IF(AND($O181&lt;&gt;"",$L181="",$O181&gt;Cadastros!$B$5),"Trânsito prolongado","")))</f>
        <v/>
      </c>
      <c r="T181" s="22">
        <f>IF($A181="","",IF(AND(COUNTIFS(tbSaldos[Depósito],$C181,tbSaldos[SKU],$E181)&gt;0,COUNTIFS(tbSaldos[Depósito],$D181,tbSaldos[SKU],$E181)&gt;0),"OK","Cadastrar saldo de origem/destino"))</f>
        <v/>
      </c>
    </row>
    <row r="182">
      <c r="A182" s="18" t="n"/>
      <c r="B182" s="42" t="n"/>
      <c r="C182" s="18" t="n"/>
      <c r="D182" s="18" t="n"/>
      <c r="E182" s="18" t="n"/>
      <c r="F182" s="20">
        <f>IF($A182="","",IF($E182="","",IFERROR(INDEX(tbProdutos[Produto],MATCH($E182,tbProdutos[SKU],0)),"SKU não cadastrado")))</f>
        <v/>
      </c>
      <c r="G182" s="21" t="n"/>
      <c r="H182" s="42" t="n"/>
      <c r="I182" s="42" t="n"/>
      <c r="J182" s="21" t="n"/>
      <c r="K182" s="42" t="n"/>
      <c r="L182" s="42" t="n"/>
      <c r="M182" s="21" t="n"/>
      <c r="N182" s="22">
        <f>IF($A182="","",IF(OR($B182="",$C182="",$D182="",$E182="",$G182=""),"Cadastro incompleto",IF($I182="",IF($J182&lt;&gt;"","Envio incompleto","Solicitada"),IF($J182="","Envio incompleto",IF(OR($L182&lt;&gt;"",$M182&lt;&gt;""),IF(OR($L182="",$M182=""),"Recebimento incompleto",IF($M182=$J182,"Recebida","Recebida com divergência")),"Em trânsito")))))</f>
        <v/>
      </c>
      <c r="O182" s="23">
        <f>IF(OR($A182="",$I182=""),"",MAX(0,IF($L182&lt;&gt;"",$L182-$I182,Cadastros!$B$3-$I182)))</f>
        <v/>
      </c>
      <c r="P182" s="23">
        <f>IF(OR($A182="",$L182="",$M182="",$J182=""),"",$M182-$J182)</f>
        <v/>
      </c>
      <c r="Q182" s="22">
        <f>IF($A182="","",IF($I182="",IF($H182="","Sem previsão de envio",IF(Cadastros!$B$3&gt;$H182,"Envio atrasado","No prazo")),IF($L182="",IF($K182="","Sem previsão de recebimento",IF(Cadastros!$B$3&gt;$K182,"Recebimento atrasado","No prazo")),IF($K182="","Recebida sem previsão",IF($L182&gt;$K182,"Recebida com atraso","Concluída no prazo")))))</f>
        <v/>
      </c>
      <c r="R182" s="18" t="n"/>
      <c r="S182" s="20">
        <f>IF($A182="","",_xlfn.TEXTJOIN(" | ",TRUE,IF($C182=$D182,"Origem e destino iguais",""),IF(COUNTIF($A$5:$A$204,$A182)&gt;1,"ID duplicado",""),IF(AND($I182&lt;&gt;"",$J182=""),"Informe a quantidade enviada",""),IF(AND($J182&lt;&gt;"",$I182=""),"Informe a data de envio",""),IF(AND($L182&lt;&gt;"",$M182=""),"Informe a quantidade recebida",""),IF(AND($M182&lt;&gt;"",$L182=""),"Informe a data de recebimento",""),IF(AND($L182&lt;&gt;"",$I182=""),"Recebimento sem envio",""),IF(AND($J182&lt;&gt;"",$G182&lt;&gt;"",$J182&lt;&gt;$G182),"Envio diferente do solicitado",""),IF(AND($L182&lt;&gt;"",$M182&lt;&gt;"",$J182&lt;&gt;"",$M182&lt;&gt;$J182),"Diferença no recebimento",""),IF(AND($M182&lt;&gt;"",$J182&lt;&gt;"",$M182&gt;$J182),"Recebido acima do enviado",""),IF(AND($I182&lt;&gt;"",$B182&lt;&gt;"",$I182&lt;$B182),"Envio anterior à solicitação",""),IF(AND($L182&lt;&gt;"",$I182&lt;&gt;"",$L182&lt;$I182),"Recebimento anterior ao envio",""),IF(AND($O182&lt;&gt;"",$L182="",$O182&gt;Cadastros!$B$5),"Trânsito prolongado","")))</f>
        <v/>
      </c>
      <c r="T182" s="22">
        <f>IF($A182="","",IF(AND(COUNTIFS(tbSaldos[Depósito],$C182,tbSaldos[SKU],$E182)&gt;0,COUNTIFS(tbSaldos[Depósito],$D182,tbSaldos[SKU],$E182)&gt;0),"OK","Cadastrar saldo de origem/destino"))</f>
        <v/>
      </c>
    </row>
    <row r="183">
      <c r="A183" s="18" t="n"/>
      <c r="B183" s="42" t="n"/>
      <c r="C183" s="18" t="n"/>
      <c r="D183" s="18" t="n"/>
      <c r="E183" s="18" t="n"/>
      <c r="F183" s="20">
        <f>IF($A183="","",IF($E183="","",IFERROR(INDEX(tbProdutos[Produto],MATCH($E183,tbProdutos[SKU],0)),"SKU não cadastrado")))</f>
        <v/>
      </c>
      <c r="G183" s="21" t="n"/>
      <c r="H183" s="42" t="n"/>
      <c r="I183" s="42" t="n"/>
      <c r="J183" s="21" t="n"/>
      <c r="K183" s="42" t="n"/>
      <c r="L183" s="42" t="n"/>
      <c r="M183" s="21" t="n"/>
      <c r="N183" s="22">
        <f>IF($A183="","",IF(OR($B183="",$C183="",$D183="",$E183="",$G183=""),"Cadastro incompleto",IF($I183="",IF($J183&lt;&gt;"","Envio incompleto","Solicitada"),IF($J183="","Envio incompleto",IF(OR($L183&lt;&gt;"",$M183&lt;&gt;""),IF(OR($L183="",$M183=""),"Recebimento incompleto",IF($M183=$J183,"Recebida","Recebida com divergência")),"Em trânsito")))))</f>
        <v/>
      </c>
      <c r="O183" s="23">
        <f>IF(OR($A183="",$I183=""),"",MAX(0,IF($L183&lt;&gt;"",$L183-$I183,Cadastros!$B$3-$I183)))</f>
        <v/>
      </c>
      <c r="P183" s="23">
        <f>IF(OR($A183="",$L183="",$M183="",$J183=""),"",$M183-$J183)</f>
        <v/>
      </c>
      <c r="Q183" s="22">
        <f>IF($A183="","",IF($I183="",IF($H183="","Sem previsão de envio",IF(Cadastros!$B$3&gt;$H183,"Envio atrasado","No prazo")),IF($L183="",IF($K183="","Sem previsão de recebimento",IF(Cadastros!$B$3&gt;$K183,"Recebimento atrasado","No prazo")),IF($K183="","Recebida sem previsão",IF($L183&gt;$K183,"Recebida com atraso","Concluída no prazo")))))</f>
        <v/>
      </c>
      <c r="R183" s="18" t="n"/>
      <c r="S183" s="20">
        <f>IF($A183="","",_xlfn.TEXTJOIN(" | ",TRUE,IF($C183=$D183,"Origem e destino iguais",""),IF(COUNTIF($A$5:$A$204,$A183)&gt;1,"ID duplicado",""),IF(AND($I183&lt;&gt;"",$J183=""),"Informe a quantidade enviada",""),IF(AND($J183&lt;&gt;"",$I183=""),"Informe a data de envio",""),IF(AND($L183&lt;&gt;"",$M183=""),"Informe a quantidade recebida",""),IF(AND($M183&lt;&gt;"",$L183=""),"Informe a data de recebimento",""),IF(AND($L183&lt;&gt;"",$I183=""),"Recebimento sem envio",""),IF(AND($J183&lt;&gt;"",$G183&lt;&gt;"",$J183&lt;&gt;$G183),"Envio diferente do solicitado",""),IF(AND($L183&lt;&gt;"",$M183&lt;&gt;"",$J183&lt;&gt;"",$M183&lt;&gt;$J183),"Diferença no recebimento",""),IF(AND($M183&lt;&gt;"",$J183&lt;&gt;"",$M183&gt;$J183),"Recebido acima do enviado",""),IF(AND($I183&lt;&gt;"",$B183&lt;&gt;"",$I183&lt;$B183),"Envio anterior à solicitação",""),IF(AND($L183&lt;&gt;"",$I183&lt;&gt;"",$L183&lt;$I183),"Recebimento anterior ao envio",""),IF(AND($O183&lt;&gt;"",$L183="",$O183&gt;Cadastros!$B$5),"Trânsito prolongado","")))</f>
        <v/>
      </c>
      <c r="T183" s="22">
        <f>IF($A183="","",IF(AND(COUNTIFS(tbSaldos[Depósito],$C183,tbSaldos[SKU],$E183)&gt;0,COUNTIFS(tbSaldos[Depósito],$D183,tbSaldos[SKU],$E183)&gt;0),"OK","Cadastrar saldo de origem/destino"))</f>
        <v/>
      </c>
    </row>
    <row r="184">
      <c r="A184" s="18" t="n"/>
      <c r="B184" s="42" t="n"/>
      <c r="C184" s="18" t="n"/>
      <c r="D184" s="18" t="n"/>
      <c r="E184" s="18" t="n"/>
      <c r="F184" s="20">
        <f>IF($A184="","",IF($E184="","",IFERROR(INDEX(tbProdutos[Produto],MATCH($E184,tbProdutos[SKU],0)),"SKU não cadastrado")))</f>
        <v/>
      </c>
      <c r="G184" s="21" t="n"/>
      <c r="H184" s="42" t="n"/>
      <c r="I184" s="42" t="n"/>
      <c r="J184" s="21" t="n"/>
      <c r="K184" s="42" t="n"/>
      <c r="L184" s="42" t="n"/>
      <c r="M184" s="21" t="n"/>
      <c r="N184" s="22">
        <f>IF($A184="","",IF(OR($B184="",$C184="",$D184="",$E184="",$G184=""),"Cadastro incompleto",IF($I184="",IF($J184&lt;&gt;"","Envio incompleto","Solicitada"),IF($J184="","Envio incompleto",IF(OR($L184&lt;&gt;"",$M184&lt;&gt;""),IF(OR($L184="",$M184=""),"Recebimento incompleto",IF($M184=$J184,"Recebida","Recebida com divergência")),"Em trânsito")))))</f>
        <v/>
      </c>
      <c r="O184" s="23">
        <f>IF(OR($A184="",$I184=""),"",MAX(0,IF($L184&lt;&gt;"",$L184-$I184,Cadastros!$B$3-$I184)))</f>
        <v/>
      </c>
      <c r="P184" s="23">
        <f>IF(OR($A184="",$L184="",$M184="",$J184=""),"",$M184-$J184)</f>
        <v/>
      </c>
      <c r="Q184" s="22">
        <f>IF($A184="","",IF($I184="",IF($H184="","Sem previsão de envio",IF(Cadastros!$B$3&gt;$H184,"Envio atrasado","No prazo")),IF($L184="",IF($K184="","Sem previsão de recebimento",IF(Cadastros!$B$3&gt;$K184,"Recebimento atrasado","No prazo")),IF($K184="","Recebida sem previsão",IF($L184&gt;$K184,"Recebida com atraso","Concluída no prazo")))))</f>
        <v/>
      </c>
      <c r="R184" s="18" t="n"/>
      <c r="S184" s="20">
        <f>IF($A184="","",_xlfn.TEXTJOIN(" | ",TRUE,IF($C184=$D184,"Origem e destino iguais",""),IF(COUNTIF($A$5:$A$204,$A184)&gt;1,"ID duplicado",""),IF(AND($I184&lt;&gt;"",$J184=""),"Informe a quantidade enviada",""),IF(AND($J184&lt;&gt;"",$I184=""),"Informe a data de envio",""),IF(AND($L184&lt;&gt;"",$M184=""),"Informe a quantidade recebida",""),IF(AND($M184&lt;&gt;"",$L184=""),"Informe a data de recebimento",""),IF(AND($L184&lt;&gt;"",$I184=""),"Recebimento sem envio",""),IF(AND($J184&lt;&gt;"",$G184&lt;&gt;"",$J184&lt;&gt;$G184),"Envio diferente do solicitado",""),IF(AND($L184&lt;&gt;"",$M184&lt;&gt;"",$J184&lt;&gt;"",$M184&lt;&gt;$J184),"Diferença no recebimento",""),IF(AND($M184&lt;&gt;"",$J184&lt;&gt;"",$M184&gt;$J184),"Recebido acima do enviado",""),IF(AND($I184&lt;&gt;"",$B184&lt;&gt;"",$I184&lt;$B184),"Envio anterior à solicitação",""),IF(AND($L184&lt;&gt;"",$I184&lt;&gt;"",$L184&lt;$I184),"Recebimento anterior ao envio",""),IF(AND($O184&lt;&gt;"",$L184="",$O184&gt;Cadastros!$B$5),"Trânsito prolongado","")))</f>
        <v/>
      </c>
      <c r="T184" s="22">
        <f>IF($A184="","",IF(AND(COUNTIFS(tbSaldos[Depósito],$C184,tbSaldos[SKU],$E184)&gt;0,COUNTIFS(tbSaldos[Depósito],$D184,tbSaldos[SKU],$E184)&gt;0),"OK","Cadastrar saldo de origem/destino"))</f>
        <v/>
      </c>
    </row>
    <row r="185">
      <c r="A185" s="18" t="n"/>
      <c r="B185" s="42" t="n"/>
      <c r="C185" s="18" t="n"/>
      <c r="D185" s="18" t="n"/>
      <c r="E185" s="18" t="n"/>
      <c r="F185" s="20">
        <f>IF($A185="","",IF($E185="","",IFERROR(INDEX(tbProdutos[Produto],MATCH($E185,tbProdutos[SKU],0)),"SKU não cadastrado")))</f>
        <v/>
      </c>
      <c r="G185" s="21" t="n"/>
      <c r="H185" s="42" t="n"/>
      <c r="I185" s="42" t="n"/>
      <c r="J185" s="21" t="n"/>
      <c r="K185" s="42" t="n"/>
      <c r="L185" s="42" t="n"/>
      <c r="M185" s="21" t="n"/>
      <c r="N185" s="22">
        <f>IF($A185="","",IF(OR($B185="",$C185="",$D185="",$E185="",$G185=""),"Cadastro incompleto",IF($I185="",IF($J185&lt;&gt;"","Envio incompleto","Solicitada"),IF($J185="","Envio incompleto",IF(OR($L185&lt;&gt;"",$M185&lt;&gt;""),IF(OR($L185="",$M185=""),"Recebimento incompleto",IF($M185=$J185,"Recebida","Recebida com divergência")),"Em trânsito")))))</f>
        <v/>
      </c>
      <c r="O185" s="23">
        <f>IF(OR($A185="",$I185=""),"",MAX(0,IF($L185&lt;&gt;"",$L185-$I185,Cadastros!$B$3-$I185)))</f>
        <v/>
      </c>
      <c r="P185" s="23">
        <f>IF(OR($A185="",$L185="",$M185="",$J185=""),"",$M185-$J185)</f>
        <v/>
      </c>
      <c r="Q185" s="22">
        <f>IF($A185="","",IF($I185="",IF($H185="","Sem previsão de envio",IF(Cadastros!$B$3&gt;$H185,"Envio atrasado","No prazo")),IF($L185="",IF($K185="","Sem previsão de recebimento",IF(Cadastros!$B$3&gt;$K185,"Recebimento atrasado","No prazo")),IF($K185="","Recebida sem previsão",IF($L185&gt;$K185,"Recebida com atraso","Concluída no prazo")))))</f>
        <v/>
      </c>
      <c r="R185" s="18" t="n"/>
      <c r="S185" s="20">
        <f>IF($A185="","",_xlfn.TEXTJOIN(" | ",TRUE,IF($C185=$D185,"Origem e destino iguais",""),IF(COUNTIF($A$5:$A$204,$A185)&gt;1,"ID duplicado",""),IF(AND($I185&lt;&gt;"",$J185=""),"Informe a quantidade enviada",""),IF(AND($J185&lt;&gt;"",$I185=""),"Informe a data de envio",""),IF(AND($L185&lt;&gt;"",$M185=""),"Informe a quantidade recebida",""),IF(AND($M185&lt;&gt;"",$L185=""),"Informe a data de recebimento",""),IF(AND($L185&lt;&gt;"",$I185=""),"Recebimento sem envio",""),IF(AND($J185&lt;&gt;"",$G185&lt;&gt;"",$J185&lt;&gt;$G185),"Envio diferente do solicitado",""),IF(AND($L185&lt;&gt;"",$M185&lt;&gt;"",$J185&lt;&gt;"",$M185&lt;&gt;$J185),"Diferença no recebimento",""),IF(AND($M185&lt;&gt;"",$J185&lt;&gt;"",$M185&gt;$J185),"Recebido acima do enviado",""),IF(AND($I185&lt;&gt;"",$B185&lt;&gt;"",$I185&lt;$B185),"Envio anterior à solicitação",""),IF(AND($L185&lt;&gt;"",$I185&lt;&gt;"",$L185&lt;$I185),"Recebimento anterior ao envio",""),IF(AND($O185&lt;&gt;"",$L185="",$O185&gt;Cadastros!$B$5),"Trânsito prolongado","")))</f>
        <v/>
      </c>
      <c r="T185" s="22">
        <f>IF($A185="","",IF(AND(COUNTIFS(tbSaldos[Depósito],$C185,tbSaldos[SKU],$E185)&gt;0,COUNTIFS(tbSaldos[Depósito],$D185,tbSaldos[SKU],$E185)&gt;0),"OK","Cadastrar saldo de origem/destino"))</f>
        <v/>
      </c>
    </row>
    <row r="186">
      <c r="A186" s="18" t="n"/>
      <c r="B186" s="42" t="n"/>
      <c r="C186" s="18" t="n"/>
      <c r="D186" s="18" t="n"/>
      <c r="E186" s="18" t="n"/>
      <c r="F186" s="20">
        <f>IF($A186="","",IF($E186="","",IFERROR(INDEX(tbProdutos[Produto],MATCH($E186,tbProdutos[SKU],0)),"SKU não cadastrado")))</f>
        <v/>
      </c>
      <c r="G186" s="21" t="n"/>
      <c r="H186" s="42" t="n"/>
      <c r="I186" s="42" t="n"/>
      <c r="J186" s="21" t="n"/>
      <c r="K186" s="42" t="n"/>
      <c r="L186" s="42" t="n"/>
      <c r="M186" s="21" t="n"/>
      <c r="N186" s="22">
        <f>IF($A186="","",IF(OR($B186="",$C186="",$D186="",$E186="",$G186=""),"Cadastro incompleto",IF($I186="",IF($J186&lt;&gt;"","Envio incompleto","Solicitada"),IF($J186="","Envio incompleto",IF(OR($L186&lt;&gt;"",$M186&lt;&gt;""),IF(OR($L186="",$M186=""),"Recebimento incompleto",IF($M186=$J186,"Recebida","Recebida com divergência")),"Em trânsito")))))</f>
        <v/>
      </c>
      <c r="O186" s="23">
        <f>IF(OR($A186="",$I186=""),"",MAX(0,IF($L186&lt;&gt;"",$L186-$I186,Cadastros!$B$3-$I186)))</f>
        <v/>
      </c>
      <c r="P186" s="23">
        <f>IF(OR($A186="",$L186="",$M186="",$J186=""),"",$M186-$J186)</f>
        <v/>
      </c>
      <c r="Q186" s="22">
        <f>IF($A186="","",IF($I186="",IF($H186="","Sem previsão de envio",IF(Cadastros!$B$3&gt;$H186,"Envio atrasado","No prazo")),IF($L186="",IF($K186="","Sem previsão de recebimento",IF(Cadastros!$B$3&gt;$K186,"Recebimento atrasado","No prazo")),IF($K186="","Recebida sem previsão",IF($L186&gt;$K186,"Recebida com atraso","Concluída no prazo")))))</f>
        <v/>
      </c>
      <c r="R186" s="18" t="n"/>
      <c r="S186" s="20">
        <f>IF($A186="","",_xlfn.TEXTJOIN(" | ",TRUE,IF($C186=$D186,"Origem e destino iguais",""),IF(COUNTIF($A$5:$A$204,$A186)&gt;1,"ID duplicado",""),IF(AND($I186&lt;&gt;"",$J186=""),"Informe a quantidade enviada",""),IF(AND($J186&lt;&gt;"",$I186=""),"Informe a data de envio",""),IF(AND($L186&lt;&gt;"",$M186=""),"Informe a quantidade recebida",""),IF(AND($M186&lt;&gt;"",$L186=""),"Informe a data de recebimento",""),IF(AND($L186&lt;&gt;"",$I186=""),"Recebimento sem envio",""),IF(AND($J186&lt;&gt;"",$G186&lt;&gt;"",$J186&lt;&gt;$G186),"Envio diferente do solicitado",""),IF(AND($L186&lt;&gt;"",$M186&lt;&gt;"",$J186&lt;&gt;"",$M186&lt;&gt;$J186),"Diferença no recebimento",""),IF(AND($M186&lt;&gt;"",$J186&lt;&gt;"",$M186&gt;$J186),"Recebido acima do enviado",""),IF(AND($I186&lt;&gt;"",$B186&lt;&gt;"",$I186&lt;$B186),"Envio anterior à solicitação",""),IF(AND($L186&lt;&gt;"",$I186&lt;&gt;"",$L186&lt;$I186),"Recebimento anterior ao envio",""),IF(AND($O186&lt;&gt;"",$L186="",$O186&gt;Cadastros!$B$5),"Trânsito prolongado","")))</f>
        <v/>
      </c>
      <c r="T186" s="22">
        <f>IF($A186="","",IF(AND(COUNTIFS(tbSaldos[Depósito],$C186,tbSaldos[SKU],$E186)&gt;0,COUNTIFS(tbSaldos[Depósito],$D186,tbSaldos[SKU],$E186)&gt;0),"OK","Cadastrar saldo de origem/destino"))</f>
        <v/>
      </c>
    </row>
    <row r="187">
      <c r="A187" s="18" t="n"/>
      <c r="B187" s="42" t="n"/>
      <c r="C187" s="18" t="n"/>
      <c r="D187" s="18" t="n"/>
      <c r="E187" s="18" t="n"/>
      <c r="F187" s="20">
        <f>IF($A187="","",IF($E187="","",IFERROR(INDEX(tbProdutos[Produto],MATCH($E187,tbProdutos[SKU],0)),"SKU não cadastrado")))</f>
        <v/>
      </c>
      <c r="G187" s="21" t="n"/>
      <c r="H187" s="42" t="n"/>
      <c r="I187" s="42" t="n"/>
      <c r="J187" s="21" t="n"/>
      <c r="K187" s="42" t="n"/>
      <c r="L187" s="42" t="n"/>
      <c r="M187" s="21" t="n"/>
      <c r="N187" s="22">
        <f>IF($A187="","",IF(OR($B187="",$C187="",$D187="",$E187="",$G187=""),"Cadastro incompleto",IF($I187="",IF($J187&lt;&gt;"","Envio incompleto","Solicitada"),IF($J187="","Envio incompleto",IF(OR($L187&lt;&gt;"",$M187&lt;&gt;""),IF(OR($L187="",$M187=""),"Recebimento incompleto",IF($M187=$J187,"Recebida","Recebida com divergência")),"Em trânsito")))))</f>
        <v/>
      </c>
      <c r="O187" s="23">
        <f>IF(OR($A187="",$I187=""),"",MAX(0,IF($L187&lt;&gt;"",$L187-$I187,Cadastros!$B$3-$I187)))</f>
        <v/>
      </c>
      <c r="P187" s="23">
        <f>IF(OR($A187="",$L187="",$M187="",$J187=""),"",$M187-$J187)</f>
        <v/>
      </c>
      <c r="Q187" s="22">
        <f>IF($A187="","",IF($I187="",IF($H187="","Sem previsão de envio",IF(Cadastros!$B$3&gt;$H187,"Envio atrasado","No prazo")),IF($L187="",IF($K187="","Sem previsão de recebimento",IF(Cadastros!$B$3&gt;$K187,"Recebimento atrasado","No prazo")),IF($K187="","Recebida sem previsão",IF($L187&gt;$K187,"Recebida com atraso","Concluída no prazo")))))</f>
        <v/>
      </c>
      <c r="R187" s="18" t="n"/>
      <c r="S187" s="20">
        <f>IF($A187="","",_xlfn.TEXTJOIN(" | ",TRUE,IF($C187=$D187,"Origem e destino iguais",""),IF(COUNTIF($A$5:$A$204,$A187)&gt;1,"ID duplicado",""),IF(AND($I187&lt;&gt;"",$J187=""),"Informe a quantidade enviada",""),IF(AND($J187&lt;&gt;"",$I187=""),"Informe a data de envio",""),IF(AND($L187&lt;&gt;"",$M187=""),"Informe a quantidade recebida",""),IF(AND($M187&lt;&gt;"",$L187=""),"Informe a data de recebimento",""),IF(AND($L187&lt;&gt;"",$I187=""),"Recebimento sem envio",""),IF(AND($J187&lt;&gt;"",$G187&lt;&gt;"",$J187&lt;&gt;$G187),"Envio diferente do solicitado",""),IF(AND($L187&lt;&gt;"",$M187&lt;&gt;"",$J187&lt;&gt;"",$M187&lt;&gt;$J187),"Diferença no recebimento",""),IF(AND($M187&lt;&gt;"",$J187&lt;&gt;"",$M187&gt;$J187),"Recebido acima do enviado",""),IF(AND($I187&lt;&gt;"",$B187&lt;&gt;"",$I187&lt;$B187),"Envio anterior à solicitação",""),IF(AND($L187&lt;&gt;"",$I187&lt;&gt;"",$L187&lt;$I187),"Recebimento anterior ao envio",""),IF(AND($O187&lt;&gt;"",$L187="",$O187&gt;Cadastros!$B$5),"Trânsito prolongado","")))</f>
        <v/>
      </c>
      <c r="T187" s="22">
        <f>IF($A187="","",IF(AND(COUNTIFS(tbSaldos[Depósito],$C187,tbSaldos[SKU],$E187)&gt;0,COUNTIFS(tbSaldos[Depósito],$D187,tbSaldos[SKU],$E187)&gt;0),"OK","Cadastrar saldo de origem/destino"))</f>
        <v/>
      </c>
    </row>
    <row r="188">
      <c r="A188" s="18" t="n"/>
      <c r="B188" s="42" t="n"/>
      <c r="C188" s="18" t="n"/>
      <c r="D188" s="18" t="n"/>
      <c r="E188" s="18" t="n"/>
      <c r="F188" s="20">
        <f>IF($A188="","",IF($E188="","",IFERROR(INDEX(tbProdutos[Produto],MATCH($E188,tbProdutos[SKU],0)),"SKU não cadastrado")))</f>
        <v/>
      </c>
      <c r="G188" s="21" t="n"/>
      <c r="H188" s="42" t="n"/>
      <c r="I188" s="42" t="n"/>
      <c r="J188" s="21" t="n"/>
      <c r="K188" s="42" t="n"/>
      <c r="L188" s="42" t="n"/>
      <c r="M188" s="21" t="n"/>
      <c r="N188" s="22">
        <f>IF($A188="","",IF(OR($B188="",$C188="",$D188="",$E188="",$G188=""),"Cadastro incompleto",IF($I188="",IF($J188&lt;&gt;"","Envio incompleto","Solicitada"),IF($J188="","Envio incompleto",IF(OR($L188&lt;&gt;"",$M188&lt;&gt;""),IF(OR($L188="",$M188=""),"Recebimento incompleto",IF($M188=$J188,"Recebida","Recebida com divergência")),"Em trânsito")))))</f>
        <v/>
      </c>
      <c r="O188" s="23">
        <f>IF(OR($A188="",$I188=""),"",MAX(0,IF($L188&lt;&gt;"",$L188-$I188,Cadastros!$B$3-$I188)))</f>
        <v/>
      </c>
      <c r="P188" s="23">
        <f>IF(OR($A188="",$L188="",$M188="",$J188=""),"",$M188-$J188)</f>
        <v/>
      </c>
      <c r="Q188" s="22">
        <f>IF($A188="","",IF($I188="",IF($H188="","Sem previsão de envio",IF(Cadastros!$B$3&gt;$H188,"Envio atrasado","No prazo")),IF($L188="",IF($K188="","Sem previsão de recebimento",IF(Cadastros!$B$3&gt;$K188,"Recebimento atrasado","No prazo")),IF($K188="","Recebida sem previsão",IF($L188&gt;$K188,"Recebida com atraso","Concluída no prazo")))))</f>
        <v/>
      </c>
      <c r="R188" s="18" t="n"/>
      <c r="S188" s="20">
        <f>IF($A188="","",_xlfn.TEXTJOIN(" | ",TRUE,IF($C188=$D188,"Origem e destino iguais",""),IF(COUNTIF($A$5:$A$204,$A188)&gt;1,"ID duplicado",""),IF(AND($I188&lt;&gt;"",$J188=""),"Informe a quantidade enviada",""),IF(AND($J188&lt;&gt;"",$I188=""),"Informe a data de envio",""),IF(AND($L188&lt;&gt;"",$M188=""),"Informe a quantidade recebida",""),IF(AND($M188&lt;&gt;"",$L188=""),"Informe a data de recebimento",""),IF(AND($L188&lt;&gt;"",$I188=""),"Recebimento sem envio",""),IF(AND($J188&lt;&gt;"",$G188&lt;&gt;"",$J188&lt;&gt;$G188),"Envio diferente do solicitado",""),IF(AND($L188&lt;&gt;"",$M188&lt;&gt;"",$J188&lt;&gt;"",$M188&lt;&gt;$J188),"Diferença no recebimento",""),IF(AND($M188&lt;&gt;"",$J188&lt;&gt;"",$M188&gt;$J188),"Recebido acima do enviado",""),IF(AND($I188&lt;&gt;"",$B188&lt;&gt;"",$I188&lt;$B188),"Envio anterior à solicitação",""),IF(AND($L188&lt;&gt;"",$I188&lt;&gt;"",$L188&lt;$I188),"Recebimento anterior ao envio",""),IF(AND($O188&lt;&gt;"",$L188="",$O188&gt;Cadastros!$B$5),"Trânsito prolongado","")))</f>
        <v/>
      </c>
      <c r="T188" s="22">
        <f>IF($A188="","",IF(AND(COUNTIFS(tbSaldos[Depósito],$C188,tbSaldos[SKU],$E188)&gt;0,COUNTIFS(tbSaldos[Depósito],$D188,tbSaldos[SKU],$E188)&gt;0),"OK","Cadastrar saldo de origem/destino"))</f>
        <v/>
      </c>
    </row>
    <row r="189">
      <c r="A189" s="18" t="n"/>
      <c r="B189" s="42" t="n"/>
      <c r="C189" s="18" t="n"/>
      <c r="D189" s="18" t="n"/>
      <c r="E189" s="18" t="n"/>
      <c r="F189" s="20">
        <f>IF($A189="","",IF($E189="","",IFERROR(INDEX(tbProdutos[Produto],MATCH($E189,tbProdutos[SKU],0)),"SKU não cadastrado")))</f>
        <v/>
      </c>
      <c r="G189" s="21" t="n"/>
      <c r="H189" s="42" t="n"/>
      <c r="I189" s="42" t="n"/>
      <c r="J189" s="21" t="n"/>
      <c r="K189" s="42" t="n"/>
      <c r="L189" s="42" t="n"/>
      <c r="M189" s="21" t="n"/>
      <c r="N189" s="22">
        <f>IF($A189="","",IF(OR($B189="",$C189="",$D189="",$E189="",$G189=""),"Cadastro incompleto",IF($I189="",IF($J189&lt;&gt;"","Envio incompleto","Solicitada"),IF($J189="","Envio incompleto",IF(OR($L189&lt;&gt;"",$M189&lt;&gt;""),IF(OR($L189="",$M189=""),"Recebimento incompleto",IF($M189=$J189,"Recebida","Recebida com divergência")),"Em trânsito")))))</f>
        <v/>
      </c>
      <c r="O189" s="23">
        <f>IF(OR($A189="",$I189=""),"",MAX(0,IF($L189&lt;&gt;"",$L189-$I189,Cadastros!$B$3-$I189)))</f>
        <v/>
      </c>
      <c r="P189" s="23">
        <f>IF(OR($A189="",$L189="",$M189="",$J189=""),"",$M189-$J189)</f>
        <v/>
      </c>
      <c r="Q189" s="22">
        <f>IF($A189="","",IF($I189="",IF($H189="","Sem previsão de envio",IF(Cadastros!$B$3&gt;$H189,"Envio atrasado","No prazo")),IF($L189="",IF($K189="","Sem previsão de recebimento",IF(Cadastros!$B$3&gt;$K189,"Recebimento atrasado","No prazo")),IF($K189="","Recebida sem previsão",IF($L189&gt;$K189,"Recebida com atraso","Concluída no prazo")))))</f>
        <v/>
      </c>
      <c r="R189" s="18" t="n"/>
      <c r="S189" s="20">
        <f>IF($A189="","",_xlfn.TEXTJOIN(" | ",TRUE,IF($C189=$D189,"Origem e destino iguais",""),IF(COUNTIF($A$5:$A$204,$A189)&gt;1,"ID duplicado",""),IF(AND($I189&lt;&gt;"",$J189=""),"Informe a quantidade enviada",""),IF(AND($J189&lt;&gt;"",$I189=""),"Informe a data de envio",""),IF(AND($L189&lt;&gt;"",$M189=""),"Informe a quantidade recebida",""),IF(AND($M189&lt;&gt;"",$L189=""),"Informe a data de recebimento",""),IF(AND($L189&lt;&gt;"",$I189=""),"Recebimento sem envio",""),IF(AND($J189&lt;&gt;"",$G189&lt;&gt;"",$J189&lt;&gt;$G189),"Envio diferente do solicitado",""),IF(AND($L189&lt;&gt;"",$M189&lt;&gt;"",$J189&lt;&gt;"",$M189&lt;&gt;$J189),"Diferença no recebimento",""),IF(AND($M189&lt;&gt;"",$J189&lt;&gt;"",$M189&gt;$J189),"Recebido acima do enviado",""),IF(AND($I189&lt;&gt;"",$B189&lt;&gt;"",$I189&lt;$B189),"Envio anterior à solicitação",""),IF(AND($L189&lt;&gt;"",$I189&lt;&gt;"",$L189&lt;$I189),"Recebimento anterior ao envio",""),IF(AND($O189&lt;&gt;"",$L189="",$O189&gt;Cadastros!$B$5),"Trânsito prolongado","")))</f>
        <v/>
      </c>
      <c r="T189" s="22">
        <f>IF($A189="","",IF(AND(COUNTIFS(tbSaldos[Depósito],$C189,tbSaldos[SKU],$E189)&gt;0,COUNTIFS(tbSaldos[Depósito],$D189,tbSaldos[SKU],$E189)&gt;0),"OK","Cadastrar saldo de origem/destino"))</f>
        <v/>
      </c>
    </row>
    <row r="190">
      <c r="A190" s="18" t="n"/>
      <c r="B190" s="42" t="n"/>
      <c r="C190" s="18" t="n"/>
      <c r="D190" s="18" t="n"/>
      <c r="E190" s="18" t="n"/>
      <c r="F190" s="20">
        <f>IF($A190="","",IF($E190="","",IFERROR(INDEX(tbProdutos[Produto],MATCH($E190,tbProdutos[SKU],0)),"SKU não cadastrado")))</f>
        <v/>
      </c>
      <c r="G190" s="21" t="n"/>
      <c r="H190" s="42" t="n"/>
      <c r="I190" s="42" t="n"/>
      <c r="J190" s="21" t="n"/>
      <c r="K190" s="42" t="n"/>
      <c r="L190" s="42" t="n"/>
      <c r="M190" s="21" t="n"/>
      <c r="N190" s="22">
        <f>IF($A190="","",IF(OR($B190="",$C190="",$D190="",$E190="",$G190=""),"Cadastro incompleto",IF($I190="",IF($J190&lt;&gt;"","Envio incompleto","Solicitada"),IF($J190="","Envio incompleto",IF(OR($L190&lt;&gt;"",$M190&lt;&gt;""),IF(OR($L190="",$M190=""),"Recebimento incompleto",IF($M190=$J190,"Recebida","Recebida com divergência")),"Em trânsito")))))</f>
        <v/>
      </c>
      <c r="O190" s="23">
        <f>IF(OR($A190="",$I190=""),"",MAX(0,IF($L190&lt;&gt;"",$L190-$I190,Cadastros!$B$3-$I190)))</f>
        <v/>
      </c>
      <c r="P190" s="23">
        <f>IF(OR($A190="",$L190="",$M190="",$J190=""),"",$M190-$J190)</f>
        <v/>
      </c>
      <c r="Q190" s="22">
        <f>IF($A190="","",IF($I190="",IF($H190="","Sem previsão de envio",IF(Cadastros!$B$3&gt;$H190,"Envio atrasado","No prazo")),IF($L190="",IF($K190="","Sem previsão de recebimento",IF(Cadastros!$B$3&gt;$K190,"Recebimento atrasado","No prazo")),IF($K190="","Recebida sem previsão",IF($L190&gt;$K190,"Recebida com atraso","Concluída no prazo")))))</f>
        <v/>
      </c>
      <c r="R190" s="18" t="n"/>
      <c r="S190" s="20">
        <f>IF($A190="","",_xlfn.TEXTJOIN(" | ",TRUE,IF($C190=$D190,"Origem e destino iguais",""),IF(COUNTIF($A$5:$A$204,$A190)&gt;1,"ID duplicado",""),IF(AND($I190&lt;&gt;"",$J190=""),"Informe a quantidade enviada",""),IF(AND($J190&lt;&gt;"",$I190=""),"Informe a data de envio",""),IF(AND($L190&lt;&gt;"",$M190=""),"Informe a quantidade recebida",""),IF(AND($M190&lt;&gt;"",$L190=""),"Informe a data de recebimento",""),IF(AND($L190&lt;&gt;"",$I190=""),"Recebimento sem envio",""),IF(AND($J190&lt;&gt;"",$G190&lt;&gt;"",$J190&lt;&gt;$G190),"Envio diferente do solicitado",""),IF(AND($L190&lt;&gt;"",$M190&lt;&gt;"",$J190&lt;&gt;"",$M190&lt;&gt;$J190),"Diferença no recebimento",""),IF(AND($M190&lt;&gt;"",$J190&lt;&gt;"",$M190&gt;$J190),"Recebido acima do enviado",""),IF(AND($I190&lt;&gt;"",$B190&lt;&gt;"",$I190&lt;$B190),"Envio anterior à solicitação",""),IF(AND($L190&lt;&gt;"",$I190&lt;&gt;"",$L190&lt;$I190),"Recebimento anterior ao envio",""),IF(AND($O190&lt;&gt;"",$L190="",$O190&gt;Cadastros!$B$5),"Trânsito prolongado","")))</f>
        <v/>
      </c>
      <c r="T190" s="22">
        <f>IF($A190="","",IF(AND(COUNTIFS(tbSaldos[Depósito],$C190,tbSaldos[SKU],$E190)&gt;0,COUNTIFS(tbSaldos[Depósito],$D190,tbSaldos[SKU],$E190)&gt;0),"OK","Cadastrar saldo de origem/destino"))</f>
        <v/>
      </c>
    </row>
    <row r="191">
      <c r="A191" s="18" t="n"/>
      <c r="B191" s="42" t="n"/>
      <c r="C191" s="18" t="n"/>
      <c r="D191" s="18" t="n"/>
      <c r="E191" s="18" t="n"/>
      <c r="F191" s="20">
        <f>IF($A191="","",IF($E191="","",IFERROR(INDEX(tbProdutos[Produto],MATCH($E191,tbProdutos[SKU],0)),"SKU não cadastrado")))</f>
        <v/>
      </c>
      <c r="G191" s="21" t="n"/>
      <c r="H191" s="42" t="n"/>
      <c r="I191" s="42" t="n"/>
      <c r="J191" s="21" t="n"/>
      <c r="K191" s="42" t="n"/>
      <c r="L191" s="42" t="n"/>
      <c r="M191" s="21" t="n"/>
      <c r="N191" s="22">
        <f>IF($A191="","",IF(OR($B191="",$C191="",$D191="",$E191="",$G191=""),"Cadastro incompleto",IF($I191="",IF($J191&lt;&gt;"","Envio incompleto","Solicitada"),IF($J191="","Envio incompleto",IF(OR($L191&lt;&gt;"",$M191&lt;&gt;""),IF(OR($L191="",$M191=""),"Recebimento incompleto",IF($M191=$J191,"Recebida","Recebida com divergência")),"Em trânsito")))))</f>
        <v/>
      </c>
      <c r="O191" s="23">
        <f>IF(OR($A191="",$I191=""),"",MAX(0,IF($L191&lt;&gt;"",$L191-$I191,Cadastros!$B$3-$I191)))</f>
        <v/>
      </c>
      <c r="P191" s="23">
        <f>IF(OR($A191="",$L191="",$M191="",$J191=""),"",$M191-$J191)</f>
        <v/>
      </c>
      <c r="Q191" s="22">
        <f>IF($A191="","",IF($I191="",IF($H191="","Sem previsão de envio",IF(Cadastros!$B$3&gt;$H191,"Envio atrasado","No prazo")),IF($L191="",IF($K191="","Sem previsão de recebimento",IF(Cadastros!$B$3&gt;$K191,"Recebimento atrasado","No prazo")),IF($K191="","Recebida sem previsão",IF($L191&gt;$K191,"Recebida com atraso","Concluída no prazo")))))</f>
        <v/>
      </c>
      <c r="R191" s="18" t="n"/>
      <c r="S191" s="20">
        <f>IF($A191="","",_xlfn.TEXTJOIN(" | ",TRUE,IF($C191=$D191,"Origem e destino iguais",""),IF(COUNTIF($A$5:$A$204,$A191)&gt;1,"ID duplicado",""),IF(AND($I191&lt;&gt;"",$J191=""),"Informe a quantidade enviada",""),IF(AND($J191&lt;&gt;"",$I191=""),"Informe a data de envio",""),IF(AND($L191&lt;&gt;"",$M191=""),"Informe a quantidade recebida",""),IF(AND($M191&lt;&gt;"",$L191=""),"Informe a data de recebimento",""),IF(AND($L191&lt;&gt;"",$I191=""),"Recebimento sem envio",""),IF(AND($J191&lt;&gt;"",$G191&lt;&gt;"",$J191&lt;&gt;$G191),"Envio diferente do solicitado",""),IF(AND($L191&lt;&gt;"",$M191&lt;&gt;"",$J191&lt;&gt;"",$M191&lt;&gt;$J191),"Diferença no recebimento",""),IF(AND($M191&lt;&gt;"",$J191&lt;&gt;"",$M191&gt;$J191),"Recebido acima do enviado",""),IF(AND($I191&lt;&gt;"",$B191&lt;&gt;"",$I191&lt;$B191),"Envio anterior à solicitação",""),IF(AND($L191&lt;&gt;"",$I191&lt;&gt;"",$L191&lt;$I191),"Recebimento anterior ao envio",""),IF(AND($O191&lt;&gt;"",$L191="",$O191&gt;Cadastros!$B$5),"Trânsito prolongado","")))</f>
        <v/>
      </c>
      <c r="T191" s="22">
        <f>IF($A191="","",IF(AND(COUNTIFS(tbSaldos[Depósito],$C191,tbSaldos[SKU],$E191)&gt;0,COUNTIFS(tbSaldos[Depósito],$D191,tbSaldos[SKU],$E191)&gt;0),"OK","Cadastrar saldo de origem/destino"))</f>
        <v/>
      </c>
    </row>
    <row r="192">
      <c r="A192" s="18" t="n"/>
      <c r="B192" s="42" t="n"/>
      <c r="C192" s="18" t="n"/>
      <c r="D192" s="18" t="n"/>
      <c r="E192" s="18" t="n"/>
      <c r="F192" s="20">
        <f>IF($A192="","",IF($E192="","",IFERROR(INDEX(tbProdutos[Produto],MATCH($E192,tbProdutos[SKU],0)),"SKU não cadastrado")))</f>
        <v/>
      </c>
      <c r="G192" s="21" t="n"/>
      <c r="H192" s="42" t="n"/>
      <c r="I192" s="42" t="n"/>
      <c r="J192" s="21" t="n"/>
      <c r="K192" s="42" t="n"/>
      <c r="L192" s="42" t="n"/>
      <c r="M192" s="21" t="n"/>
      <c r="N192" s="22">
        <f>IF($A192="","",IF(OR($B192="",$C192="",$D192="",$E192="",$G192=""),"Cadastro incompleto",IF($I192="",IF($J192&lt;&gt;"","Envio incompleto","Solicitada"),IF($J192="","Envio incompleto",IF(OR($L192&lt;&gt;"",$M192&lt;&gt;""),IF(OR($L192="",$M192=""),"Recebimento incompleto",IF($M192=$J192,"Recebida","Recebida com divergência")),"Em trânsito")))))</f>
        <v/>
      </c>
      <c r="O192" s="23">
        <f>IF(OR($A192="",$I192=""),"",MAX(0,IF($L192&lt;&gt;"",$L192-$I192,Cadastros!$B$3-$I192)))</f>
        <v/>
      </c>
      <c r="P192" s="23">
        <f>IF(OR($A192="",$L192="",$M192="",$J192=""),"",$M192-$J192)</f>
        <v/>
      </c>
      <c r="Q192" s="22">
        <f>IF($A192="","",IF($I192="",IF($H192="","Sem previsão de envio",IF(Cadastros!$B$3&gt;$H192,"Envio atrasado","No prazo")),IF($L192="",IF($K192="","Sem previsão de recebimento",IF(Cadastros!$B$3&gt;$K192,"Recebimento atrasado","No prazo")),IF($K192="","Recebida sem previsão",IF($L192&gt;$K192,"Recebida com atraso","Concluída no prazo")))))</f>
        <v/>
      </c>
      <c r="R192" s="18" t="n"/>
      <c r="S192" s="20">
        <f>IF($A192="","",_xlfn.TEXTJOIN(" | ",TRUE,IF($C192=$D192,"Origem e destino iguais",""),IF(COUNTIF($A$5:$A$204,$A192)&gt;1,"ID duplicado",""),IF(AND($I192&lt;&gt;"",$J192=""),"Informe a quantidade enviada",""),IF(AND($J192&lt;&gt;"",$I192=""),"Informe a data de envio",""),IF(AND($L192&lt;&gt;"",$M192=""),"Informe a quantidade recebida",""),IF(AND($M192&lt;&gt;"",$L192=""),"Informe a data de recebimento",""),IF(AND($L192&lt;&gt;"",$I192=""),"Recebimento sem envio",""),IF(AND($J192&lt;&gt;"",$G192&lt;&gt;"",$J192&lt;&gt;$G192),"Envio diferente do solicitado",""),IF(AND($L192&lt;&gt;"",$M192&lt;&gt;"",$J192&lt;&gt;"",$M192&lt;&gt;$J192),"Diferença no recebimento",""),IF(AND($M192&lt;&gt;"",$J192&lt;&gt;"",$M192&gt;$J192),"Recebido acima do enviado",""),IF(AND($I192&lt;&gt;"",$B192&lt;&gt;"",$I192&lt;$B192),"Envio anterior à solicitação",""),IF(AND($L192&lt;&gt;"",$I192&lt;&gt;"",$L192&lt;$I192),"Recebimento anterior ao envio",""),IF(AND($O192&lt;&gt;"",$L192="",$O192&gt;Cadastros!$B$5),"Trânsito prolongado","")))</f>
        <v/>
      </c>
      <c r="T192" s="22">
        <f>IF($A192="","",IF(AND(COUNTIFS(tbSaldos[Depósito],$C192,tbSaldos[SKU],$E192)&gt;0,COUNTIFS(tbSaldos[Depósito],$D192,tbSaldos[SKU],$E192)&gt;0),"OK","Cadastrar saldo de origem/destino"))</f>
        <v/>
      </c>
    </row>
    <row r="193">
      <c r="A193" s="18" t="n"/>
      <c r="B193" s="42" t="n"/>
      <c r="C193" s="18" t="n"/>
      <c r="D193" s="18" t="n"/>
      <c r="E193" s="18" t="n"/>
      <c r="F193" s="20">
        <f>IF($A193="","",IF($E193="","",IFERROR(INDEX(tbProdutos[Produto],MATCH($E193,tbProdutos[SKU],0)),"SKU não cadastrado")))</f>
        <v/>
      </c>
      <c r="G193" s="21" t="n"/>
      <c r="H193" s="42" t="n"/>
      <c r="I193" s="42" t="n"/>
      <c r="J193" s="21" t="n"/>
      <c r="K193" s="42" t="n"/>
      <c r="L193" s="42" t="n"/>
      <c r="M193" s="21" t="n"/>
      <c r="N193" s="22">
        <f>IF($A193="","",IF(OR($B193="",$C193="",$D193="",$E193="",$G193=""),"Cadastro incompleto",IF($I193="",IF($J193&lt;&gt;"","Envio incompleto","Solicitada"),IF($J193="","Envio incompleto",IF(OR($L193&lt;&gt;"",$M193&lt;&gt;""),IF(OR($L193="",$M193=""),"Recebimento incompleto",IF($M193=$J193,"Recebida","Recebida com divergência")),"Em trânsito")))))</f>
        <v/>
      </c>
      <c r="O193" s="23">
        <f>IF(OR($A193="",$I193=""),"",MAX(0,IF($L193&lt;&gt;"",$L193-$I193,Cadastros!$B$3-$I193)))</f>
        <v/>
      </c>
      <c r="P193" s="23">
        <f>IF(OR($A193="",$L193="",$M193="",$J193=""),"",$M193-$J193)</f>
        <v/>
      </c>
      <c r="Q193" s="22">
        <f>IF($A193="","",IF($I193="",IF($H193="","Sem previsão de envio",IF(Cadastros!$B$3&gt;$H193,"Envio atrasado","No prazo")),IF($L193="",IF($K193="","Sem previsão de recebimento",IF(Cadastros!$B$3&gt;$K193,"Recebimento atrasado","No prazo")),IF($K193="","Recebida sem previsão",IF($L193&gt;$K193,"Recebida com atraso","Concluída no prazo")))))</f>
        <v/>
      </c>
      <c r="R193" s="18" t="n"/>
      <c r="S193" s="20">
        <f>IF($A193="","",_xlfn.TEXTJOIN(" | ",TRUE,IF($C193=$D193,"Origem e destino iguais",""),IF(COUNTIF($A$5:$A$204,$A193)&gt;1,"ID duplicado",""),IF(AND($I193&lt;&gt;"",$J193=""),"Informe a quantidade enviada",""),IF(AND($J193&lt;&gt;"",$I193=""),"Informe a data de envio",""),IF(AND($L193&lt;&gt;"",$M193=""),"Informe a quantidade recebida",""),IF(AND($M193&lt;&gt;"",$L193=""),"Informe a data de recebimento",""),IF(AND($L193&lt;&gt;"",$I193=""),"Recebimento sem envio",""),IF(AND($J193&lt;&gt;"",$G193&lt;&gt;"",$J193&lt;&gt;$G193),"Envio diferente do solicitado",""),IF(AND($L193&lt;&gt;"",$M193&lt;&gt;"",$J193&lt;&gt;"",$M193&lt;&gt;$J193),"Diferença no recebimento",""),IF(AND($M193&lt;&gt;"",$J193&lt;&gt;"",$M193&gt;$J193),"Recebido acima do enviado",""),IF(AND($I193&lt;&gt;"",$B193&lt;&gt;"",$I193&lt;$B193),"Envio anterior à solicitação",""),IF(AND($L193&lt;&gt;"",$I193&lt;&gt;"",$L193&lt;$I193),"Recebimento anterior ao envio",""),IF(AND($O193&lt;&gt;"",$L193="",$O193&gt;Cadastros!$B$5),"Trânsito prolongado","")))</f>
        <v/>
      </c>
      <c r="T193" s="22">
        <f>IF($A193="","",IF(AND(COUNTIFS(tbSaldos[Depósito],$C193,tbSaldos[SKU],$E193)&gt;0,COUNTIFS(tbSaldos[Depósito],$D193,tbSaldos[SKU],$E193)&gt;0),"OK","Cadastrar saldo de origem/destino"))</f>
        <v/>
      </c>
    </row>
    <row r="194">
      <c r="A194" s="18" t="n"/>
      <c r="B194" s="42" t="n"/>
      <c r="C194" s="18" t="n"/>
      <c r="D194" s="18" t="n"/>
      <c r="E194" s="18" t="n"/>
      <c r="F194" s="20">
        <f>IF($A194="","",IF($E194="","",IFERROR(INDEX(tbProdutos[Produto],MATCH($E194,tbProdutos[SKU],0)),"SKU não cadastrado")))</f>
        <v/>
      </c>
      <c r="G194" s="21" t="n"/>
      <c r="H194" s="42" t="n"/>
      <c r="I194" s="42" t="n"/>
      <c r="J194" s="21" t="n"/>
      <c r="K194" s="42" t="n"/>
      <c r="L194" s="42" t="n"/>
      <c r="M194" s="21" t="n"/>
      <c r="N194" s="22">
        <f>IF($A194="","",IF(OR($B194="",$C194="",$D194="",$E194="",$G194=""),"Cadastro incompleto",IF($I194="",IF($J194&lt;&gt;"","Envio incompleto","Solicitada"),IF($J194="","Envio incompleto",IF(OR($L194&lt;&gt;"",$M194&lt;&gt;""),IF(OR($L194="",$M194=""),"Recebimento incompleto",IF($M194=$J194,"Recebida","Recebida com divergência")),"Em trânsito")))))</f>
        <v/>
      </c>
      <c r="O194" s="23">
        <f>IF(OR($A194="",$I194=""),"",MAX(0,IF($L194&lt;&gt;"",$L194-$I194,Cadastros!$B$3-$I194)))</f>
        <v/>
      </c>
      <c r="P194" s="23">
        <f>IF(OR($A194="",$L194="",$M194="",$J194=""),"",$M194-$J194)</f>
        <v/>
      </c>
      <c r="Q194" s="22">
        <f>IF($A194="","",IF($I194="",IF($H194="","Sem previsão de envio",IF(Cadastros!$B$3&gt;$H194,"Envio atrasado","No prazo")),IF($L194="",IF($K194="","Sem previsão de recebimento",IF(Cadastros!$B$3&gt;$K194,"Recebimento atrasado","No prazo")),IF($K194="","Recebida sem previsão",IF($L194&gt;$K194,"Recebida com atraso","Concluída no prazo")))))</f>
        <v/>
      </c>
      <c r="R194" s="18" t="n"/>
      <c r="S194" s="20">
        <f>IF($A194="","",_xlfn.TEXTJOIN(" | ",TRUE,IF($C194=$D194,"Origem e destino iguais",""),IF(COUNTIF($A$5:$A$204,$A194)&gt;1,"ID duplicado",""),IF(AND($I194&lt;&gt;"",$J194=""),"Informe a quantidade enviada",""),IF(AND($J194&lt;&gt;"",$I194=""),"Informe a data de envio",""),IF(AND($L194&lt;&gt;"",$M194=""),"Informe a quantidade recebida",""),IF(AND($M194&lt;&gt;"",$L194=""),"Informe a data de recebimento",""),IF(AND($L194&lt;&gt;"",$I194=""),"Recebimento sem envio",""),IF(AND($J194&lt;&gt;"",$G194&lt;&gt;"",$J194&lt;&gt;$G194),"Envio diferente do solicitado",""),IF(AND($L194&lt;&gt;"",$M194&lt;&gt;"",$J194&lt;&gt;"",$M194&lt;&gt;$J194),"Diferença no recebimento",""),IF(AND($M194&lt;&gt;"",$J194&lt;&gt;"",$M194&gt;$J194),"Recebido acima do enviado",""),IF(AND($I194&lt;&gt;"",$B194&lt;&gt;"",$I194&lt;$B194),"Envio anterior à solicitação",""),IF(AND($L194&lt;&gt;"",$I194&lt;&gt;"",$L194&lt;$I194),"Recebimento anterior ao envio",""),IF(AND($O194&lt;&gt;"",$L194="",$O194&gt;Cadastros!$B$5),"Trânsito prolongado","")))</f>
        <v/>
      </c>
      <c r="T194" s="22">
        <f>IF($A194="","",IF(AND(COUNTIFS(tbSaldos[Depósito],$C194,tbSaldos[SKU],$E194)&gt;0,COUNTIFS(tbSaldos[Depósito],$D194,tbSaldos[SKU],$E194)&gt;0),"OK","Cadastrar saldo de origem/destino"))</f>
        <v/>
      </c>
    </row>
    <row r="195">
      <c r="A195" s="18" t="n"/>
      <c r="B195" s="42" t="n"/>
      <c r="C195" s="18" t="n"/>
      <c r="D195" s="18" t="n"/>
      <c r="E195" s="18" t="n"/>
      <c r="F195" s="20">
        <f>IF($A195="","",IF($E195="","",IFERROR(INDEX(tbProdutos[Produto],MATCH($E195,tbProdutos[SKU],0)),"SKU não cadastrado")))</f>
        <v/>
      </c>
      <c r="G195" s="21" t="n"/>
      <c r="H195" s="42" t="n"/>
      <c r="I195" s="42" t="n"/>
      <c r="J195" s="21" t="n"/>
      <c r="K195" s="42" t="n"/>
      <c r="L195" s="42" t="n"/>
      <c r="M195" s="21" t="n"/>
      <c r="N195" s="22">
        <f>IF($A195="","",IF(OR($B195="",$C195="",$D195="",$E195="",$G195=""),"Cadastro incompleto",IF($I195="",IF($J195&lt;&gt;"","Envio incompleto","Solicitada"),IF($J195="","Envio incompleto",IF(OR($L195&lt;&gt;"",$M195&lt;&gt;""),IF(OR($L195="",$M195=""),"Recebimento incompleto",IF($M195=$J195,"Recebida","Recebida com divergência")),"Em trânsito")))))</f>
        <v/>
      </c>
      <c r="O195" s="23">
        <f>IF(OR($A195="",$I195=""),"",MAX(0,IF($L195&lt;&gt;"",$L195-$I195,Cadastros!$B$3-$I195)))</f>
        <v/>
      </c>
      <c r="P195" s="23">
        <f>IF(OR($A195="",$L195="",$M195="",$J195=""),"",$M195-$J195)</f>
        <v/>
      </c>
      <c r="Q195" s="22">
        <f>IF($A195="","",IF($I195="",IF($H195="","Sem previsão de envio",IF(Cadastros!$B$3&gt;$H195,"Envio atrasado","No prazo")),IF($L195="",IF($K195="","Sem previsão de recebimento",IF(Cadastros!$B$3&gt;$K195,"Recebimento atrasado","No prazo")),IF($K195="","Recebida sem previsão",IF($L195&gt;$K195,"Recebida com atraso","Concluída no prazo")))))</f>
        <v/>
      </c>
      <c r="R195" s="18" t="n"/>
      <c r="S195" s="20">
        <f>IF($A195="","",_xlfn.TEXTJOIN(" | ",TRUE,IF($C195=$D195,"Origem e destino iguais",""),IF(COUNTIF($A$5:$A$204,$A195)&gt;1,"ID duplicado",""),IF(AND($I195&lt;&gt;"",$J195=""),"Informe a quantidade enviada",""),IF(AND($J195&lt;&gt;"",$I195=""),"Informe a data de envio",""),IF(AND($L195&lt;&gt;"",$M195=""),"Informe a quantidade recebida",""),IF(AND($M195&lt;&gt;"",$L195=""),"Informe a data de recebimento",""),IF(AND($L195&lt;&gt;"",$I195=""),"Recebimento sem envio",""),IF(AND($J195&lt;&gt;"",$G195&lt;&gt;"",$J195&lt;&gt;$G195),"Envio diferente do solicitado",""),IF(AND($L195&lt;&gt;"",$M195&lt;&gt;"",$J195&lt;&gt;"",$M195&lt;&gt;$J195),"Diferença no recebimento",""),IF(AND($M195&lt;&gt;"",$J195&lt;&gt;"",$M195&gt;$J195),"Recebido acima do enviado",""),IF(AND($I195&lt;&gt;"",$B195&lt;&gt;"",$I195&lt;$B195),"Envio anterior à solicitação",""),IF(AND($L195&lt;&gt;"",$I195&lt;&gt;"",$L195&lt;$I195),"Recebimento anterior ao envio",""),IF(AND($O195&lt;&gt;"",$L195="",$O195&gt;Cadastros!$B$5),"Trânsito prolongado","")))</f>
        <v/>
      </c>
      <c r="T195" s="22">
        <f>IF($A195="","",IF(AND(COUNTIFS(tbSaldos[Depósito],$C195,tbSaldos[SKU],$E195)&gt;0,COUNTIFS(tbSaldos[Depósito],$D195,tbSaldos[SKU],$E195)&gt;0),"OK","Cadastrar saldo de origem/destino"))</f>
        <v/>
      </c>
    </row>
    <row r="196">
      <c r="A196" s="18" t="n"/>
      <c r="B196" s="42" t="n"/>
      <c r="C196" s="18" t="n"/>
      <c r="D196" s="18" t="n"/>
      <c r="E196" s="18" t="n"/>
      <c r="F196" s="20">
        <f>IF($A196="","",IF($E196="","",IFERROR(INDEX(tbProdutos[Produto],MATCH($E196,tbProdutos[SKU],0)),"SKU não cadastrado")))</f>
        <v/>
      </c>
      <c r="G196" s="21" t="n"/>
      <c r="H196" s="42" t="n"/>
      <c r="I196" s="42" t="n"/>
      <c r="J196" s="21" t="n"/>
      <c r="K196" s="42" t="n"/>
      <c r="L196" s="42" t="n"/>
      <c r="M196" s="21" t="n"/>
      <c r="N196" s="22">
        <f>IF($A196="","",IF(OR($B196="",$C196="",$D196="",$E196="",$G196=""),"Cadastro incompleto",IF($I196="",IF($J196&lt;&gt;"","Envio incompleto","Solicitada"),IF($J196="","Envio incompleto",IF(OR($L196&lt;&gt;"",$M196&lt;&gt;""),IF(OR($L196="",$M196=""),"Recebimento incompleto",IF($M196=$J196,"Recebida","Recebida com divergência")),"Em trânsito")))))</f>
        <v/>
      </c>
      <c r="O196" s="23">
        <f>IF(OR($A196="",$I196=""),"",MAX(0,IF($L196&lt;&gt;"",$L196-$I196,Cadastros!$B$3-$I196)))</f>
        <v/>
      </c>
      <c r="P196" s="23">
        <f>IF(OR($A196="",$L196="",$M196="",$J196=""),"",$M196-$J196)</f>
        <v/>
      </c>
      <c r="Q196" s="22">
        <f>IF($A196="","",IF($I196="",IF($H196="","Sem previsão de envio",IF(Cadastros!$B$3&gt;$H196,"Envio atrasado","No prazo")),IF($L196="",IF($K196="","Sem previsão de recebimento",IF(Cadastros!$B$3&gt;$K196,"Recebimento atrasado","No prazo")),IF($K196="","Recebida sem previsão",IF($L196&gt;$K196,"Recebida com atraso","Concluída no prazo")))))</f>
        <v/>
      </c>
      <c r="R196" s="18" t="n"/>
      <c r="S196" s="20">
        <f>IF($A196="","",_xlfn.TEXTJOIN(" | ",TRUE,IF($C196=$D196,"Origem e destino iguais",""),IF(COUNTIF($A$5:$A$204,$A196)&gt;1,"ID duplicado",""),IF(AND($I196&lt;&gt;"",$J196=""),"Informe a quantidade enviada",""),IF(AND($J196&lt;&gt;"",$I196=""),"Informe a data de envio",""),IF(AND($L196&lt;&gt;"",$M196=""),"Informe a quantidade recebida",""),IF(AND($M196&lt;&gt;"",$L196=""),"Informe a data de recebimento",""),IF(AND($L196&lt;&gt;"",$I196=""),"Recebimento sem envio",""),IF(AND($J196&lt;&gt;"",$G196&lt;&gt;"",$J196&lt;&gt;$G196),"Envio diferente do solicitado",""),IF(AND($L196&lt;&gt;"",$M196&lt;&gt;"",$J196&lt;&gt;"",$M196&lt;&gt;$J196),"Diferença no recebimento",""),IF(AND($M196&lt;&gt;"",$J196&lt;&gt;"",$M196&gt;$J196),"Recebido acima do enviado",""),IF(AND($I196&lt;&gt;"",$B196&lt;&gt;"",$I196&lt;$B196),"Envio anterior à solicitação",""),IF(AND($L196&lt;&gt;"",$I196&lt;&gt;"",$L196&lt;$I196),"Recebimento anterior ao envio",""),IF(AND($O196&lt;&gt;"",$L196="",$O196&gt;Cadastros!$B$5),"Trânsito prolongado","")))</f>
        <v/>
      </c>
      <c r="T196" s="22">
        <f>IF($A196="","",IF(AND(COUNTIFS(tbSaldos[Depósito],$C196,tbSaldos[SKU],$E196)&gt;0,COUNTIFS(tbSaldos[Depósito],$D196,tbSaldos[SKU],$E196)&gt;0),"OK","Cadastrar saldo de origem/destino"))</f>
        <v/>
      </c>
    </row>
    <row r="197">
      <c r="A197" s="18" t="n"/>
      <c r="B197" s="42" t="n"/>
      <c r="C197" s="18" t="n"/>
      <c r="D197" s="18" t="n"/>
      <c r="E197" s="18" t="n"/>
      <c r="F197" s="20">
        <f>IF($A197="","",IF($E197="","",IFERROR(INDEX(tbProdutos[Produto],MATCH($E197,tbProdutos[SKU],0)),"SKU não cadastrado")))</f>
        <v/>
      </c>
      <c r="G197" s="21" t="n"/>
      <c r="H197" s="42" t="n"/>
      <c r="I197" s="42" t="n"/>
      <c r="J197" s="21" t="n"/>
      <c r="K197" s="42" t="n"/>
      <c r="L197" s="42" t="n"/>
      <c r="M197" s="21" t="n"/>
      <c r="N197" s="22">
        <f>IF($A197="","",IF(OR($B197="",$C197="",$D197="",$E197="",$G197=""),"Cadastro incompleto",IF($I197="",IF($J197&lt;&gt;"","Envio incompleto","Solicitada"),IF($J197="","Envio incompleto",IF(OR($L197&lt;&gt;"",$M197&lt;&gt;""),IF(OR($L197="",$M197=""),"Recebimento incompleto",IF($M197=$J197,"Recebida","Recebida com divergência")),"Em trânsito")))))</f>
        <v/>
      </c>
      <c r="O197" s="23">
        <f>IF(OR($A197="",$I197=""),"",MAX(0,IF($L197&lt;&gt;"",$L197-$I197,Cadastros!$B$3-$I197)))</f>
        <v/>
      </c>
      <c r="P197" s="23">
        <f>IF(OR($A197="",$L197="",$M197="",$J197=""),"",$M197-$J197)</f>
        <v/>
      </c>
      <c r="Q197" s="22">
        <f>IF($A197="","",IF($I197="",IF($H197="","Sem previsão de envio",IF(Cadastros!$B$3&gt;$H197,"Envio atrasado","No prazo")),IF($L197="",IF($K197="","Sem previsão de recebimento",IF(Cadastros!$B$3&gt;$K197,"Recebimento atrasado","No prazo")),IF($K197="","Recebida sem previsão",IF($L197&gt;$K197,"Recebida com atraso","Concluída no prazo")))))</f>
        <v/>
      </c>
      <c r="R197" s="18" t="n"/>
      <c r="S197" s="20">
        <f>IF($A197="","",_xlfn.TEXTJOIN(" | ",TRUE,IF($C197=$D197,"Origem e destino iguais",""),IF(COUNTIF($A$5:$A$204,$A197)&gt;1,"ID duplicado",""),IF(AND($I197&lt;&gt;"",$J197=""),"Informe a quantidade enviada",""),IF(AND($J197&lt;&gt;"",$I197=""),"Informe a data de envio",""),IF(AND($L197&lt;&gt;"",$M197=""),"Informe a quantidade recebida",""),IF(AND($M197&lt;&gt;"",$L197=""),"Informe a data de recebimento",""),IF(AND($L197&lt;&gt;"",$I197=""),"Recebimento sem envio",""),IF(AND($J197&lt;&gt;"",$G197&lt;&gt;"",$J197&lt;&gt;$G197),"Envio diferente do solicitado",""),IF(AND($L197&lt;&gt;"",$M197&lt;&gt;"",$J197&lt;&gt;"",$M197&lt;&gt;$J197),"Diferença no recebimento",""),IF(AND($M197&lt;&gt;"",$J197&lt;&gt;"",$M197&gt;$J197),"Recebido acima do enviado",""),IF(AND($I197&lt;&gt;"",$B197&lt;&gt;"",$I197&lt;$B197),"Envio anterior à solicitação",""),IF(AND($L197&lt;&gt;"",$I197&lt;&gt;"",$L197&lt;$I197),"Recebimento anterior ao envio",""),IF(AND($O197&lt;&gt;"",$L197="",$O197&gt;Cadastros!$B$5),"Trânsito prolongado","")))</f>
        <v/>
      </c>
      <c r="T197" s="22">
        <f>IF($A197="","",IF(AND(COUNTIFS(tbSaldos[Depósito],$C197,tbSaldos[SKU],$E197)&gt;0,COUNTIFS(tbSaldos[Depósito],$D197,tbSaldos[SKU],$E197)&gt;0),"OK","Cadastrar saldo de origem/destino"))</f>
        <v/>
      </c>
    </row>
    <row r="198">
      <c r="A198" s="18" t="n"/>
      <c r="B198" s="42" t="n"/>
      <c r="C198" s="18" t="n"/>
      <c r="D198" s="18" t="n"/>
      <c r="E198" s="18" t="n"/>
      <c r="F198" s="20">
        <f>IF($A198="","",IF($E198="","",IFERROR(INDEX(tbProdutos[Produto],MATCH($E198,tbProdutos[SKU],0)),"SKU não cadastrado")))</f>
        <v/>
      </c>
      <c r="G198" s="21" t="n"/>
      <c r="H198" s="42" t="n"/>
      <c r="I198" s="42" t="n"/>
      <c r="J198" s="21" t="n"/>
      <c r="K198" s="42" t="n"/>
      <c r="L198" s="42" t="n"/>
      <c r="M198" s="21" t="n"/>
      <c r="N198" s="22">
        <f>IF($A198="","",IF(OR($B198="",$C198="",$D198="",$E198="",$G198=""),"Cadastro incompleto",IF($I198="",IF($J198&lt;&gt;"","Envio incompleto","Solicitada"),IF($J198="","Envio incompleto",IF(OR($L198&lt;&gt;"",$M198&lt;&gt;""),IF(OR($L198="",$M198=""),"Recebimento incompleto",IF($M198=$J198,"Recebida","Recebida com divergência")),"Em trânsito")))))</f>
        <v/>
      </c>
      <c r="O198" s="23">
        <f>IF(OR($A198="",$I198=""),"",MAX(0,IF($L198&lt;&gt;"",$L198-$I198,Cadastros!$B$3-$I198)))</f>
        <v/>
      </c>
      <c r="P198" s="23">
        <f>IF(OR($A198="",$L198="",$M198="",$J198=""),"",$M198-$J198)</f>
        <v/>
      </c>
      <c r="Q198" s="22">
        <f>IF($A198="","",IF($I198="",IF($H198="","Sem previsão de envio",IF(Cadastros!$B$3&gt;$H198,"Envio atrasado","No prazo")),IF($L198="",IF($K198="","Sem previsão de recebimento",IF(Cadastros!$B$3&gt;$K198,"Recebimento atrasado","No prazo")),IF($K198="","Recebida sem previsão",IF($L198&gt;$K198,"Recebida com atraso","Concluída no prazo")))))</f>
        <v/>
      </c>
      <c r="R198" s="18" t="n"/>
      <c r="S198" s="20">
        <f>IF($A198="","",_xlfn.TEXTJOIN(" | ",TRUE,IF($C198=$D198,"Origem e destino iguais",""),IF(COUNTIF($A$5:$A$204,$A198)&gt;1,"ID duplicado",""),IF(AND($I198&lt;&gt;"",$J198=""),"Informe a quantidade enviada",""),IF(AND($J198&lt;&gt;"",$I198=""),"Informe a data de envio",""),IF(AND($L198&lt;&gt;"",$M198=""),"Informe a quantidade recebida",""),IF(AND($M198&lt;&gt;"",$L198=""),"Informe a data de recebimento",""),IF(AND($L198&lt;&gt;"",$I198=""),"Recebimento sem envio",""),IF(AND($J198&lt;&gt;"",$G198&lt;&gt;"",$J198&lt;&gt;$G198),"Envio diferente do solicitado",""),IF(AND($L198&lt;&gt;"",$M198&lt;&gt;"",$J198&lt;&gt;"",$M198&lt;&gt;$J198),"Diferença no recebimento",""),IF(AND($M198&lt;&gt;"",$J198&lt;&gt;"",$M198&gt;$J198),"Recebido acima do enviado",""),IF(AND($I198&lt;&gt;"",$B198&lt;&gt;"",$I198&lt;$B198),"Envio anterior à solicitação",""),IF(AND($L198&lt;&gt;"",$I198&lt;&gt;"",$L198&lt;$I198),"Recebimento anterior ao envio",""),IF(AND($O198&lt;&gt;"",$L198="",$O198&gt;Cadastros!$B$5),"Trânsito prolongado","")))</f>
        <v/>
      </c>
      <c r="T198" s="22">
        <f>IF($A198="","",IF(AND(COUNTIFS(tbSaldos[Depósito],$C198,tbSaldos[SKU],$E198)&gt;0,COUNTIFS(tbSaldos[Depósito],$D198,tbSaldos[SKU],$E198)&gt;0),"OK","Cadastrar saldo de origem/destino"))</f>
        <v/>
      </c>
    </row>
    <row r="199">
      <c r="A199" s="18" t="n"/>
      <c r="B199" s="42" t="n"/>
      <c r="C199" s="18" t="n"/>
      <c r="D199" s="18" t="n"/>
      <c r="E199" s="18" t="n"/>
      <c r="F199" s="20">
        <f>IF($A199="","",IF($E199="","",IFERROR(INDEX(tbProdutos[Produto],MATCH($E199,tbProdutos[SKU],0)),"SKU não cadastrado")))</f>
        <v/>
      </c>
      <c r="G199" s="21" t="n"/>
      <c r="H199" s="42" t="n"/>
      <c r="I199" s="42" t="n"/>
      <c r="J199" s="21" t="n"/>
      <c r="K199" s="42" t="n"/>
      <c r="L199" s="42" t="n"/>
      <c r="M199" s="21" t="n"/>
      <c r="N199" s="22">
        <f>IF($A199="","",IF(OR($B199="",$C199="",$D199="",$E199="",$G199=""),"Cadastro incompleto",IF($I199="",IF($J199&lt;&gt;"","Envio incompleto","Solicitada"),IF($J199="","Envio incompleto",IF(OR($L199&lt;&gt;"",$M199&lt;&gt;""),IF(OR($L199="",$M199=""),"Recebimento incompleto",IF($M199=$J199,"Recebida","Recebida com divergência")),"Em trânsito")))))</f>
        <v/>
      </c>
      <c r="O199" s="23">
        <f>IF(OR($A199="",$I199=""),"",MAX(0,IF($L199&lt;&gt;"",$L199-$I199,Cadastros!$B$3-$I199)))</f>
        <v/>
      </c>
      <c r="P199" s="23">
        <f>IF(OR($A199="",$L199="",$M199="",$J199=""),"",$M199-$J199)</f>
        <v/>
      </c>
      <c r="Q199" s="22">
        <f>IF($A199="","",IF($I199="",IF($H199="","Sem previsão de envio",IF(Cadastros!$B$3&gt;$H199,"Envio atrasado","No prazo")),IF($L199="",IF($K199="","Sem previsão de recebimento",IF(Cadastros!$B$3&gt;$K199,"Recebimento atrasado","No prazo")),IF($K199="","Recebida sem previsão",IF($L199&gt;$K199,"Recebida com atraso","Concluída no prazo")))))</f>
        <v/>
      </c>
      <c r="R199" s="18" t="n"/>
      <c r="S199" s="20">
        <f>IF($A199="","",_xlfn.TEXTJOIN(" | ",TRUE,IF($C199=$D199,"Origem e destino iguais",""),IF(COUNTIF($A$5:$A$204,$A199)&gt;1,"ID duplicado",""),IF(AND($I199&lt;&gt;"",$J199=""),"Informe a quantidade enviada",""),IF(AND($J199&lt;&gt;"",$I199=""),"Informe a data de envio",""),IF(AND($L199&lt;&gt;"",$M199=""),"Informe a quantidade recebida",""),IF(AND($M199&lt;&gt;"",$L199=""),"Informe a data de recebimento",""),IF(AND($L199&lt;&gt;"",$I199=""),"Recebimento sem envio",""),IF(AND($J199&lt;&gt;"",$G199&lt;&gt;"",$J199&lt;&gt;$G199),"Envio diferente do solicitado",""),IF(AND($L199&lt;&gt;"",$M199&lt;&gt;"",$J199&lt;&gt;"",$M199&lt;&gt;$J199),"Diferença no recebimento",""),IF(AND($M199&lt;&gt;"",$J199&lt;&gt;"",$M199&gt;$J199),"Recebido acima do enviado",""),IF(AND($I199&lt;&gt;"",$B199&lt;&gt;"",$I199&lt;$B199),"Envio anterior à solicitação",""),IF(AND($L199&lt;&gt;"",$I199&lt;&gt;"",$L199&lt;$I199),"Recebimento anterior ao envio",""),IF(AND($O199&lt;&gt;"",$L199="",$O199&gt;Cadastros!$B$5),"Trânsito prolongado","")))</f>
        <v/>
      </c>
      <c r="T199" s="22">
        <f>IF($A199="","",IF(AND(COUNTIFS(tbSaldos[Depósito],$C199,tbSaldos[SKU],$E199)&gt;0,COUNTIFS(tbSaldos[Depósito],$D199,tbSaldos[SKU],$E199)&gt;0),"OK","Cadastrar saldo de origem/destino"))</f>
        <v/>
      </c>
    </row>
    <row r="200">
      <c r="A200" s="18" t="n"/>
      <c r="B200" s="42" t="n"/>
      <c r="C200" s="18" t="n"/>
      <c r="D200" s="18" t="n"/>
      <c r="E200" s="18" t="n"/>
      <c r="F200" s="20">
        <f>IF($A200="","",IF($E200="","",IFERROR(INDEX(tbProdutos[Produto],MATCH($E200,tbProdutos[SKU],0)),"SKU não cadastrado")))</f>
        <v/>
      </c>
      <c r="G200" s="21" t="n"/>
      <c r="H200" s="42" t="n"/>
      <c r="I200" s="42" t="n"/>
      <c r="J200" s="21" t="n"/>
      <c r="K200" s="42" t="n"/>
      <c r="L200" s="42" t="n"/>
      <c r="M200" s="21" t="n"/>
      <c r="N200" s="22">
        <f>IF($A200="","",IF(OR($B200="",$C200="",$D200="",$E200="",$G200=""),"Cadastro incompleto",IF($I200="",IF($J200&lt;&gt;"","Envio incompleto","Solicitada"),IF($J200="","Envio incompleto",IF(OR($L200&lt;&gt;"",$M200&lt;&gt;""),IF(OR($L200="",$M200=""),"Recebimento incompleto",IF($M200=$J200,"Recebida","Recebida com divergência")),"Em trânsito")))))</f>
        <v/>
      </c>
      <c r="O200" s="23">
        <f>IF(OR($A200="",$I200=""),"",MAX(0,IF($L200&lt;&gt;"",$L200-$I200,Cadastros!$B$3-$I200)))</f>
        <v/>
      </c>
      <c r="P200" s="23">
        <f>IF(OR($A200="",$L200="",$M200="",$J200=""),"",$M200-$J200)</f>
        <v/>
      </c>
      <c r="Q200" s="22">
        <f>IF($A200="","",IF($I200="",IF($H200="","Sem previsão de envio",IF(Cadastros!$B$3&gt;$H200,"Envio atrasado","No prazo")),IF($L200="",IF($K200="","Sem previsão de recebimento",IF(Cadastros!$B$3&gt;$K200,"Recebimento atrasado","No prazo")),IF($K200="","Recebida sem previsão",IF($L200&gt;$K200,"Recebida com atraso","Concluída no prazo")))))</f>
        <v/>
      </c>
      <c r="R200" s="18" t="n"/>
      <c r="S200" s="20">
        <f>IF($A200="","",_xlfn.TEXTJOIN(" | ",TRUE,IF($C200=$D200,"Origem e destino iguais",""),IF(COUNTIF($A$5:$A$204,$A200)&gt;1,"ID duplicado",""),IF(AND($I200&lt;&gt;"",$J200=""),"Informe a quantidade enviada",""),IF(AND($J200&lt;&gt;"",$I200=""),"Informe a data de envio",""),IF(AND($L200&lt;&gt;"",$M200=""),"Informe a quantidade recebida",""),IF(AND($M200&lt;&gt;"",$L200=""),"Informe a data de recebimento",""),IF(AND($L200&lt;&gt;"",$I200=""),"Recebimento sem envio",""),IF(AND($J200&lt;&gt;"",$G200&lt;&gt;"",$J200&lt;&gt;$G200),"Envio diferente do solicitado",""),IF(AND($L200&lt;&gt;"",$M200&lt;&gt;"",$J200&lt;&gt;"",$M200&lt;&gt;$J200),"Diferença no recebimento",""),IF(AND($M200&lt;&gt;"",$J200&lt;&gt;"",$M200&gt;$J200),"Recebido acima do enviado",""),IF(AND($I200&lt;&gt;"",$B200&lt;&gt;"",$I200&lt;$B200),"Envio anterior à solicitação",""),IF(AND($L200&lt;&gt;"",$I200&lt;&gt;"",$L200&lt;$I200),"Recebimento anterior ao envio",""),IF(AND($O200&lt;&gt;"",$L200="",$O200&gt;Cadastros!$B$5),"Trânsito prolongado","")))</f>
        <v/>
      </c>
      <c r="T200" s="22">
        <f>IF($A200="","",IF(AND(COUNTIFS(tbSaldos[Depósito],$C200,tbSaldos[SKU],$E200)&gt;0,COUNTIFS(tbSaldos[Depósito],$D200,tbSaldos[SKU],$E200)&gt;0),"OK","Cadastrar saldo de origem/destino"))</f>
        <v/>
      </c>
    </row>
    <row r="201">
      <c r="A201" s="18" t="n"/>
      <c r="B201" s="42" t="n"/>
      <c r="C201" s="18" t="n"/>
      <c r="D201" s="18" t="n"/>
      <c r="E201" s="18" t="n"/>
      <c r="F201" s="20">
        <f>IF($A201="","",IF($E201="","",IFERROR(INDEX(tbProdutos[Produto],MATCH($E201,tbProdutos[SKU],0)),"SKU não cadastrado")))</f>
        <v/>
      </c>
      <c r="G201" s="21" t="n"/>
      <c r="H201" s="42" t="n"/>
      <c r="I201" s="42" t="n"/>
      <c r="J201" s="21" t="n"/>
      <c r="K201" s="42" t="n"/>
      <c r="L201" s="42" t="n"/>
      <c r="M201" s="21" t="n"/>
      <c r="N201" s="22">
        <f>IF($A201="","",IF(OR($B201="",$C201="",$D201="",$E201="",$G201=""),"Cadastro incompleto",IF($I201="",IF($J201&lt;&gt;"","Envio incompleto","Solicitada"),IF($J201="","Envio incompleto",IF(OR($L201&lt;&gt;"",$M201&lt;&gt;""),IF(OR($L201="",$M201=""),"Recebimento incompleto",IF($M201=$J201,"Recebida","Recebida com divergência")),"Em trânsito")))))</f>
        <v/>
      </c>
      <c r="O201" s="23">
        <f>IF(OR($A201="",$I201=""),"",MAX(0,IF($L201&lt;&gt;"",$L201-$I201,Cadastros!$B$3-$I201)))</f>
        <v/>
      </c>
      <c r="P201" s="23">
        <f>IF(OR($A201="",$L201="",$M201="",$J201=""),"",$M201-$J201)</f>
        <v/>
      </c>
      <c r="Q201" s="22">
        <f>IF($A201="","",IF($I201="",IF($H201="","Sem previsão de envio",IF(Cadastros!$B$3&gt;$H201,"Envio atrasado","No prazo")),IF($L201="",IF($K201="","Sem previsão de recebimento",IF(Cadastros!$B$3&gt;$K201,"Recebimento atrasado","No prazo")),IF($K201="","Recebida sem previsão",IF($L201&gt;$K201,"Recebida com atraso","Concluída no prazo")))))</f>
        <v/>
      </c>
      <c r="R201" s="18" t="n"/>
      <c r="S201" s="20">
        <f>IF($A201="","",_xlfn.TEXTJOIN(" | ",TRUE,IF($C201=$D201,"Origem e destino iguais",""),IF(COUNTIF($A$5:$A$204,$A201)&gt;1,"ID duplicado",""),IF(AND($I201&lt;&gt;"",$J201=""),"Informe a quantidade enviada",""),IF(AND($J201&lt;&gt;"",$I201=""),"Informe a data de envio",""),IF(AND($L201&lt;&gt;"",$M201=""),"Informe a quantidade recebida",""),IF(AND($M201&lt;&gt;"",$L201=""),"Informe a data de recebimento",""),IF(AND($L201&lt;&gt;"",$I201=""),"Recebimento sem envio",""),IF(AND($J201&lt;&gt;"",$G201&lt;&gt;"",$J201&lt;&gt;$G201),"Envio diferente do solicitado",""),IF(AND($L201&lt;&gt;"",$M201&lt;&gt;"",$J201&lt;&gt;"",$M201&lt;&gt;$J201),"Diferença no recebimento",""),IF(AND($M201&lt;&gt;"",$J201&lt;&gt;"",$M201&gt;$J201),"Recebido acima do enviado",""),IF(AND($I201&lt;&gt;"",$B201&lt;&gt;"",$I201&lt;$B201),"Envio anterior à solicitação",""),IF(AND($L201&lt;&gt;"",$I201&lt;&gt;"",$L201&lt;$I201),"Recebimento anterior ao envio",""),IF(AND($O201&lt;&gt;"",$L201="",$O201&gt;Cadastros!$B$5),"Trânsito prolongado","")))</f>
        <v/>
      </c>
      <c r="T201" s="22">
        <f>IF($A201="","",IF(AND(COUNTIFS(tbSaldos[Depósito],$C201,tbSaldos[SKU],$E201)&gt;0,COUNTIFS(tbSaldos[Depósito],$D201,tbSaldos[SKU],$E201)&gt;0),"OK","Cadastrar saldo de origem/destino"))</f>
        <v/>
      </c>
    </row>
    <row r="202">
      <c r="A202" s="18" t="n"/>
      <c r="B202" s="42" t="n"/>
      <c r="C202" s="18" t="n"/>
      <c r="D202" s="18" t="n"/>
      <c r="E202" s="18" t="n"/>
      <c r="F202" s="20">
        <f>IF($A202="","",IF($E202="","",IFERROR(INDEX(tbProdutos[Produto],MATCH($E202,tbProdutos[SKU],0)),"SKU não cadastrado")))</f>
        <v/>
      </c>
      <c r="G202" s="21" t="n"/>
      <c r="H202" s="42" t="n"/>
      <c r="I202" s="42" t="n"/>
      <c r="J202" s="21" t="n"/>
      <c r="K202" s="42" t="n"/>
      <c r="L202" s="42" t="n"/>
      <c r="M202" s="21" t="n"/>
      <c r="N202" s="22">
        <f>IF($A202="","",IF(OR($B202="",$C202="",$D202="",$E202="",$G202=""),"Cadastro incompleto",IF($I202="",IF($J202&lt;&gt;"","Envio incompleto","Solicitada"),IF($J202="","Envio incompleto",IF(OR($L202&lt;&gt;"",$M202&lt;&gt;""),IF(OR($L202="",$M202=""),"Recebimento incompleto",IF($M202=$J202,"Recebida","Recebida com divergência")),"Em trânsito")))))</f>
        <v/>
      </c>
      <c r="O202" s="23">
        <f>IF(OR($A202="",$I202=""),"",MAX(0,IF($L202&lt;&gt;"",$L202-$I202,Cadastros!$B$3-$I202)))</f>
        <v/>
      </c>
      <c r="P202" s="23">
        <f>IF(OR($A202="",$L202="",$M202="",$J202=""),"",$M202-$J202)</f>
        <v/>
      </c>
      <c r="Q202" s="22">
        <f>IF($A202="","",IF($I202="",IF($H202="","Sem previsão de envio",IF(Cadastros!$B$3&gt;$H202,"Envio atrasado","No prazo")),IF($L202="",IF($K202="","Sem previsão de recebimento",IF(Cadastros!$B$3&gt;$K202,"Recebimento atrasado","No prazo")),IF($K202="","Recebida sem previsão",IF($L202&gt;$K202,"Recebida com atraso","Concluída no prazo")))))</f>
        <v/>
      </c>
      <c r="R202" s="18" t="n"/>
      <c r="S202" s="20">
        <f>IF($A202="","",_xlfn.TEXTJOIN(" | ",TRUE,IF($C202=$D202,"Origem e destino iguais",""),IF(COUNTIF($A$5:$A$204,$A202)&gt;1,"ID duplicado",""),IF(AND($I202&lt;&gt;"",$J202=""),"Informe a quantidade enviada",""),IF(AND($J202&lt;&gt;"",$I202=""),"Informe a data de envio",""),IF(AND($L202&lt;&gt;"",$M202=""),"Informe a quantidade recebida",""),IF(AND($M202&lt;&gt;"",$L202=""),"Informe a data de recebimento",""),IF(AND($L202&lt;&gt;"",$I202=""),"Recebimento sem envio",""),IF(AND($J202&lt;&gt;"",$G202&lt;&gt;"",$J202&lt;&gt;$G202),"Envio diferente do solicitado",""),IF(AND($L202&lt;&gt;"",$M202&lt;&gt;"",$J202&lt;&gt;"",$M202&lt;&gt;$J202),"Diferença no recebimento",""),IF(AND($M202&lt;&gt;"",$J202&lt;&gt;"",$M202&gt;$J202),"Recebido acima do enviado",""),IF(AND($I202&lt;&gt;"",$B202&lt;&gt;"",$I202&lt;$B202),"Envio anterior à solicitação",""),IF(AND($L202&lt;&gt;"",$I202&lt;&gt;"",$L202&lt;$I202),"Recebimento anterior ao envio",""),IF(AND($O202&lt;&gt;"",$L202="",$O202&gt;Cadastros!$B$5),"Trânsito prolongado","")))</f>
        <v/>
      </c>
      <c r="T202" s="22">
        <f>IF($A202="","",IF(AND(COUNTIFS(tbSaldos[Depósito],$C202,tbSaldos[SKU],$E202)&gt;0,COUNTIFS(tbSaldos[Depósito],$D202,tbSaldos[SKU],$E202)&gt;0),"OK","Cadastrar saldo de origem/destino"))</f>
        <v/>
      </c>
    </row>
    <row r="203">
      <c r="A203" s="18" t="n"/>
      <c r="B203" s="42" t="n"/>
      <c r="C203" s="18" t="n"/>
      <c r="D203" s="18" t="n"/>
      <c r="E203" s="18" t="n"/>
      <c r="F203" s="20">
        <f>IF($A203="","",IF($E203="","",IFERROR(INDEX(tbProdutos[Produto],MATCH($E203,tbProdutos[SKU],0)),"SKU não cadastrado")))</f>
        <v/>
      </c>
      <c r="G203" s="21" t="n"/>
      <c r="H203" s="42" t="n"/>
      <c r="I203" s="42" t="n"/>
      <c r="J203" s="21" t="n"/>
      <c r="K203" s="42" t="n"/>
      <c r="L203" s="42" t="n"/>
      <c r="M203" s="21" t="n"/>
      <c r="N203" s="22">
        <f>IF($A203="","",IF(OR($B203="",$C203="",$D203="",$E203="",$G203=""),"Cadastro incompleto",IF($I203="",IF($J203&lt;&gt;"","Envio incompleto","Solicitada"),IF($J203="","Envio incompleto",IF(OR($L203&lt;&gt;"",$M203&lt;&gt;""),IF(OR($L203="",$M203=""),"Recebimento incompleto",IF($M203=$J203,"Recebida","Recebida com divergência")),"Em trânsito")))))</f>
        <v/>
      </c>
      <c r="O203" s="23">
        <f>IF(OR($A203="",$I203=""),"",MAX(0,IF($L203&lt;&gt;"",$L203-$I203,Cadastros!$B$3-$I203)))</f>
        <v/>
      </c>
      <c r="P203" s="23">
        <f>IF(OR($A203="",$L203="",$M203="",$J203=""),"",$M203-$J203)</f>
        <v/>
      </c>
      <c r="Q203" s="22">
        <f>IF($A203="","",IF($I203="",IF($H203="","Sem previsão de envio",IF(Cadastros!$B$3&gt;$H203,"Envio atrasado","No prazo")),IF($L203="",IF($K203="","Sem previsão de recebimento",IF(Cadastros!$B$3&gt;$K203,"Recebimento atrasado","No prazo")),IF($K203="","Recebida sem previsão",IF($L203&gt;$K203,"Recebida com atraso","Concluída no prazo")))))</f>
        <v/>
      </c>
      <c r="R203" s="18" t="n"/>
      <c r="S203" s="20">
        <f>IF($A203="","",_xlfn.TEXTJOIN(" | ",TRUE,IF($C203=$D203,"Origem e destino iguais",""),IF(COUNTIF($A$5:$A$204,$A203)&gt;1,"ID duplicado",""),IF(AND($I203&lt;&gt;"",$J203=""),"Informe a quantidade enviada",""),IF(AND($J203&lt;&gt;"",$I203=""),"Informe a data de envio",""),IF(AND($L203&lt;&gt;"",$M203=""),"Informe a quantidade recebida",""),IF(AND($M203&lt;&gt;"",$L203=""),"Informe a data de recebimento",""),IF(AND($L203&lt;&gt;"",$I203=""),"Recebimento sem envio",""),IF(AND($J203&lt;&gt;"",$G203&lt;&gt;"",$J203&lt;&gt;$G203),"Envio diferente do solicitado",""),IF(AND($L203&lt;&gt;"",$M203&lt;&gt;"",$J203&lt;&gt;"",$M203&lt;&gt;$J203),"Diferença no recebimento",""),IF(AND($M203&lt;&gt;"",$J203&lt;&gt;"",$M203&gt;$J203),"Recebido acima do enviado",""),IF(AND($I203&lt;&gt;"",$B203&lt;&gt;"",$I203&lt;$B203),"Envio anterior à solicitação",""),IF(AND($L203&lt;&gt;"",$I203&lt;&gt;"",$L203&lt;$I203),"Recebimento anterior ao envio",""),IF(AND($O203&lt;&gt;"",$L203="",$O203&gt;Cadastros!$B$5),"Trânsito prolongado","")))</f>
        <v/>
      </c>
      <c r="T203" s="22">
        <f>IF($A203="","",IF(AND(COUNTIFS(tbSaldos[Depósito],$C203,tbSaldos[SKU],$E203)&gt;0,COUNTIFS(tbSaldos[Depósito],$D203,tbSaldos[SKU],$E203)&gt;0),"OK","Cadastrar saldo de origem/destino"))</f>
        <v/>
      </c>
    </row>
    <row r="204">
      <c r="A204" s="18" t="n"/>
      <c r="B204" s="42" t="n"/>
      <c r="C204" s="18" t="n"/>
      <c r="D204" s="18" t="n"/>
      <c r="E204" s="18" t="n"/>
      <c r="F204" s="20">
        <f>IF($A204="","",IF($E204="","",IFERROR(INDEX(tbProdutos[Produto],MATCH($E204,tbProdutos[SKU],0)),"SKU não cadastrado")))</f>
        <v/>
      </c>
      <c r="G204" s="21" t="n"/>
      <c r="H204" s="42" t="n"/>
      <c r="I204" s="42" t="n"/>
      <c r="J204" s="21" t="n"/>
      <c r="K204" s="42" t="n"/>
      <c r="L204" s="42" t="n"/>
      <c r="M204" s="21" t="n"/>
      <c r="N204" s="22">
        <f>IF($A204="","",IF(OR($B204="",$C204="",$D204="",$E204="",$G204=""),"Cadastro incompleto",IF($I204="",IF($J204&lt;&gt;"","Envio incompleto","Solicitada"),IF($J204="","Envio incompleto",IF(OR($L204&lt;&gt;"",$M204&lt;&gt;""),IF(OR($L204="",$M204=""),"Recebimento incompleto",IF($M204=$J204,"Recebida","Recebida com divergência")),"Em trânsito")))))</f>
        <v/>
      </c>
      <c r="O204" s="23">
        <f>IF(OR($A204="",$I204=""),"",MAX(0,IF($L204&lt;&gt;"",$L204-$I204,Cadastros!$B$3-$I204)))</f>
        <v/>
      </c>
      <c r="P204" s="23">
        <f>IF(OR($A204="",$L204="",$M204="",$J204=""),"",$M204-$J204)</f>
        <v/>
      </c>
      <c r="Q204" s="22">
        <f>IF($A204="","",IF($I204="",IF($H204="","Sem previsão de envio",IF(Cadastros!$B$3&gt;$H204,"Envio atrasado","No prazo")),IF($L204="",IF($K204="","Sem previsão de recebimento",IF(Cadastros!$B$3&gt;$K204,"Recebimento atrasado","No prazo")),IF($K204="","Recebida sem previsão",IF($L204&gt;$K204,"Recebida com atraso","Concluída no prazo")))))</f>
        <v/>
      </c>
      <c r="R204" s="18" t="n"/>
      <c r="S204" s="20">
        <f>IF($A204="","",_xlfn.TEXTJOIN(" | ",TRUE,IF($C204=$D204,"Origem e destino iguais",""),IF(COUNTIF($A$5:$A$204,$A204)&gt;1,"ID duplicado",""),IF(AND($I204&lt;&gt;"",$J204=""),"Informe a quantidade enviada",""),IF(AND($J204&lt;&gt;"",$I204=""),"Informe a data de envio",""),IF(AND($L204&lt;&gt;"",$M204=""),"Informe a quantidade recebida",""),IF(AND($M204&lt;&gt;"",$L204=""),"Informe a data de recebimento",""),IF(AND($L204&lt;&gt;"",$I204=""),"Recebimento sem envio",""),IF(AND($J204&lt;&gt;"",$G204&lt;&gt;"",$J204&lt;&gt;$G204),"Envio diferente do solicitado",""),IF(AND($L204&lt;&gt;"",$M204&lt;&gt;"",$J204&lt;&gt;"",$M204&lt;&gt;$J204),"Diferença no recebimento",""),IF(AND($M204&lt;&gt;"",$J204&lt;&gt;"",$M204&gt;$J204),"Recebido acima do enviado",""),IF(AND($I204&lt;&gt;"",$B204&lt;&gt;"",$I204&lt;$B204),"Envio anterior à solicitação",""),IF(AND($L204&lt;&gt;"",$I204&lt;&gt;"",$L204&lt;$I204),"Recebimento anterior ao envio",""),IF(AND($O204&lt;&gt;"",$L204="",$O204&gt;Cadastros!$B$5),"Trânsito prolongado","")))</f>
        <v/>
      </c>
      <c r="T204" s="22">
        <f>IF($A204="","",IF(AND(COUNTIFS(tbSaldos[Depósito],$C204,tbSaldos[SKU],$E204)&gt;0,COUNTIFS(tbSaldos[Depósito],$D204,tbSaldos[SKU],$E204)&gt;0),"OK","Cadastrar saldo de origem/destino"))</f>
        <v/>
      </c>
    </row>
  </sheetData>
  <mergeCells count="1">
    <mergeCell ref="A1:T1"/>
  </mergeCells>
  <conditionalFormatting sqref="N5:N204">
    <cfRule type="expression" priority="1" dxfId="0">
      <formula>$N5="Recebida"</formula>
    </cfRule>
    <cfRule type="expression" priority="2" dxfId="2">
      <formula>$N5="Recebida com divergência"</formula>
    </cfRule>
    <cfRule type="expression" priority="3" dxfId="3">
      <formula>$N5="Em trânsito"</formula>
    </cfRule>
    <cfRule type="expression" priority="4" dxfId="4">
      <formula>OR($N5="Cadastro incompleto",$N5="Envio incompleto",$N5="Recebimento incompleto")</formula>
    </cfRule>
  </conditionalFormatting>
  <conditionalFormatting sqref="Q5:Q204">
    <cfRule type="expression" priority="5" dxfId="1">
      <formula>IFERROR(ISNUMBER(SEARCH("atras",$Q5)),FALSE)</formula>
    </cfRule>
  </conditionalFormatting>
  <conditionalFormatting sqref="P5:P204">
    <cfRule type="expression" priority="6" dxfId="2">
      <formula>AND(ISNUMBER($P5),$P5&lt;&gt;0)</formula>
    </cfRule>
  </conditionalFormatting>
  <conditionalFormatting sqref="S5:S204">
    <cfRule type="expression" priority="7" dxfId="1">
      <formula>AND($A5&lt;&gt;"",$S5&lt;&gt;"")</formula>
    </cfRule>
  </conditionalFormatting>
  <conditionalFormatting sqref="T5:T204">
    <cfRule type="expression" priority="8" dxfId="5">
      <formula>AND($T5&lt;&gt;"",$T5&lt;&gt;"OK")</formula>
    </cfRule>
  </conditionalFormatting>
  <conditionalFormatting sqref="C5:D204">
    <cfRule type="expression" priority="9" dxfId="1">
      <formula>AND($A5&lt;&gt;"",$C5&lt;&gt;"",$C5=$D5)</formula>
    </cfRule>
  </conditionalFormatting>
  <conditionalFormatting sqref="A5:A204">
    <cfRule type="expression" priority="10" dxfId="1">
      <formula>AND($A5&lt;&gt;"",COUNTIF($A$5:$A$204,$A5)&gt;1)</formula>
    </cfRule>
  </conditionalFormatting>
  <dataValidations count="11">
    <dataValidation sqref="A5:A204" showDropDown="0" showInputMessage="1" showErrorMessage="1" allowBlank="0" errorTitle="Valor inválido" error="Use um ID iniciado por TFE- e não repita IDs." promptTitle="Preenchimento" prompt="Confira o formato e os limites informados." type="custom" errorStyle="stop">
      <formula1>OR(A5="",AND(LEFT(A5,4)="TFE-",COUNTIF($A$5:$A$204,A5)=1))</formula1>
    </dataValidation>
    <dataValidation sqref="B5:B204" showDropDown="0" showInputMessage="1" showErrorMessage="1" allowBlank="0" errorTitle="Valor inválido" error="Informe uma data válida entre 01/01/2020 e 31/12/2035." promptTitle="Preenchimento" prompt="Confira o formato e os limites informados." type="custom" errorStyle="stop">
      <formula1>OR(B5="",AND(ISNUMBER(B5),B5&gt;=DATE(2020,1,1),B5&lt;=DATE(2035,12,31)))</formula1>
    </dataValidation>
    <dataValidation sqref="C5:C204" showDropDown="0" showInputMessage="0" showErrorMessage="1" allowBlank="0" errorTitle="Item não cadastrado" error="Selecione um depósito cadastrado na aba Cadastros." type="list" errorStyle="stop">
      <formula1>INDIRECT("Cadastros!$A$8:$A$27")</formula1>
    </dataValidation>
    <dataValidation sqref="D5:D204" showDropDown="0" showInputMessage="0" showErrorMessage="1" allowBlank="0" errorTitle="Item não cadastrado" error="Selecione um depósito cadastrado na aba Cadastros." type="list" errorStyle="stop">
      <formula1>INDIRECT("Cadastros!$A$8:$A$27")</formula1>
    </dataValidation>
    <dataValidation sqref="E5:E204" showDropDown="0" showInputMessage="0" showErrorMessage="1" allowBlank="0" errorTitle="Item não cadastrado" error="Selecione um SKU cadastrado na aba Cadastros." type="list" errorStyle="stop">
      <formula1>INDIRECT("Cadastros!$D$8:$D$107")</formula1>
    </dataValidation>
    <dataValidation sqref="G5:G204 J5:J204 M5:M204" showDropDown="0" showInputMessage="0" showErrorMessage="1" allowBlank="0" errorTitle="Quantidade inválida" error="Informe um número inteiro entre 1 e 1.000.000." type="whole" errorStyle="stop" operator="between">
      <formula1>1</formula1>
      <formula2>1000000</formula2>
    </dataValidation>
    <dataValidation sqref="H5:H204" showDropDown="0" showInputMessage="1" showErrorMessage="1" allowBlank="0" errorTitle="Valor inválido" error="A previsão de envio deve ser válida e não pode ser anterior à solicitação." promptTitle="Preenchimento" prompt="Confira o formato e os limites informados." type="custom" errorStyle="stop">
      <formula1>OR(H5="",AND(ISNUMBER(H5),H5&gt;=IF(B5="",DATE(2020,1,1),B5),H5&lt;=DATE(2035,12,31)))</formula1>
    </dataValidation>
    <dataValidation sqref="I5:I204" showDropDown="0" showInputMessage="1" showErrorMessage="1" allowBlank="0" errorTitle="Valor inválido" error="A data de envio deve ser válida e não pode ser anterior à solicitação." promptTitle="Preenchimento" prompt="Confira o formato e os limites informados." type="custom" errorStyle="stop">
      <formula1>OR(I5="",AND(ISNUMBER(I5),I5&gt;=IF(B5="",DATE(2020,1,1),B5),I5&lt;=DATE(2035,12,31)))</formula1>
    </dataValidation>
    <dataValidation sqref="K5:K204" showDropDown="0" showInputMessage="1" showErrorMessage="1" allowBlank="0" errorTitle="Valor inválido" error="A previsão de recebimento deve respeitar as datas anteriores." promptTitle="Preenchimento" prompt="Confira o formato e os limites informados." type="custom" errorStyle="stop">
      <formula1>OR(K5="",AND(ISNUMBER(K5),K5&gt;=IF(H5="",IF(B5="",DATE(2020,1,1),B5),H5),K5&lt;=DATE(2035,12,31)))</formula1>
    </dataValidation>
    <dataValidation sqref="L5:L204" showDropDown="0" showInputMessage="1" showErrorMessage="1" allowBlank="0" errorTitle="Valor inválido" error="A data de recebimento deve ser válida e não pode ser anterior ao envio." promptTitle="Preenchimento" prompt="Confira o formato e os limites informados." type="custom" errorStyle="stop">
      <formula1>OR(L5="",AND(ISNUMBER(L5),L5&gt;=IF(I5="",DATE(2020,1,1),I5),L5&lt;=DATE(2035,12,31)))</formula1>
    </dataValidation>
    <dataValidation sqref="R5:R204" showDropDown="0" showInputMessage="0" showErrorMessage="1" allowBlank="0" errorTitle="Observação muito longa" error="A observação deve ter no máximo 200 caracteres." type="textLength" errorStyle="stop" operator="lessThanOrEqual">
      <formula1>200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32" customWidth="1" min="3" max="3"/>
    <col width="16" customWidth="1" min="4" max="4"/>
    <col width="16" customWidth="1" min="5" max="5"/>
    <col width="23" customWidth="1" min="6" max="6"/>
    <col width="24" customWidth="1" min="7" max="7"/>
    <col width="16" customWidth="1" min="8" max="8"/>
    <col width="27" customWidth="1" min="9" max="9"/>
    <col width="18" customWidth="1" min="10" max="10"/>
    <col width="24" customWidth="1" min="11" max="11"/>
  </cols>
  <sheetData>
    <row r="1" ht="30" customHeight="1">
      <c r="A1" s="1" t="inlineStr">
        <is>
          <t>Saldos por Depósito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40" t="n"/>
    </row>
    <row r="2" ht="24" customHeight="1">
      <c r="A2" s="2" t="inlineStr">
        <is>
          <t>Saldo atual = saldo inicial − saídas enviadas + entradas recebidas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/>
    <row r="4" ht="32" customHeight="1">
      <c r="A4" s="17" t="inlineStr">
        <is>
          <t>Depósito</t>
        </is>
      </c>
      <c r="B4" s="17" t="inlineStr">
        <is>
          <t>SKU</t>
        </is>
      </c>
      <c r="C4" s="17" t="inlineStr">
        <is>
          <t>Produto</t>
        </is>
      </c>
      <c r="D4" s="17" t="inlineStr">
        <is>
          <t>Saldo inicial</t>
        </is>
      </c>
      <c r="E4" s="17" t="inlineStr">
        <is>
          <t>Estoque mínimo</t>
        </is>
      </c>
      <c r="F4" s="17" t="inlineStr">
        <is>
          <t>Saídas após a data-base</t>
        </is>
      </c>
      <c r="G4" s="17" t="inlineStr">
        <is>
          <t>Entradas após a data-base</t>
        </is>
      </c>
      <c r="H4" s="17" t="inlineStr">
        <is>
          <t>Saldo atual</t>
        </is>
      </c>
      <c r="I4" s="17" t="inlineStr">
        <is>
          <t>Em trânsito para o depósito</t>
        </is>
      </c>
      <c r="J4" s="17" t="inlineStr">
        <is>
          <t>Saldo projetado</t>
        </is>
      </c>
      <c r="K4" s="17" t="inlineStr">
        <is>
          <t>Situação</t>
        </is>
      </c>
    </row>
    <row r="5">
      <c r="A5" s="18" t="inlineStr">
        <is>
          <t>Depósito Aurora (SP)</t>
        </is>
      </c>
      <c r="B5" s="18" t="inlineStr">
        <is>
          <t>FIC-1001</t>
        </is>
      </c>
      <c r="C5" s="20">
        <f>IF(OR($A5="",$B5=""),"",IFERROR(INDEX(tbProdutos[Produto],MATCH($B5,tbProdutos[SKU],0)),"SKU não cadastrado"))</f>
        <v/>
      </c>
      <c r="D5" s="21" t="n">
        <v>120</v>
      </c>
      <c r="E5" s="21" t="n">
        <v>10</v>
      </c>
      <c r="F5" s="23">
        <f>IF(OR($A5="",$B5=""),"",SUMIFS(tbTransferencias[Quantidade enviada],tbTransferencias[Origem],$A5,tbTransferencias[SKU],$B5,tbTransferencias[Data de envio],"&gt;="&amp;Cadastros!$B$4))</f>
        <v/>
      </c>
      <c r="G5" s="23">
        <f>IF(OR($A5="",$B5=""),"",SUMIFS(tbTransferencias[Quantidade recebida],tbTransferencias[Destino],$A5,tbTransferencias[SKU],$B5,tbTransferencias[Data de recebimento],"&gt;="&amp;Cadastros!$B$4))</f>
        <v/>
      </c>
      <c r="H5" s="23">
        <f>IF(OR($A5="",$B5="",$D5=""),"",$D5-$F5+$G5)</f>
        <v/>
      </c>
      <c r="I5" s="23">
        <f>IF(OR($A5="",$B5=""),"",SUMIFS(tbTransferencias[Quantidade enviada],tbTransferencias[Destino],$A5,tbTransferencias[SKU],$B5,tbTransferencias[Status],"Em trânsito"))</f>
        <v/>
      </c>
      <c r="J5" s="23">
        <f>IF($H5="","",$H5+$I5)</f>
        <v/>
      </c>
      <c r="K5" s="22">
        <f>IF(OR($A5="",$B5=""),"",IF(COUNTIFS($A$5:$A$204,$A5,$B$5:$B$204,$B5)&gt;1,"Cadastro duplicado",IF($D5="","Definir saldo inicial",IF($E5="","Definir estoque mínimo",IF($H5&lt;0,"Saldo negativo",IF($H5&lt;$E5,"Abaixo do mínimo","OK"))))))</f>
        <v/>
      </c>
    </row>
    <row r="6">
      <c r="A6" s="18" t="inlineStr">
        <is>
          <t>Depósito Aurora (SP)</t>
        </is>
      </c>
      <c r="B6" s="18" t="inlineStr">
        <is>
          <t>FIC-1002</t>
        </is>
      </c>
      <c r="C6" s="20">
        <f>IF(OR($A6="",$B6=""),"",IFERROR(INDEX(tbProdutos[Produto],MATCH($B6,tbProdutos[SKU],0)),"SKU não cadastrado"))</f>
        <v/>
      </c>
      <c r="D6" s="21" t="n">
        <v>80</v>
      </c>
      <c r="E6" s="21" t="n">
        <v>10</v>
      </c>
      <c r="F6" s="23">
        <f>IF(OR($A6="",$B6=""),"",SUMIFS(tbTransferencias[Quantidade enviada],tbTransferencias[Origem],$A6,tbTransferencias[SKU],$B6,tbTransferencias[Data de envio],"&gt;="&amp;Cadastros!$B$4))</f>
        <v/>
      </c>
      <c r="G6" s="23">
        <f>IF(OR($A6="",$B6=""),"",SUMIFS(tbTransferencias[Quantidade recebida],tbTransferencias[Destino],$A6,tbTransferencias[SKU],$B6,tbTransferencias[Data de recebimento],"&gt;="&amp;Cadastros!$B$4))</f>
        <v/>
      </c>
      <c r="H6" s="23">
        <f>IF(OR($A6="",$B6="",$D6=""),"",$D6-$F6+$G6)</f>
        <v/>
      </c>
      <c r="I6" s="23">
        <f>IF(OR($A6="",$B6=""),"",SUMIFS(tbTransferencias[Quantidade enviada],tbTransferencias[Destino],$A6,tbTransferencias[SKU],$B6,tbTransferencias[Status],"Em trânsito"))</f>
        <v/>
      </c>
      <c r="J6" s="23">
        <f>IF($H6="","",$H6+$I6)</f>
        <v/>
      </c>
      <c r="K6" s="22">
        <f>IF(OR($A6="",$B6=""),"",IF(COUNTIFS($A$5:$A$204,$A6,$B$5:$B$204,$B6)&gt;1,"Cadastro duplicado",IF($D6="","Definir saldo inicial",IF($E6="","Definir estoque mínimo",IF($H6&lt;0,"Saldo negativo",IF($H6&lt;$E6,"Abaixo do mínimo","OK"))))))</f>
        <v/>
      </c>
    </row>
    <row r="7">
      <c r="A7" s="18" t="inlineStr">
        <is>
          <t>Depósito Aurora (SP)</t>
        </is>
      </c>
      <c r="B7" s="18" t="inlineStr">
        <is>
          <t>FIC-1003</t>
        </is>
      </c>
      <c r="C7" s="20">
        <f>IF(OR($A7="",$B7=""),"",IFERROR(INDEX(tbProdutos[Produto],MATCH($B7,tbProdutos[SKU],0)),"SKU não cadastrado"))</f>
        <v/>
      </c>
      <c r="D7" s="21" t="n">
        <v>60</v>
      </c>
      <c r="E7" s="21" t="n">
        <v>10</v>
      </c>
      <c r="F7" s="23">
        <f>IF(OR($A7="",$B7=""),"",SUMIFS(tbTransferencias[Quantidade enviada],tbTransferencias[Origem],$A7,tbTransferencias[SKU],$B7,tbTransferencias[Data de envio],"&gt;="&amp;Cadastros!$B$4))</f>
        <v/>
      </c>
      <c r="G7" s="23">
        <f>IF(OR($A7="",$B7=""),"",SUMIFS(tbTransferencias[Quantidade recebida],tbTransferencias[Destino],$A7,tbTransferencias[SKU],$B7,tbTransferencias[Data de recebimento],"&gt;="&amp;Cadastros!$B$4))</f>
        <v/>
      </c>
      <c r="H7" s="23">
        <f>IF(OR($A7="",$B7="",$D7=""),"",$D7-$F7+$G7)</f>
        <v/>
      </c>
      <c r="I7" s="23">
        <f>IF(OR($A7="",$B7=""),"",SUMIFS(tbTransferencias[Quantidade enviada],tbTransferencias[Destino],$A7,tbTransferencias[SKU],$B7,tbTransferencias[Status],"Em trânsito"))</f>
        <v/>
      </c>
      <c r="J7" s="23">
        <f>IF($H7="","",$H7+$I7)</f>
        <v/>
      </c>
      <c r="K7" s="22">
        <f>IF(OR($A7="",$B7=""),"",IF(COUNTIFS($A$5:$A$204,$A7,$B$5:$B$204,$B7)&gt;1,"Cadastro duplicado",IF($D7="","Definir saldo inicial",IF($E7="","Definir estoque mínimo",IF($H7&lt;0,"Saldo negativo",IF($H7&lt;$E7,"Abaixo do mínimo","OK"))))))</f>
        <v/>
      </c>
    </row>
    <row r="8">
      <c r="A8" s="18" t="inlineStr">
        <is>
          <t>Depósito Aurora (SP)</t>
        </is>
      </c>
      <c r="B8" s="18" t="inlineStr">
        <is>
          <t>FIC-1004</t>
        </is>
      </c>
      <c r="C8" s="20">
        <f>IF(OR($A8="",$B8=""),"",IFERROR(INDEX(tbProdutos[Produto],MATCH($B8,tbProdutos[SKU],0)),"SKU não cadastrado"))</f>
        <v/>
      </c>
      <c r="D8" s="21" t="n">
        <v>40</v>
      </c>
      <c r="E8" s="21" t="n">
        <v>10</v>
      </c>
      <c r="F8" s="23">
        <f>IF(OR($A8="",$B8=""),"",SUMIFS(tbTransferencias[Quantidade enviada],tbTransferencias[Origem],$A8,tbTransferencias[SKU],$B8,tbTransferencias[Data de envio],"&gt;="&amp;Cadastros!$B$4))</f>
        <v/>
      </c>
      <c r="G8" s="23">
        <f>IF(OR($A8="",$B8=""),"",SUMIFS(tbTransferencias[Quantidade recebida],tbTransferencias[Destino],$A8,tbTransferencias[SKU],$B8,tbTransferencias[Data de recebimento],"&gt;="&amp;Cadastros!$B$4))</f>
        <v/>
      </c>
      <c r="H8" s="23">
        <f>IF(OR($A8="",$B8="",$D8=""),"",$D8-$F8+$G8)</f>
        <v/>
      </c>
      <c r="I8" s="23">
        <f>IF(OR($A8="",$B8=""),"",SUMIFS(tbTransferencias[Quantidade enviada],tbTransferencias[Destino],$A8,tbTransferencias[SKU],$B8,tbTransferencias[Status],"Em trânsito"))</f>
        <v/>
      </c>
      <c r="J8" s="23">
        <f>IF($H8="","",$H8+$I8)</f>
        <v/>
      </c>
      <c r="K8" s="22">
        <f>IF(OR($A8="",$B8=""),"",IF(COUNTIFS($A$5:$A$204,$A8,$B$5:$B$204,$B8)&gt;1,"Cadastro duplicado",IF($D8="","Definir saldo inicial",IF($E8="","Definir estoque mínimo",IF($H8&lt;0,"Saldo negativo",IF($H8&lt;$E8,"Abaixo do mínimo","OK"))))))</f>
        <v/>
      </c>
    </row>
    <row r="9">
      <c r="A9" s="18" t="inlineStr">
        <is>
          <t>Depósito Aurora (SP)</t>
        </is>
      </c>
      <c r="B9" s="18" t="inlineStr">
        <is>
          <t>FIC-1005</t>
        </is>
      </c>
      <c r="C9" s="20">
        <f>IF(OR($A9="",$B9=""),"",IFERROR(INDEX(tbProdutos[Produto],MATCH($B9,tbProdutos[SKU],0)),"SKU não cadastrado"))</f>
        <v/>
      </c>
      <c r="D9" s="21" t="n">
        <v>55</v>
      </c>
      <c r="E9" s="21" t="n">
        <v>10</v>
      </c>
      <c r="F9" s="23">
        <f>IF(OR($A9="",$B9=""),"",SUMIFS(tbTransferencias[Quantidade enviada],tbTransferencias[Origem],$A9,tbTransferencias[SKU],$B9,tbTransferencias[Data de envio],"&gt;="&amp;Cadastros!$B$4))</f>
        <v/>
      </c>
      <c r="G9" s="23">
        <f>IF(OR($A9="",$B9=""),"",SUMIFS(tbTransferencias[Quantidade recebida],tbTransferencias[Destino],$A9,tbTransferencias[SKU],$B9,tbTransferencias[Data de recebimento],"&gt;="&amp;Cadastros!$B$4))</f>
        <v/>
      </c>
      <c r="H9" s="23">
        <f>IF(OR($A9="",$B9="",$D9=""),"",$D9-$F9+$G9)</f>
        <v/>
      </c>
      <c r="I9" s="23">
        <f>IF(OR($A9="",$B9=""),"",SUMIFS(tbTransferencias[Quantidade enviada],tbTransferencias[Destino],$A9,tbTransferencias[SKU],$B9,tbTransferencias[Status],"Em trânsito"))</f>
        <v/>
      </c>
      <c r="J9" s="23">
        <f>IF($H9="","",$H9+$I9)</f>
        <v/>
      </c>
      <c r="K9" s="22">
        <f>IF(OR($A9="",$B9=""),"",IF(COUNTIFS($A$5:$A$204,$A9,$B$5:$B$204,$B9)&gt;1,"Cadastro duplicado",IF($D9="","Definir saldo inicial",IF($E9="","Definir estoque mínimo",IF($H9&lt;0,"Saldo negativo",IF($H9&lt;$E9,"Abaixo do mínimo","OK"))))))</f>
        <v/>
      </c>
    </row>
    <row r="10">
      <c r="A10" s="18" t="inlineStr">
        <is>
          <t>Depósito Horizonte (MG)</t>
        </is>
      </c>
      <c r="B10" s="18" t="inlineStr">
        <is>
          <t>FIC-1001</t>
        </is>
      </c>
      <c r="C10" s="20">
        <f>IF(OR($A10="",$B10=""),"",IFERROR(INDEX(tbProdutos[Produto],MATCH($B10,tbProdutos[SKU],0)),"SKU não cadastrado"))</f>
        <v/>
      </c>
      <c r="D10" s="21" t="n">
        <v>70</v>
      </c>
      <c r="E10" s="21" t="n">
        <v>10</v>
      </c>
      <c r="F10" s="23">
        <f>IF(OR($A10="",$B10=""),"",SUMIFS(tbTransferencias[Quantidade enviada],tbTransferencias[Origem],$A10,tbTransferencias[SKU],$B10,tbTransferencias[Data de envio],"&gt;="&amp;Cadastros!$B$4))</f>
        <v/>
      </c>
      <c r="G10" s="23">
        <f>IF(OR($A10="",$B10=""),"",SUMIFS(tbTransferencias[Quantidade recebida],tbTransferencias[Destino],$A10,tbTransferencias[SKU],$B10,tbTransferencias[Data de recebimento],"&gt;="&amp;Cadastros!$B$4))</f>
        <v/>
      </c>
      <c r="H10" s="23">
        <f>IF(OR($A10="",$B10="",$D10=""),"",$D10-$F10+$G10)</f>
        <v/>
      </c>
      <c r="I10" s="23">
        <f>IF(OR($A10="",$B10=""),"",SUMIFS(tbTransferencias[Quantidade enviada],tbTransferencias[Destino],$A10,tbTransferencias[SKU],$B10,tbTransferencias[Status],"Em trânsito"))</f>
        <v/>
      </c>
      <c r="J10" s="23">
        <f>IF($H10="","",$H10+$I10)</f>
        <v/>
      </c>
      <c r="K10" s="22">
        <f>IF(OR($A10="",$B10=""),"",IF(COUNTIFS($A$5:$A$204,$A10,$B$5:$B$204,$B10)&gt;1,"Cadastro duplicado",IF($D10="","Definir saldo inicial",IF($E10="","Definir estoque mínimo",IF($H10&lt;0,"Saldo negativo",IF($H10&lt;$E10,"Abaixo do mínimo","OK"))))))</f>
        <v/>
      </c>
    </row>
    <row r="11">
      <c r="A11" s="18" t="inlineStr">
        <is>
          <t>Depósito Horizonte (MG)</t>
        </is>
      </c>
      <c r="B11" s="18" t="inlineStr">
        <is>
          <t>FIC-1002</t>
        </is>
      </c>
      <c r="C11" s="20">
        <f>IF(OR($A11="",$B11=""),"",IFERROR(INDEX(tbProdutos[Produto],MATCH($B11,tbProdutos[SKU],0)),"SKU não cadastrado"))</f>
        <v/>
      </c>
      <c r="D11" s="21" t="n">
        <v>45</v>
      </c>
      <c r="E11" s="21" t="n">
        <v>10</v>
      </c>
      <c r="F11" s="23">
        <f>IF(OR($A11="",$B11=""),"",SUMIFS(tbTransferencias[Quantidade enviada],tbTransferencias[Origem],$A11,tbTransferencias[SKU],$B11,tbTransferencias[Data de envio],"&gt;="&amp;Cadastros!$B$4))</f>
        <v/>
      </c>
      <c r="G11" s="23">
        <f>IF(OR($A11="",$B11=""),"",SUMIFS(tbTransferencias[Quantidade recebida],tbTransferencias[Destino],$A11,tbTransferencias[SKU],$B11,tbTransferencias[Data de recebimento],"&gt;="&amp;Cadastros!$B$4))</f>
        <v/>
      </c>
      <c r="H11" s="23">
        <f>IF(OR($A11="",$B11="",$D11=""),"",$D11-$F11+$G11)</f>
        <v/>
      </c>
      <c r="I11" s="23">
        <f>IF(OR($A11="",$B11=""),"",SUMIFS(tbTransferencias[Quantidade enviada],tbTransferencias[Destino],$A11,tbTransferencias[SKU],$B11,tbTransferencias[Status],"Em trânsito"))</f>
        <v/>
      </c>
      <c r="J11" s="23">
        <f>IF($H11="","",$H11+$I11)</f>
        <v/>
      </c>
      <c r="K11" s="22">
        <f>IF(OR($A11="",$B11=""),"",IF(COUNTIFS($A$5:$A$204,$A11,$B$5:$B$204,$B11)&gt;1,"Cadastro duplicado",IF($D11="","Definir saldo inicial",IF($E11="","Definir estoque mínimo",IF($H11&lt;0,"Saldo negativo",IF($H11&lt;$E11,"Abaixo do mínimo","OK"))))))</f>
        <v/>
      </c>
    </row>
    <row r="12">
      <c r="A12" s="18" t="inlineStr">
        <is>
          <t>Depósito Horizonte (MG)</t>
        </is>
      </c>
      <c r="B12" s="18" t="inlineStr">
        <is>
          <t>FIC-1003</t>
        </is>
      </c>
      <c r="C12" s="20">
        <f>IF(OR($A12="",$B12=""),"",IFERROR(INDEX(tbProdutos[Produto],MATCH($B12,tbProdutos[SKU],0)),"SKU não cadastrado"))</f>
        <v/>
      </c>
      <c r="D12" s="21" t="n">
        <v>110</v>
      </c>
      <c r="E12" s="21" t="n">
        <v>10</v>
      </c>
      <c r="F12" s="23">
        <f>IF(OR($A12="",$B12=""),"",SUMIFS(tbTransferencias[Quantidade enviada],tbTransferencias[Origem],$A12,tbTransferencias[SKU],$B12,tbTransferencias[Data de envio],"&gt;="&amp;Cadastros!$B$4))</f>
        <v/>
      </c>
      <c r="G12" s="23">
        <f>IF(OR($A12="",$B12=""),"",SUMIFS(tbTransferencias[Quantidade recebida],tbTransferencias[Destino],$A12,tbTransferencias[SKU],$B12,tbTransferencias[Data de recebimento],"&gt;="&amp;Cadastros!$B$4))</f>
        <v/>
      </c>
      <c r="H12" s="23">
        <f>IF(OR($A12="",$B12="",$D12=""),"",$D12-$F12+$G12)</f>
        <v/>
      </c>
      <c r="I12" s="23">
        <f>IF(OR($A12="",$B12=""),"",SUMIFS(tbTransferencias[Quantidade enviada],tbTransferencias[Destino],$A12,tbTransferencias[SKU],$B12,tbTransferencias[Status],"Em trânsito"))</f>
        <v/>
      </c>
      <c r="J12" s="23">
        <f>IF($H12="","",$H12+$I12)</f>
        <v/>
      </c>
      <c r="K12" s="22">
        <f>IF(OR($A12="",$B12=""),"",IF(COUNTIFS($A$5:$A$204,$A12,$B$5:$B$204,$B12)&gt;1,"Cadastro duplicado",IF($D12="","Definir saldo inicial",IF($E12="","Definir estoque mínimo",IF($H12&lt;0,"Saldo negativo",IF($H12&lt;$E12,"Abaixo do mínimo","OK"))))))</f>
        <v/>
      </c>
    </row>
    <row r="13">
      <c r="A13" s="18" t="inlineStr">
        <is>
          <t>Depósito Horizonte (MG)</t>
        </is>
      </c>
      <c r="B13" s="18" t="inlineStr">
        <is>
          <t>FIC-1004</t>
        </is>
      </c>
      <c r="C13" s="20">
        <f>IF(OR($A13="",$B13=""),"",IFERROR(INDEX(tbProdutos[Produto],MATCH($B13,tbProdutos[SKU],0)),"SKU não cadastrado"))</f>
        <v/>
      </c>
      <c r="D13" s="21" t="n">
        <v>35</v>
      </c>
      <c r="E13" s="21" t="n">
        <v>10</v>
      </c>
      <c r="F13" s="23">
        <f>IF(OR($A13="",$B13=""),"",SUMIFS(tbTransferencias[Quantidade enviada],tbTransferencias[Origem],$A13,tbTransferencias[SKU],$B13,tbTransferencias[Data de envio],"&gt;="&amp;Cadastros!$B$4))</f>
        <v/>
      </c>
      <c r="G13" s="23">
        <f>IF(OR($A13="",$B13=""),"",SUMIFS(tbTransferencias[Quantidade recebida],tbTransferencias[Destino],$A13,tbTransferencias[SKU],$B13,tbTransferencias[Data de recebimento],"&gt;="&amp;Cadastros!$B$4))</f>
        <v/>
      </c>
      <c r="H13" s="23">
        <f>IF(OR($A13="",$B13="",$D13=""),"",$D13-$F13+$G13)</f>
        <v/>
      </c>
      <c r="I13" s="23">
        <f>IF(OR($A13="",$B13=""),"",SUMIFS(tbTransferencias[Quantidade enviada],tbTransferencias[Destino],$A13,tbTransferencias[SKU],$B13,tbTransferencias[Status],"Em trânsito"))</f>
        <v/>
      </c>
      <c r="J13" s="23">
        <f>IF($H13="","",$H13+$I13)</f>
        <v/>
      </c>
      <c r="K13" s="22">
        <f>IF(OR($A13="",$B13=""),"",IF(COUNTIFS($A$5:$A$204,$A13,$B$5:$B$204,$B13)&gt;1,"Cadastro duplicado",IF($D13="","Definir saldo inicial",IF($E13="","Definir estoque mínimo",IF($H13&lt;0,"Saldo negativo",IF($H13&lt;$E13,"Abaixo do mínimo","OK"))))))</f>
        <v/>
      </c>
    </row>
    <row r="14">
      <c r="A14" s="18" t="inlineStr">
        <is>
          <t>Depósito Horizonte (MG)</t>
        </is>
      </c>
      <c r="B14" s="18" t="inlineStr">
        <is>
          <t>FIC-1005</t>
        </is>
      </c>
      <c r="C14" s="20">
        <f>IF(OR($A14="",$B14=""),"",IFERROR(INDEX(tbProdutos[Produto],MATCH($B14,tbProdutos[SKU],0)),"SKU não cadastrado"))</f>
        <v/>
      </c>
      <c r="D14" s="21" t="n">
        <v>75</v>
      </c>
      <c r="E14" s="21" t="n">
        <v>10</v>
      </c>
      <c r="F14" s="23">
        <f>IF(OR($A14="",$B14=""),"",SUMIFS(tbTransferencias[Quantidade enviada],tbTransferencias[Origem],$A14,tbTransferencias[SKU],$B14,tbTransferencias[Data de envio],"&gt;="&amp;Cadastros!$B$4))</f>
        <v/>
      </c>
      <c r="G14" s="23">
        <f>IF(OR($A14="",$B14=""),"",SUMIFS(tbTransferencias[Quantidade recebida],tbTransferencias[Destino],$A14,tbTransferencias[SKU],$B14,tbTransferencias[Data de recebimento],"&gt;="&amp;Cadastros!$B$4))</f>
        <v/>
      </c>
      <c r="H14" s="23">
        <f>IF(OR($A14="",$B14="",$D14=""),"",$D14-$F14+$G14)</f>
        <v/>
      </c>
      <c r="I14" s="23">
        <f>IF(OR($A14="",$B14=""),"",SUMIFS(tbTransferencias[Quantidade enviada],tbTransferencias[Destino],$A14,tbTransferencias[SKU],$B14,tbTransferencias[Status],"Em trânsito"))</f>
        <v/>
      </c>
      <c r="J14" s="23">
        <f>IF($H14="","",$H14+$I14)</f>
        <v/>
      </c>
      <c r="K14" s="22">
        <f>IF(OR($A14="",$B14=""),"",IF(COUNTIFS($A$5:$A$204,$A14,$B$5:$B$204,$B14)&gt;1,"Cadastro duplicado",IF($D14="","Definir saldo inicial",IF($E14="","Definir estoque mínimo",IF($H14&lt;0,"Saldo negativo",IF($H14&lt;$E14,"Abaixo do mínimo","OK"))))))</f>
        <v/>
      </c>
    </row>
    <row r="15">
      <c r="A15" s="18" t="inlineStr">
        <is>
          <t>Depósito Ipê (PR)</t>
        </is>
      </c>
      <c r="B15" s="18" t="inlineStr">
        <is>
          <t>FIC-1001</t>
        </is>
      </c>
      <c r="C15" s="20">
        <f>IF(OR($A15="",$B15=""),"",IFERROR(INDEX(tbProdutos[Produto],MATCH($B15,tbProdutos[SKU],0)),"SKU não cadastrado"))</f>
        <v/>
      </c>
      <c r="D15" s="21" t="n">
        <v>65</v>
      </c>
      <c r="E15" s="21" t="n">
        <v>10</v>
      </c>
      <c r="F15" s="23">
        <f>IF(OR($A15="",$B15=""),"",SUMIFS(tbTransferencias[Quantidade enviada],tbTransferencias[Origem],$A15,tbTransferencias[SKU],$B15,tbTransferencias[Data de envio],"&gt;="&amp;Cadastros!$B$4))</f>
        <v/>
      </c>
      <c r="G15" s="23">
        <f>IF(OR($A15="",$B15=""),"",SUMIFS(tbTransferencias[Quantidade recebida],tbTransferencias[Destino],$A15,tbTransferencias[SKU],$B15,tbTransferencias[Data de recebimento],"&gt;="&amp;Cadastros!$B$4))</f>
        <v/>
      </c>
      <c r="H15" s="23">
        <f>IF(OR($A15="",$B15="",$D15=""),"",$D15-$F15+$G15)</f>
        <v/>
      </c>
      <c r="I15" s="23">
        <f>IF(OR($A15="",$B15=""),"",SUMIFS(tbTransferencias[Quantidade enviada],tbTransferencias[Destino],$A15,tbTransferencias[SKU],$B15,tbTransferencias[Status],"Em trânsito"))</f>
        <v/>
      </c>
      <c r="J15" s="23">
        <f>IF($H15="","",$H15+$I15)</f>
        <v/>
      </c>
      <c r="K15" s="22">
        <f>IF(OR($A15="",$B15=""),"",IF(COUNTIFS($A$5:$A$204,$A15,$B$5:$B$204,$B15)&gt;1,"Cadastro duplicado",IF($D15="","Definir saldo inicial",IF($E15="","Definir estoque mínimo",IF($H15&lt;0,"Saldo negativo",IF($H15&lt;$E15,"Abaixo do mínimo","OK"))))))</f>
        <v/>
      </c>
    </row>
    <row r="16">
      <c r="A16" s="18" t="inlineStr">
        <is>
          <t>Depósito Ipê (PR)</t>
        </is>
      </c>
      <c r="B16" s="18" t="inlineStr">
        <is>
          <t>FIC-1002</t>
        </is>
      </c>
      <c r="C16" s="20">
        <f>IF(OR($A16="",$B16=""),"",IFERROR(INDEX(tbProdutos[Produto],MATCH($B16,tbProdutos[SKU],0)),"SKU não cadastrado"))</f>
        <v/>
      </c>
      <c r="D16" s="21" t="n">
        <v>90</v>
      </c>
      <c r="E16" s="21" t="n">
        <v>10</v>
      </c>
      <c r="F16" s="23">
        <f>IF(OR($A16="",$B16=""),"",SUMIFS(tbTransferencias[Quantidade enviada],tbTransferencias[Origem],$A16,tbTransferencias[SKU],$B16,tbTransferencias[Data de envio],"&gt;="&amp;Cadastros!$B$4))</f>
        <v/>
      </c>
      <c r="G16" s="23">
        <f>IF(OR($A16="",$B16=""),"",SUMIFS(tbTransferencias[Quantidade recebida],tbTransferencias[Destino],$A16,tbTransferencias[SKU],$B16,tbTransferencias[Data de recebimento],"&gt;="&amp;Cadastros!$B$4))</f>
        <v/>
      </c>
      <c r="H16" s="23">
        <f>IF(OR($A16="",$B16="",$D16=""),"",$D16-$F16+$G16)</f>
        <v/>
      </c>
      <c r="I16" s="23">
        <f>IF(OR($A16="",$B16=""),"",SUMIFS(tbTransferencias[Quantidade enviada],tbTransferencias[Destino],$A16,tbTransferencias[SKU],$B16,tbTransferencias[Status],"Em trânsito"))</f>
        <v/>
      </c>
      <c r="J16" s="23">
        <f>IF($H16="","",$H16+$I16)</f>
        <v/>
      </c>
      <c r="K16" s="22">
        <f>IF(OR($A16="",$B16=""),"",IF(COUNTIFS($A$5:$A$204,$A16,$B$5:$B$204,$B16)&gt;1,"Cadastro duplicado",IF($D16="","Definir saldo inicial",IF($E16="","Definir estoque mínimo",IF($H16&lt;0,"Saldo negativo",IF($H16&lt;$E16,"Abaixo do mínimo","OK"))))))</f>
        <v/>
      </c>
    </row>
    <row r="17">
      <c r="A17" s="18" t="inlineStr">
        <is>
          <t>Depósito Ipê (PR)</t>
        </is>
      </c>
      <c r="B17" s="18" t="inlineStr">
        <is>
          <t>FIC-1003</t>
        </is>
      </c>
      <c r="C17" s="20">
        <f>IF(OR($A17="",$B17=""),"",IFERROR(INDEX(tbProdutos[Produto],MATCH($B17,tbProdutos[SKU],0)),"SKU não cadastrado"))</f>
        <v/>
      </c>
      <c r="D17" s="21" t="n">
        <v>50</v>
      </c>
      <c r="E17" s="21" t="n">
        <v>10</v>
      </c>
      <c r="F17" s="23">
        <f>IF(OR($A17="",$B17=""),"",SUMIFS(tbTransferencias[Quantidade enviada],tbTransferencias[Origem],$A17,tbTransferencias[SKU],$B17,tbTransferencias[Data de envio],"&gt;="&amp;Cadastros!$B$4))</f>
        <v/>
      </c>
      <c r="G17" s="23">
        <f>IF(OR($A17="",$B17=""),"",SUMIFS(tbTransferencias[Quantidade recebida],tbTransferencias[Destino],$A17,tbTransferencias[SKU],$B17,tbTransferencias[Data de recebimento],"&gt;="&amp;Cadastros!$B$4))</f>
        <v/>
      </c>
      <c r="H17" s="23">
        <f>IF(OR($A17="",$B17="",$D17=""),"",$D17-$F17+$G17)</f>
        <v/>
      </c>
      <c r="I17" s="23">
        <f>IF(OR($A17="",$B17=""),"",SUMIFS(tbTransferencias[Quantidade enviada],tbTransferencias[Destino],$A17,tbTransferencias[SKU],$B17,tbTransferencias[Status],"Em trânsito"))</f>
        <v/>
      </c>
      <c r="J17" s="23">
        <f>IF($H17="","",$H17+$I17)</f>
        <v/>
      </c>
      <c r="K17" s="22">
        <f>IF(OR($A17="",$B17=""),"",IF(COUNTIFS($A$5:$A$204,$A17,$B$5:$B$204,$B17)&gt;1,"Cadastro duplicado",IF($D17="","Definir saldo inicial",IF($E17="","Definir estoque mínimo",IF($H17&lt;0,"Saldo negativo",IF($H17&lt;$E17,"Abaixo do mínimo","OK"))))))</f>
        <v/>
      </c>
    </row>
    <row r="18">
      <c r="A18" s="18" t="inlineStr">
        <is>
          <t>Depósito Ipê (PR)</t>
        </is>
      </c>
      <c r="B18" s="18" t="inlineStr">
        <is>
          <t>FIC-1004</t>
        </is>
      </c>
      <c r="C18" s="20">
        <f>IF(OR($A18="",$B18=""),"",IFERROR(INDEX(tbProdutos[Produto],MATCH($B18,tbProdutos[SKU],0)),"SKU não cadastrado"))</f>
        <v/>
      </c>
      <c r="D18" s="21" t="n">
        <v>85</v>
      </c>
      <c r="E18" s="21" t="n">
        <v>10</v>
      </c>
      <c r="F18" s="23">
        <f>IF(OR($A18="",$B18=""),"",SUMIFS(tbTransferencias[Quantidade enviada],tbTransferencias[Origem],$A18,tbTransferencias[SKU],$B18,tbTransferencias[Data de envio],"&gt;="&amp;Cadastros!$B$4))</f>
        <v/>
      </c>
      <c r="G18" s="23">
        <f>IF(OR($A18="",$B18=""),"",SUMIFS(tbTransferencias[Quantidade recebida],tbTransferencias[Destino],$A18,tbTransferencias[SKU],$B18,tbTransferencias[Data de recebimento],"&gt;="&amp;Cadastros!$B$4))</f>
        <v/>
      </c>
      <c r="H18" s="23">
        <f>IF(OR($A18="",$B18="",$D18=""),"",$D18-$F18+$G18)</f>
        <v/>
      </c>
      <c r="I18" s="23">
        <f>IF(OR($A18="",$B18=""),"",SUMIFS(tbTransferencias[Quantidade enviada],tbTransferencias[Destino],$A18,tbTransferencias[SKU],$B18,tbTransferencias[Status],"Em trânsito"))</f>
        <v/>
      </c>
      <c r="J18" s="23">
        <f>IF($H18="","",$H18+$I18)</f>
        <v/>
      </c>
      <c r="K18" s="22">
        <f>IF(OR($A18="",$B18=""),"",IF(COUNTIFS($A$5:$A$204,$A18,$B$5:$B$204,$B18)&gt;1,"Cadastro duplicado",IF($D18="","Definir saldo inicial",IF($E18="","Definir estoque mínimo",IF($H18&lt;0,"Saldo negativo",IF($H18&lt;$E18,"Abaixo do mínimo","OK"))))))</f>
        <v/>
      </c>
    </row>
    <row r="19">
      <c r="A19" s="18" t="inlineStr">
        <is>
          <t>Depósito Ipê (PR)</t>
        </is>
      </c>
      <c r="B19" s="18" t="inlineStr">
        <is>
          <t>FIC-1005</t>
        </is>
      </c>
      <c r="C19" s="20">
        <f>IF(OR($A19="",$B19=""),"",IFERROR(INDEX(tbProdutos[Produto],MATCH($B19,tbProdutos[SKU],0)),"SKU não cadastrado"))</f>
        <v/>
      </c>
      <c r="D19" s="21" t="n">
        <v>40</v>
      </c>
      <c r="E19" s="21" t="n">
        <v>10</v>
      </c>
      <c r="F19" s="23">
        <f>IF(OR($A19="",$B19=""),"",SUMIFS(tbTransferencias[Quantidade enviada],tbTransferencias[Origem],$A19,tbTransferencias[SKU],$B19,tbTransferencias[Data de envio],"&gt;="&amp;Cadastros!$B$4))</f>
        <v/>
      </c>
      <c r="G19" s="23">
        <f>IF(OR($A19="",$B19=""),"",SUMIFS(tbTransferencias[Quantidade recebida],tbTransferencias[Destino],$A19,tbTransferencias[SKU],$B19,tbTransferencias[Data de recebimento],"&gt;="&amp;Cadastros!$B$4))</f>
        <v/>
      </c>
      <c r="H19" s="23">
        <f>IF(OR($A19="",$B19="",$D19=""),"",$D19-$F19+$G19)</f>
        <v/>
      </c>
      <c r="I19" s="23">
        <f>IF(OR($A19="",$B19=""),"",SUMIFS(tbTransferencias[Quantidade enviada],tbTransferencias[Destino],$A19,tbTransferencias[SKU],$B19,tbTransferencias[Status],"Em trânsito"))</f>
        <v/>
      </c>
      <c r="J19" s="23">
        <f>IF($H19="","",$H19+$I19)</f>
        <v/>
      </c>
      <c r="K19" s="22">
        <f>IF(OR($A19="",$B19=""),"",IF(COUNTIFS($A$5:$A$204,$A19,$B$5:$B$204,$B19)&gt;1,"Cadastro duplicado",IF($D19="","Definir saldo inicial",IF($E19="","Definir estoque mínimo",IF($H19&lt;0,"Saldo negativo",IF($H19&lt;$E19,"Abaixo do mínimo","OK"))))))</f>
        <v/>
      </c>
    </row>
    <row r="20">
      <c r="A20" s="18" t="inlineStr">
        <is>
          <t>Depósito Maré (PE)</t>
        </is>
      </c>
      <c r="B20" s="18" t="inlineStr">
        <is>
          <t>FIC-1001</t>
        </is>
      </c>
      <c r="C20" s="20">
        <f>IF(OR($A20="",$B20=""),"",IFERROR(INDEX(tbProdutos[Produto],MATCH($B20,tbProdutos[SKU],0)),"SKU não cadastrado"))</f>
        <v/>
      </c>
      <c r="D20" s="21" t="n">
        <v>50</v>
      </c>
      <c r="E20" s="21" t="n">
        <v>10</v>
      </c>
      <c r="F20" s="23">
        <f>IF(OR($A20="",$B20=""),"",SUMIFS(tbTransferencias[Quantidade enviada],tbTransferencias[Origem],$A20,tbTransferencias[SKU],$B20,tbTransferencias[Data de envio],"&gt;="&amp;Cadastros!$B$4))</f>
        <v/>
      </c>
      <c r="G20" s="23">
        <f>IF(OR($A20="",$B20=""),"",SUMIFS(tbTransferencias[Quantidade recebida],tbTransferencias[Destino],$A20,tbTransferencias[SKU],$B20,tbTransferencias[Data de recebimento],"&gt;="&amp;Cadastros!$B$4))</f>
        <v/>
      </c>
      <c r="H20" s="23">
        <f>IF(OR($A20="",$B20="",$D20=""),"",$D20-$F20+$G20)</f>
        <v/>
      </c>
      <c r="I20" s="23">
        <f>IF(OR($A20="",$B20=""),"",SUMIFS(tbTransferencias[Quantidade enviada],tbTransferencias[Destino],$A20,tbTransferencias[SKU],$B20,tbTransferencias[Status],"Em trânsito"))</f>
        <v/>
      </c>
      <c r="J20" s="23">
        <f>IF($H20="","",$H20+$I20)</f>
        <v/>
      </c>
      <c r="K20" s="22">
        <f>IF(OR($A20="",$B20=""),"",IF(COUNTIFS($A$5:$A$204,$A20,$B$5:$B$204,$B20)&gt;1,"Cadastro duplicado",IF($D20="","Definir saldo inicial",IF($E20="","Definir estoque mínimo",IF($H20&lt;0,"Saldo negativo",IF($H20&lt;$E20,"Abaixo do mínimo","OK"))))))</f>
        <v/>
      </c>
    </row>
    <row r="21">
      <c r="A21" s="18" t="inlineStr">
        <is>
          <t>Depósito Maré (PE)</t>
        </is>
      </c>
      <c r="B21" s="18" t="inlineStr">
        <is>
          <t>FIC-1002</t>
        </is>
      </c>
      <c r="C21" s="20">
        <f>IF(OR($A21="",$B21=""),"",IFERROR(INDEX(tbProdutos[Produto],MATCH($B21,tbProdutos[SKU],0)),"SKU não cadastrado"))</f>
        <v/>
      </c>
      <c r="D21" s="21" t="n">
        <v>55</v>
      </c>
      <c r="E21" s="21" t="n">
        <v>10</v>
      </c>
      <c r="F21" s="23">
        <f>IF(OR($A21="",$B21=""),"",SUMIFS(tbTransferencias[Quantidade enviada],tbTransferencias[Origem],$A21,tbTransferencias[SKU],$B21,tbTransferencias[Data de envio],"&gt;="&amp;Cadastros!$B$4))</f>
        <v/>
      </c>
      <c r="G21" s="23">
        <f>IF(OR($A21="",$B21=""),"",SUMIFS(tbTransferencias[Quantidade recebida],tbTransferencias[Destino],$A21,tbTransferencias[SKU],$B21,tbTransferencias[Data de recebimento],"&gt;="&amp;Cadastros!$B$4))</f>
        <v/>
      </c>
      <c r="H21" s="23">
        <f>IF(OR($A21="",$B21="",$D21=""),"",$D21-$F21+$G21)</f>
        <v/>
      </c>
      <c r="I21" s="23">
        <f>IF(OR($A21="",$B21=""),"",SUMIFS(tbTransferencias[Quantidade enviada],tbTransferencias[Destino],$A21,tbTransferencias[SKU],$B21,tbTransferencias[Status],"Em trânsito"))</f>
        <v/>
      </c>
      <c r="J21" s="23">
        <f>IF($H21="","",$H21+$I21)</f>
        <v/>
      </c>
      <c r="K21" s="22">
        <f>IF(OR($A21="",$B21=""),"",IF(COUNTIFS($A$5:$A$204,$A21,$B$5:$B$204,$B21)&gt;1,"Cadastro duplicado",IF($D21="","Definir saldo inicial",IF($E21="","Definir estoque mínimo",IF($H21&lt;0,"Saldo negativo",IF($H21&lt;$E21,"Abaixo do mínimo","OK"))))))</f>
        <v/>
      </c>
    </row>
    <row r="22">
      <c r="A22" s="18" t="inlineStr">
        <is>
          <t>Depósito Maré (PE)</t>
        </is>
      </c>
      <c r="B22" s="18" t="inlineStr">
        <is>
          <t>FIC-1003</t>
        </is>
      </c>
      <c r="C22" s="20">
        <f>IF(OR($A22="",$B22=""),"",IFERROR(INDEX(tbProdutos[Produto],MATCH($B22,tbProdutos[SKU],0)),"SKU não cadastrado"))</f>
        <v/>
      </c>
      <c r="D22" s="21" t="n">
        <v>95</v>
      </c>
      <c r="E22" s="21" t="n">
        <v>10</v>
      </c>
      <c r="F22" s="23">
        <f>IF(OR($A22="",$B22=""),"",SUMIFS(tbTransferencias[Quantidade enviada],tbTransferencias[Origem],$A22,tbTransferencias[SKU],$B22,tbTransferencias[Data de envio],"&gt;="&amp;Cadastros!$B$4))</f>
        <v/>
      </c>
      <c r="G22" s="23">
        <f>IF(OR($A22="",$B22=""),"",SUMIFS(tbTransferencias[Quantidade recebida],tbTransferencias[Destino],$A22,tbTransferencias[SKU],$B22,tbTransferencias[Data de recebimento],"&gt;="&amp;Cadastros!$B$4))</f>
        <v/>
      </c>
      <c r="H22" s="23">
        <f>IF(OR($A22="",$B22="",$D22=""),"",$D22-$F22+$G22)</f>
        <v/>
      </c>
      <c r="I22" s="23">
        <f>IF(OR($A22="",$B22=""),"",SUMIFS(tbTransferencias[Quantidade enviada],tbTransferencias[Destino],$A22,tbTransferencias[SKU],$B22,tbTransferencias[Status],"Em trânsito"))</f>
        <v/>
      </c>
      <c r="J22" s="23">
        <f>IF($H22="","",$H22+$I22)</f>
        <v/>
      </c>
      <c r="K22" s="22">
        <f>IF(OR($A22="",$B22=""),"",IF(COUNTIFS($A$5:$A$204,$A22,$B$5:$B$204,$B22)&gt;1,"Cadastro duplicado",IF($D22="","Definir saldo inicial",IF($E22="","Definir estoque mínimo",IF($H22&lt;0,"Saldo negativo",IF($H22&lt;$E22,"Abaixo do mínimo","OK"))))))</f>
        <v/>
      </c>
    </row>
    <row r="23">
      <c r="A23" s="18" t="inlineStr">
        <is>
          <t>Depósito Maré (PE)</t>
        </is>
      </c>
      <c r="B23" s="18" t="inlineStr">
        <is>
          <t>FIC-1004</t>
        </is>
      </c>
      <c r="C23" s="20">
        <f>IF(OR($A23="",$B23=""),"",IFERROR(INDEX(tbProdutos[Produto],MATCH($B23,tbProdutos[SKU],0)),"SKU não cadastrado"))</f>
        <v/>
      </c>
      <c r="D23" s="21" t="n">
        <v>30</v>
      </c>
      <c r="E23" s="21" t="n">
        <v>10</v>
      </c>
      <c r="F23" s="23">
        <f>IF(OR($A23="",$B23=""),"",SUMIFS(tbTransferencias[Quantidade enviada],tbTransferencias[Origem],$A23,tbTransferencias[SKU],$B23,tbTransferencias[Data de envio],"&gt;="&amp;Cadastros!$B$4))</f>
        <v/>
      </c>
      <c r="G23" s="23">
        <f>IF(OR($A23="",$B23=""),"",SUMIFS(tbTransferencias[Quantidade recebida],tbTransferencias[Destino],$A23,tbTransferencias[SKU],$B23,tbTransferencias[Data de recebimento],"&gt;="&amp;Cadastros!$B$4))</f>
        <v/>
      </c>
      <c r="H23" s="23">
        <f>IF(OR($A23="",$B23="",$D23=""),"",$D23-$F23+$G23)</f>
        <v/>
      </c>
      <c r="I23" s="23">
        <f>IF(OR($A23="",$B23=""),"",SUMIFS(tbTransferencias[Quantidade enviada],tbTransferencias[Destino],$A23,tbTransferencias[SKU],$B23,tbTransferencias[Status],"Em trânsito"))</f>
        <v/>
      </c>
      <c r="J23" s="23">
        <f>IF($H23="","",$H23+$I23)</f>
        <v/>
      </c>
      <c r="K23" s="22">
        <f>IF(OR($A23="",$B23=""),"",IF(COUNTIFS($A$5:$A$204,$A23,$B$5:$B$204,$B23)&gt;1,"Cadastro duplicado",IF($D23="","Definir saldo inicial",IF($E23="","Definir estoque mínimo",IF($H23&lt;0,"Saldo negativo",IF($H23&lt;$E23,"Abaixo do mínimo","OK"))))))</f>
        <v/>
      </c>
    </row>
    <row r="24">
      <c r="A24" s="18" t="inlineStr">
        <is>
          <t>Depósito Maré (PE)</t>
        </is>
      </c>
      <c r="B24" s="18" t="inlineStr">
        <is>
          <t>FIC-1005</t>
        </is>
      </c>
      <c r="C24" s="20">
        <f>IF(OR($A24="",$B24=""),"",IFERROR(INDEX(tbProdutos[Produto],MATCH($B24,tbProdutos[SKU],0)),"SKU não cadastrado"))</f>
        <v/>
      </c>
      <c r="D24" s="21" t="n">
        <v>100</v>
      </c>
      <c r="E24" s="21" t="n">
        <v>10</v>
      </c>
      <c r="F24" s="23">
        <f>IF(OR($A24="",$B24=""),"",SUMIFS(tbTransferencias[Quantidade enviada],tbTransferencias[Origem],$A24,tbTransferencias[SKU],$B24,tbTransferencias[Data de envio],"&gt;="&amp;Cadastros!$B$4))</f>
        <v/>
      </c>
      <c r="G24" s="23">
        <f>IF(OR($A24="",$B24=""),"",SUMIFS(tbTransferencias[Quantidade recebida],tbTransferencias[Destino],$A24,tbTransferencias[SKU],$B24,tbTransferencias[Data de recebimento],"&gt;="&amp;Cadastros!$B$4))</f>
        <v/>
      </c>
      <c r="H24" s="23">
        <f>IF(OR($A24="",$B24="",$D24=""),"",$D24-$F24+$G24)</f>
        <v/>
      </c>
      <c r="I24" s="23">
        <f>IF(OR($A24="",$B24=""),"",SUMIFS(tbTransferencias[Quantidade enviada],tbTransferencias[Destino],$A24,tbTransferencias[SKU],$B24,tbTransferencias[Status],"Em trânsito"))</f>
        <v/>
      </c>
      <c r="J24" s="23">
        <f>IF($H24="","",$H24+$I24)</f>
        <v/>
      </c>
      <c r="K24" s="22">
        <f>IF(OR($A24="",$B24=""),"",IF(COUNTIFS($A$5:$A$204,$A24,$B$5:$B$204,$B24)&gt;1,"Cadastro duplicado",IF($D24="","Definir saldo inicial",IF($E24="","Definir estoque mínimo",IF($H24&lt;0,"Saldo negativo",IF($H24&lt;$E24,"Abaixo do mínimo","OK"))))))</f>
        <v/>
      </c>
    </row>
    <row r="25">
      <c r="A25" s="18" t="n"/>
      <c r="B25" s="18" t="n"/>
      <c r="C25" s="20">
        <f>IF(OR($A25="",$B25=""),"",IFERROR(INDEX(tbProdutos[Produto],MATCH($B25,tbProdutos[SKU],0)),"SKU não cadastrado"))</f>
        <v/>
      </c>
      <c r="D25" s="21" t="n"/>
      <c r="E25" s="21" t="n"/>
      <c r="F25" s="23">
        <f>IF(OR($A25="",$B25=""),"",SUMIFS(tbTransferencias[Quantidade enviada],tbTransferencias[Origem],$A25,tbTransferencias[SKU],$B25,tbTransferencias[Data de envio],"&gt;="&amp;Cadastros!$B$4))</f>
        <v/>
      </c>
      <c r="G25" s="23">
        <f>IF(OR($A25="",$B25=""),"",SUMIFS(tbTransferencias[Quantidade recebida],tbTransferencias[Destino],$A25,tbTransferencias[SKU],$B25,tbTransferencias[Data de recebimento],"&gt;="&amp;Cadastros!$B$4))</f>
        <v/>
      </c>
      <c r="H25" s="23">
        <f>IF(OR($A25="",$B25="",$D25=""),"",$D25-$F25+$G25)</f>
        <v/>
      </c>
      <c r="I25" s="23">
        <f>IF(OR($A25="",$B25=""),"",SUMIFS(tbTransferencias[Quantidade enviada],tbTransferencias[Destino],$A25,tbTransferencias[SKU],$B25,tbTransferencias[Status],"Em trânsito"))</f>
        <v/>
      </c>
      <c r="J25" s="23">
        <f>IF($H25="","",$H25+$I25)</f>
        <v/>
      </c>
      <c r="K25" s="22">
        <f>IF(OR($A25="",$B25=""),"",IF(COUNTIFS($A$5:$A$204,$A25,$B$5:$B$204,$B25)&gt;1,"Cadastro duplicado",IF($D25="","Definir saldo inicial",IF($E25="","Definir estoque mínimo",IF($H25&lt;0,"Saldo negativo",IF($H25&lt;$E25,"Abaixo do mínimo","OK"))))))</f>
        <v/>
      </c>
    </row>
    <row r="26">
      <c r="A26" s="18" t="n"/>
      <c r="B26" s="18" t="n"/>
      <c r="C26" s="20">
        <f>IF(OR($A26="",$B26=""),"",IFERROR(INDEX(tbProdutos[Produto],MATCH($B26,tbProdutos[SKU],0)),"SKU não cadastrado"))</f>
        <v/>
      </c>
      <c r="D26" s="21" t="n"/>
      <c r="E26" s="21" t="n"/>
      <c r="F26" s="23">
        <f>IF(OR($A26="",$B26=""),"",SUMIFS(tbTransferencias[Quantidade enviada],tbTransferencias[Origem],$A26,tbTransferencias[SKU],$B26,tbTransferencias[Data de envio],"&gt;="&amp;Cadastros!$B$4))</f>
        <v/>
      </c>
      <c r="G26" s="23">
        <f>IF(OR($A26="",$B26=""),"",SUMIFS(tbTransferencias[Quantidade recebida],tbTransferencias[Destino],$A26,tbTransferencias[SKU],$B26,tbTransferencias[Data de recebimento],"&gt;="&amp;Cadastros!$B$4))</f>
        <v/>
      </c>
      <c r="H26" s="23">
        <f>IF(OR($A26="",$B26="",$D26=""),"",$D26-$F26+$G26)</f>
        <v/>
      </c>
      <c r="I26" s="23">
        <f>IF(OR($A26="",$B26=""),"",SUMIFS(tbTransferencias[Quantidade enviada],tbTransferencias[Destino],$A26,tbTransferencias[SKU],$B26,tbTransferencias[Status],"Em trânsito"))</f>
        <v/>
      </c>
      <c r="J26" s="23">
        <f>IF($H26="","",$H26+$I26)</f>
        <v/>
      </c>
      <c r="K26" s="22">
        <f>IF(OR($A26="",$B26=""),"",IF(COUNTIFS($A$5:$A$204,$A26,$B$5:$B$204,$B26)&gt;1,"Cadastro duplicado",IF($D26="","Definir saldo inicial",IF($E26="","Definir estoque mínimo",IF($H26&lt;0,"Saldo negativo",IF($H26&lt;$E26,"Abaixo do mínimo","OK"))))))</f>
        <v/>
      </c>
    </row>
    <row r="27">
      <c r="A27" s="18" t="n"/>
      <c r="B27" s="18" t="n"/>
      <c r="C27" s="20">
        <f>IF(OR($A27="",$B27=""),"",IFERROR(INDEX(tbProdutos[Produto],MATCH($B27,tbProdutos[SKU],0)),"SKU não cadastrado"))</f>
        <v/>
      </c>
      <c r="D27" s="21" t="n"/>
      <c r="E27" s="21" t="n"/>
      <c r="F27" s="23">
        <f>IF(OR($A27="",$B27=""),"",SUMIFS(tbTransferencias[Quantidade enviada],tbTransferencias[Origem],$A27,tbTransferencias[SKU],$B27,tbTransferencias[Data de envio],"&gt;="&amp;Cadastros!$B$4))</f>
        <v/>
      </c>
      <c r="G27" s="23">
        <f>IF(OR($A27="",$B27=""),"",SUMIFS(tbTransferencias[Quantidade recebida],tbTransferencias[Destino],$A27,tbTransferencias[SKU],$B27,tbTransferencias[Data de recebimento],"&gt;="&amp;Cadastros!$B$4))</f>
        <v/>
      </c>
      <c r="H27" s="23">
        <f>IF(OR($A27="",$B27="",$D27=""),"",$D27-$F27+$G27)</f>
        <v/>
      </c>
      <c r="I27" s="23">
        <f>IF(OR($A27="",$B27=""),"",SUMIFS(tbTransferencias[Quantidade enviada],tbTransferencias[Destino],$A27,tbTransferencias[SKU],$B27,tbTransferencias[Status],"Em trânsito"))</f>
        <v/>
      </c>
      <c r="J27" s="23">
        <f>IF($H27="","",$H27+$I27)</f>
        <v/>
      </c>
      <c r="K27" s="22">
        <f>IF(OR($A27="",$B27=""),"",IF(COUNTIFS($A$5:$A$204,$A27,$B$5:$B$204,$B27)&gt;1,"Cadastro duplicado",IF($D27="","Definir saldo inicial",IF($E27="","Definir estoque mínimo",IF($H27&lt;0,"Saldo negativo",IF($H27&lt;$E27,"Abaixo do mínimo","OK"))))))</f>
        <v/>
      </c>
    </row>
    <row r="28">
      <c r="A28" s="18" t="n"/>
      <c r="B28" s="18" t="n"/>
      <c r="C28" s="20">
        <f>IF(OR($A28="",$B28=""),"",IFERROR(INDEX(tbProdutos[Produto],MATCH($B28,tbProdutos[SKU],0)),"SKU não cadastrado"))</f>
        <v/>
      </c>
      <c r="D28" s="21" t="n"/>
      <c r="E28" s="21" t="n"/>
      <c r="F28" s="23">
        <f>IF(OR($A28="",$B28=""),"",SUMIFS(tbTransferencias[Quantidade enviada],tbTransferencias[Origem],$A28,tbTransferencias[SKU],$B28,tbTransferencias[Data de envio],"&gt;="&amp;Cadastros!$B$4))</f>
        <v/>
      </c>
      <c r="G28" s="23">
        <f>IF(OR($A28="",$B28=""),"",SUMIFS(tbTransferencias[Quantidade recebida],tbTransferencias[Destino],$A28,tbTransferencias[SKU],$B28,tbTransferencias[Data de recebimento],"&gt;="&amp;Cadastros!$B$4))</f>
        <v/>
      </c>
      <c r="H28" s="23">
        <f>IF(OR($A28="",$B28="",$D28=""),"",$D28-$F28+$G28)</f>
        <v/>
      </c>
      <c r="I28" s="23">
        <f>IF(OR($A28="",$B28=""),"",SUMIFS(tbTransferencias[Quantidade enviada],tbTransferencias[Destino],$A28,tbTransferencias[SKU],$B28,tbTransferencias[Status],"Em trânsito"))</f>
        <v/>
      </c>
      <c r="J28" s="23">
        <f>IF($H28="","",$H28+$I28)</f>
        <v/>
      </c>
      <c r="K28" s="22">
        <f>IF(OR($A28="",$B28=""),"",IF(COUNTIFS($A$5:$A$204,$A28,$B$5:$B$204,$B28)&gt;1,"Cadastro duplicado",IF($D28="","Definir saldo inicial",IF($E28="","Definir estoque mínimo",IF($H28&lt;0,"Saldo negativo",IF($H28&lt;$E28,"Abaixo do mínimo","OK"))))))</f>
        <v/>
      </c>
    </row>
    <row r="29">
      <c r="A29" s="18" t="n"/>
      <c r="B29" s="18" t="n"/>
      <c r="C29" s="20">
        <f>IF(OR($A29="",$B29=""),"",IFERROR(INDEX(tbProdutos[Produto],MATCH($B29,tbProdutos[SKU],0)),"SKU não cadastrado"))</f>
        <v/>
      </c>
      <c r="D29" s="21" t="n"/>
      <c r="E29" s="21" t="n"/>
      <c r="F29" s="23">
        <f>IF(OR($A29="",$B29=""),"",SUMIFS(tbTransferencias[Quantidade enviada],tbTransferencias[Origem],$A29,tbTransferencias[SKU],$B29,tbTransferencias[Data de envio],"&gt;="&amp;Cadastros!$B$4))</f>
        <v/>
      </c>
      <c r="G29" s="23">
        <f>IF(OR($A29="",$B29=""),"",SUMIFS(tbTransferencias[Quantidade recebida],tbTransferencias[Destino],$A29,tbTransferencias[SKU],$B29,tbTransferencias[Data de recebimento],"&gt;="&amp;Cadastros!$B$4))</f>
        <v/>
      </c>
      <c r="H29" s="23">
        <f>IF(OR($A29="",$B29="",$D29=""),"",$D29-$F29+$G29)</f>
        <v/>
      </c>
      <c r="I29" s="23">
        <f>IF(OR($A29="",$B29=""),"",SUMIFS(tbTransferencias[Quantidade enviada],tbTransferencias[Destino],$A29,tbTransferencias[SKU],$B29,tbTransferencias[Status],"Em trânsito"))</f>
        <v/>
      </c>
      <c r="J29" s="23">
        <f>IF($H29="","",$H29+$I29)</f>
        <v/>
      </c>
      <c r="K29" s="22">
        <f>IF(OR($A29="",$B29=""),"",IF(COUNTIFS($A$5:$A$204,$A29,$B$5:$B$204,$B29)&gt;1,"Cadastro duplicado",IF($D29="","Definir saldo inicial",IF($E29="","Definir estoque mínimo",IF($H29&lt;0,"Saldo negativo",IF($H29&lt;$E29,"Abaixo do mínimo","OK"))))))</f>
        <v/>
      </c>
    </row>
    <row r="30">
      <c r="A30" s="18" t="n"/>
      <c r="B30" s="18" t="n"/>
      <c r="C30" s="20">
        <f>IF(OR($A30="",$B30=""),"",IFERROR(INDEX(tbProdutos[Produto],MATCH($B30,tbProdutos[SKU],0)),"SKU não cadastrado"))</f>
        <v/>
      </c>
      <c r="D30" s="21" t="n"/>
      <c r="E30" s="21" t="n"/>
      <c r="F30" s="23">
        <f>IF(OR($A30="",$B30=""),"",SUMIFS(tbTransferencias[Quantidade enviada],tbTransferencias[Origem],$A30,tbTransferencias[SKU],$B30,tbTransferencias[Data de envio],"&gt;="&amp;Cadastros!$B$4))</f>
        <v/>
      </c>
      <c r="G30" s="23">
        <f>IF(OR($A30="",$B30=""),"",SUMIFS(tbTransferencias[Quantidade recebida],tbTransferencias[Destino],$A30,tbTransferencias[SKU],$B30,tbTransferencias[Data de recebimento],"&gt;="&amp;Cadastros!$B$4))</f>
        <v/>
      </c>
      <c r="H30" s="23">
        <f>IF(OR($A30="",$B30="",$D30=""),"",$D30-$F30+$G30)</f>
        <v/>
      </c>
      <c r="I30" s="23">
        <f>IF(OR($A30="",$B30=""),"",SUMIFS(tbTransferencias[Quantidade enviada],tbTransferencias[Destino],$A30,tbTransferencias[SKU],$B30,tbTransferencias[Status],"Em trânsito"))</f>
        <v/>
      </c>
      <c r="J30" s="23">
        <f>IF($H30="","",$H30+$I30)</f>
        <v/>
      </c>
      <c r="K30" s="22">
        <f>IF(OR($A30="",$B30=""),"",IF(COUNTIFS($A$5:$A$204,$A30,$B$5:$B$204,$B30)&gt;1,"Cadastro duplicado",IF($D30="","Definir saldo inicial",IF($E30="","Definir estoque mínimo",IF($H30&lt;0,"Saldo negativo",IF($H30&lt;$E30,"Abaixo do mínimo","OK"))))))</f>
        <v/>
      </c>
    </row>
    <row r="31">
      <c r="A31" s="18" t="n"/>
      <c r="B31" s="18" t="n"/>
      <c r="C31" s="20">
        <f>IF(OR($A31="",$B31=""),"",IFERROR(INDEX(tbProdutos[Produto],MATCH($B31,tbProdutos[SKU],0)),"SKU não cadastrado"))</f>
        <v/>
      </c>
      <c r="D31" s="21" t="n"/>
      <c r="E31" s="21" t="n"/>
      <c r="F31" s="23">
        <f>IF(OR($A31="",$B31=""),"",SUMIFS(tbTransferencias[Quantidade enviada],tbTransferencias[Origem],$A31,tbTransferencias[SKU],$B31,tbTransferencias[Data de envio],"&gt;="&amp;Cadastros!$B$4))</f>
        <v/>
      </c>
      <c r="G31" s="23">
        <f>IF(OR($A31="",$B31=""),"",SUMIFS(tbTransferencias[Quantidade recebida],tbTransferencias[Destino],$A31,tbTransferencias[SKU],$B31,tbTransferencias[Data de recebimento],"&gt;="&amp;Cadastros!$B$4))</f>
        <v/>
      </c>
      <c r="H31" s="23">
        <f>IF(OR($A31="",$B31="",$D31=""),"",$D31-$F31+$G31)</f>
        <v/>
      </c>
      <c r="I31" s="23">
        <f>IF(OR($A31="",$B31=""),"",SUMIFS(tbTransferencias[Quantidade enviada],tbTransferencias[Destino],$A31,tbTransferencias[SKU],$B31,tbTransferencias[Status],"Em trânsito"))</f>
        <v/>
      </c>
      <c r="J31" s="23">
        <f>IF($H31="","",$H31+$I31)</f>
        <v/>
      </c>
      <c r="K31" s="22">
        <f>IF(OR($A31="",$B31=""),"",IF(COUNTIFS($A$5:$A$204,$A31,$B$5:$B$204,$B31)&gt;1,"Cadastro duplicado",IF($D31="","Definir saldo inicial",IF($E31="","Definir estoque mínimo",IF($H31&lt;0,"Saldo negativo",IF($H31&lt;$E31,"Abaixo do mínimo","OK"))))))</f>
        <v/>
      </c>
    </row>
    <row r="32">
      <c r="A32" s="18" t="n"/>
      <c r="B32" s="18" t="n"/>
      <c r="C32" s="20">
        <f>IF(OR($A32="",$B32=""),"",IFERROR(INDEX(tbProdutos[Produto],MATCH($B32,tbProdutos[SKU],0)),"SKU não cadastrado"))</f>
        <v/>
      </c>
      <c r="D32" s="21" t="n"/>
      <c r="E32" s="21" t="n"/>
      <c r="F32" s="23">
        <f>IF(OR($A32="",$B32=""),"",SUMIFS(tbTransferencias[Quantidade enviada],tbTransferencias[Origem],$A32,tbTransferencias[SKU],$B32,tbTransferencias[Data de envio],"&gt;="&amp;Cadastros!$B$4))</f>
        <v/>
      </c>
      <c r="G32" s="23">
        <f>IF(OR($A32="",$B32=""),"",SUMIFS(tbTransferencias[Quantidade recebida],tbTransferencias[Destino],$A32,tbTransferencias[SKU],$B32,tbTransferencias[Data de recebimento],"&gt;="&amp;Cadastros!$B$4))</f>
        <v/>
      </c>
      <c r="H32" s="23">
        <f>IF(OR($A32="",$B32="",$D32=""),"",$D32-$F32+$G32)</f>
        <v/>
      </c>
      <c r="I32" s="23">
        <f>IF(OR($A32="",$B32=""),"",SUMIFS(tbTransferencias[Quantidade enviada],tbTransferencias[Destino],$A32,tbTransferencias[SKU],$B32,tbTransferencias[Status],"Em trânsito"))</f>
        <v/>
      </c>
      <c r="J32" s="23">
        <f>IF($H32="","",$H32+$I32)</f>
        <v/>
      </c>
      <c r="K32" s="22">
        <f>IF(OR($A32="",$B32=""),"",IF(COUNTIFS($A$5:$A$204,$A32,$B$5:$B$204,$B32)&gt;1,"Cadastro duplicado",IF($D32="","Definir saldo inicial",IF($E32="","Definir estoque mínimo",IF($H32&lt;0,"Saldo negativo",IF($H32&lt;$E32,"Abaixo do mínimo","OK"))))))</f>
        <v/>
      </c>
    </row>
    <row r="33">
      <c r="A33" s="18" t="n"/>
      <c r="B33" s="18" t="n"/>
      <c r="C33" s="20">
        <f>IF(OR($A33="",$B33=""),"",IFERROR(INDEX(tbProdutos[Produto],MATCH($B33,tbProdutos[SKU],0)),"SKU não cadastrado"))</f>
        <v/>
      </c>
      <c r="D33" s="21" t="n"/>
      <c r="E33" s="21" t="n"/>
      <c r="F33" s="23">
        <f>IF(OR($A33="",$B33=""),"",SUMIFS(tbTransferencias[Quantidade enviada],tbTransferencias[Origem],$A33,tbTransferencias[SKU],$B33,tbTransferencias[Data de envio],"&gt;="&amp;Cadastros!$B$4))</f>
        <v/>
      </c>
      <c r="G33" s="23">
        <f>IF(OR($A33="",$B33=""),"",SUMIFS(tbTransferencias[Quantidade recebida],tbTransferencias[Destino],$A33,tbTransferencias[SKU],$B33,tbTransferencias[Data de recebimento],"&gt;="&amp;Cadastros!$B$4))</f>
        <v/>
      </c>
      <c r="H33" s="23">
        <f>IF(OR($A33="",$B33="",$D33=""),"",$D33-$F33+$G33)</f>
        <v/>
      </c>
      <c r="I33" s="23">
        <f>IF(OR($A33="",$B33=""),"",SUMIFS(tbTransferencias[Quantidade enviada],tbTransferencias[Destino],$A33,tbTransferencias[SKU],$B33,tbTransferencias[Status],"Em trânsito"))</f>
        <v/>
      </c>
      <c r="J33" s="23">
        <f>IF($H33="","",$H33+$I33)</f>
        <v/>
      </c>
      <c r="K33" s="22">
        <f>IF(OR($A33="",$B33=""),"",IF(COUNTIFS($A$5:$A$204,$A33,$B$5:$B$204,$B33)&gt;1,"Cadastro duplicado",IF($D33="","Definir saldo inicial",IF($E33="","Definir estoque mínimo",IF($H33&lt;0,"Saldo negativo",IF($H33&lt;$E33,"Abaixo do mínimo","OK"))))))</f>
        <v/>
      </c>
    </row>
    <row r="34">
      <c r="A34" s="18" t="n"/>
      <c r="B34" s="18" t="n"/>
      <c r="C34" s="20">
        <f>IF(OR($A34="",$B34=""),"",IFERROR(INDEX(tbProdutos[Produto],MATCH($B34,tbProdutos[SKU],0)),"SKU não cadastrado"))</f>
        <v/>
      </c>
      <c r="D34" s="21" t="n"/>
      <c r="E34" s="21" t="n"/>
      <c r="F34" s="23">
        <f>IF(OR($A34="",$B34=""),"",SUMIFS(tbTransferencias[Quantidade enviada],tbTransferencias[Origem],$A34,tbTransferencias[SKU],$B34,tbTransferencias[Data de envio],"&gt;="&amp;Cadastros!$B$4))</f>
        <v/>
      </c>
      <c r="G34" s="23">
        <f>IF(OR($A34="",$B34=""),"",SUMIFS(tbTransferencias[Quantidade recebida],tbTransferencias[Destino],$A34,tbTransferencias[SKU],$B34,tbTransferencias[Data de recebimento],"&gt;="&amp;Cadastros!$B$4))</f>
        <v/>
      </c>
      <c r="H34" s="23">
        <f>IF(OR($A34="",$B34="",$D34=""),"",$D34-$F34+$G34)</f>
        <v/>
      </c>
      <c r="I34" s="23">
        <f>IF(OR($A34="",$B34=""),"",SUMIFS(tbTransferencias[Quantidade enviada],tbTransferencias[Destino],$A34,tbTransferencias[SKU],$B34,tbTransferencias[Status],"Em trânsito"))</f>
        <v/>
      </c>
      <c r="J34" s="23">
        <f>IF($H34="","",$H34+$I34)</f>
        <v/>
      </c>
      <c r="K34" s="22">
        <f>IF(OR($A34="",$B34=""),"",IF(COUNTIFS($A$5:$A$204,$A34,$B$5:$B$204,$B34)&gt;1,"Cadastro duplicado",IF($D34="","Definir saldo inicial",IF($E34="","Definir estoque mínimo",IF($H34&lt;0,"Saldo negativo",IF($H34&lt;$E34,"Abaixo do mínimo","OK"))))))</f>
        <v/>
      </c>
    </row>
    <row r="35">
      <c r="A35" s="18" t="n"/>
      <c r="B35" s="18" t="n"/>
      <c r="C35" s="20">
        <f>IF(OR($A35="",$B35=""),"",IFERROR(INDEX(tbProdutos[Produto],MATCH($B35,tbProdutos[SKU],0)),"SKU não cadastrado"))</f>
        <v/>
      </c>
      <c r="D35" s="21" t="n"/>
      <c r="E35" s="21" t="n"/>
      <c r="F35" s="23">
        <f>IF(OR($A35="",$B35=""),"",SUMIFS(tbTransferencias[Quantidade enviada],tbTransferencias[Origem],$A35,tbTransferencias[SKU],$B35,tbTransferencias[Data de envio],"&gt;="&amp;Cadastros!$B$4))</f>
        <v/>
      </c>
      <c r="G35" s="23">
        <f>IF(OR($A35="",$B35=""),"",SUMIFS(tbTransferencias[Quantidade recebida],tbTransferencias[Destino],$A35,tbTransferencias[SKU],$B35,tbTransferencias[Data de recebimento],"&gt;="&amp;Cadastros!$B$4))</f>
        <v/>
      </c>
      <c r="H35" s="23">
        <f>IF(OR($A35="",$B35="",$D35=""),"",$D35-$F35+$G35)</f>
        <v/>
      </c>
      <c r="I35" s="23">
        <f>IF(OR($A35="",$B35=""),"",SUMIFS(tbTransferencias[Quantidade enviada],tbTransferencias[Destino],$A35,tbTransferencias[SKU],$B35,tbTransferencias[Status],"Em trânsito"))</f>
        <v/>
      </c>
      <c r="J35" s="23">
        <f>IF($H35="","",$H35+$I35)</f>
        <v/>
      </c>
      <c r="K35" s="22">
        <f>IF(OR($A35="",$B35=""),"",IF(COUNTIFS($A$5:$A$204,$A35,$B$5:$B$204,$B35)&gt;1,"Cadastro duplicado",IF($D35="","Definir saldo inicial",IF($E35="","Definir estoque mínimo",IF($H35&lt;0,"Saldo negativo",IF($H35&lt;$E35,"Abaixo do mínimo","OK"))))))</f>
        <v/>
      </c>
    </row>
    <row r="36">
      <c r="A36" s="18" t="n"/>
      <c r="B36" s="18" t="n"/>
      <c r="C36" s="20">
        <f>IF(OR($A36="",$B36=""),"",IFERROR(INDEX(tbProdutos[Produto],MATCH($B36,tbProdutos[SKU],0)),"SKU não cadastrado"))</f>
        <v/>
      </c>
      <c r="D36" s="21" t="n"/>
      <c r="E36" s="21" t="n"/>
      <c r="F36" s="23">
        <f>IF(OR($A36="",$B36=""),"",SUMIFS(tbTransferencias[Quantidade enviada],tbTransferencias[Origem],$A36,tbTransferencias[SKU],$B36,tbTransferencias[Data de envio],"&gt;="&amp;Cadastros!$B$4))</f>
        <v/>
      </c>
      <c r="G36" s="23">
        <f>IF(OR($A36="",$B36=""),"",SUMIFS(tbTransferencias[Quantidade recebida],tbTransferencias[Destino],$A36,tbTransferencias[SKU],$B36,tbTransferencias[Data de recebimento],"&gt;="&amp;Cadastros!$B$4))</f>
        <v/>
      </c>
      <c r="H36" s="23">
        <f>IF(OR($A36="",$B36="",$D36=""),"",$D36-$F36+$G36)</f>
        <v/>
      </c>
      <c r="I36" s="23">
        <f>IF(OR($A36="",$B36=""),"",SUMIFS(tbTransferencias[Quantidade enviada],tbTransferencias[Destino],$A36,tbTransferencias[SKU],$B36,tbTransferencias[Status],"Em trânsito"))</f>
        <v/>
      </c>
      <c r="J36" s="23">
        <f>IF($H36="","",$H36+$I36)</f>
        <v/>
      </c>
      <c r="K36" s="22">
        <f>IF(OR($A36="",$B36=""),"",IF(COUNTIFS($A$5:$A$204,$A36,$B$5:$B$204,$B36)&gt;1,"Cadastro duplicado",IF($D36="","Definir saldo inicial",IF($E36="","Definir estoque mínimo",IF($H36&lt;0,"Saldo negativo",IF($H36&lt;$E36,"Abaixo do mínimo","OK"))))))</f>
        <v/>
      </c>
    </row>
    <row r="37">
      <c r="A37" s="18" t="n"/>
      <c r="B37" s="18" t="n"/>
      <c r="C37" s="20">
        <f>IF(OR($A37="",$B37=""),"",IFERROR(INDEX(tbProdutos[Produto],MATCH($B37,tbProdutos[SKU],0)),"SKU não cadastrado"))</f>
        <v/>
      </c>
      <c r="D37" s="21" t="n"/>
      <c r="E37" s="21" t="n"/>
      <c r="F37" s="23">
        <f>IF(OR($A37="",$B37=""),"",SUMIFS(tbTransferencias[Quantidade enviada],tbTransferencias[Origem],$A37,tbTransferencias[SKU],$B37,tbTransferencias[Data de envio],"&gt;="&amp;Cadastros!$B$4))</f>
        <v/>
      </c>
      <c r="G37" s="23">
        <f>IF(OR($A37="",$B37=""),"",SUMIFS(tbTransferencias[Quantidade recebida],tbTransferencias[Destino],$A37,tbTransferencias[SKU],$B37,tbTransferencias[Data de recebimento],"&gt;="&amp;Cadastros!$B$4))</f>
        <v/>
      </c>
      <c r="H37" s="23">
        <f>IF(OR($A37="",$B37="",$D37=""),"",$D37-$F37+$G37)</f>
        <v/>
      </c>
      <c r="I37" s="23">
        <f>IF(OR($A37="",$B37=""),"",SUMIFS(tbTransferencias[Quantidade enviada],tbTransferencias[Destino],$A37,tbTransferencias[SKU],$B37,tbTransferencias[Status],"Em trânsito"))</f>
        <v/>
      </c>
      <c r="J37" s="23">
        <f>IF($H37="","",$H37+$I37)</f>
        <v/>
      </c>
      <c r="K37" s="22">
        <f>IF(OR($A37="",$B37=""),"",IF(COUNTIFS($A$5:$A$204,$A37,$B$5:$B$204,$B37)&gt;1,"Cadastro duplicado",IF($D37="","Definir saldo inicial",IF($E37="","Definir estoque mínimo",IF($H37&lt;0,"Saldo negativo",IF($H37&lt;$E37,"Abaixo do mínimo","OK"))))))</f>
        <v/>
      </c>
    </row>
    <row r="38">
      <c r="A38" s="18" t="n"/>
      <c r="B38" s="18" t="n"/>
      <c r="C38" s="20">
        <f>IF(OR($A38="",$B38=""),"",IFERROR(INDEX(tbProdutos[Produto],MATCH($B38,tbProdutos[SKU],0)),"SKU não cadastrado"))</f>
        <v/>
      </c>
      <c r="D38" s="21" t="n"/>
      <c r="E38" s="21" t="n"/>
      <c r="F38" s="23">
        <f>IF(OR($A38="",$B38=""),"",SUMIFS(tbTransferencias[Quantidade enviada],tbTransferencias[Origem],$A38,tbTransferencias[SKU],$B38,tbTransferencias[Data de envio],"&gt;="&amp;Cadastros!$B$4))</f>
        <v/>
      </c>
      <c r="G38" s="23">
        <f>IF(OR($A38="",$B38=""),"",SUMIFS(tbTransferencias[Quantidade recebida],tbTransferencias[Destino],$A38,tbTransferencias[SKU],$B38,tbTransferencias[Data de recebimento],"&gt;="&amp;Cadastros!$B$4))</f>
        <v/>
      </c>
      <c r="H38" s="23">
        <f>IF(OR($A38="",$B38="",$D38=""),"",$D38-$F38+$G38)</f>
        <v/>
      </c>
      <c r="I38" s="23">
        <f>IF(OR($A38="",$B38=""),"",SUMIFS(tbTransferencias[Quantidade enviada],tbTransferencias[Destino],$A38,tbTransferencias[SKU],$B38,tbTransferencias[Status],"Em trânsito"))</f>
        <v/>
      </c>
      <c r="J38" s="23">
        <f>IF($H38="","",$H38+$I38)</f>
        <v/>
      </c>
      <c r="K38" s="22">
        <f>IF(OR($A38="",$B38=""),"",IF(COUNTIFS($A$5:$A$204,$A38,$B$5:$B$204,$B38)&gt;1,"Cadastro duplicado",IF($D38="","Definir saldo inicial",IF($E38="","Definir estoque mínimo",IF($H38&lt;0,"Saldo negativo",IF($H38&lt;$E38,"Abaixo do mínimo","OK"))))))</f>
        <v/>
      </c>
    </row>
    <row r="39">
      <c r="A39" s="18" t="n"/>
      <c r="B39" s="18" t="n"/>
      <c r="C39" s="20">
        <f>IF(OR($A39="",$B39=""),"",IFERROR(INDEX(tbProdutos[Produto],MATCH($B39,tbProdutos[SKU],0)),"SKU não cadastrado"))</f>
        <v/>
      </c>
      <c r="D39" s="21" t="n"/>
      <c r="E39" s="21" t="n"/>
      <c r="F39" s="23">
        <f>IF(OR($A39="",$B39=""),"",SUMIFS(tbTransferencias[Quantidade enviada],tbTransferencias[Origem],$A39,tbTransferencias[SKU],$B39,tbTransferencias[Data de envio],"&gt;="&amp;Cadastros!$B$4))</f>
        <v/>
      </c>
      <c r="G39" s="23">
        <f>IF(OR($A39="",$B39=""),"",SUMIFS(tbTransferencias[Quantidade recebida],tbTransferencias[Destino],$A39,tbTransferencias[SKU],$B39,tbTransferencias[Data de recebimento],"&gt;="&amp;Cadastros!$B$4))</f>
        <v/>
      </c>
      <c r="H39" s="23">
        <f>IF(OR($A39="",$B39="",$D39=""),"",$D39-$F39+$G39)</f>
        <v/>
      </c>
      <c r="I39" s="23">
        <f>IF(OR($A39="",$B39=""),"",SUMIFS(tbTransferencias[Quantidade enviada],tbTransferencias[Destino],$A39,tbTransferencias[SKU],$B39,tbTransferencias[Status],"Em trânsito"))</f>
        <v/>
      </c>
      <c r="J39" s="23">
        <f>IF($H39="","",$H39+$I39)</f>
        <v/>
      </c>
      <c r="K39" s="22">
        <f>IF(OR($A39="",$B39=""),"",IF(COUNTIFS($A$5:$A$204,$A39,$B$5:$B$204,$B39)&gt;1,"Cadastro duplicado",IF($D39="","Definir saldo inicial",IF($E39="","Definir estoque mínimo",IF($H39&lt;0,"Saldo negativo",IF($H39&lt;$E39,"Abaixo do mínimo","OK"))))))</f>
        <v/>
      </c>
    </row>
    <row r="40">
      <c r="A40" s="18" t="n"/>
      <c r="B40" s="18" t="n"/>
      <c r="C40" s="20">
        <f>IF(OR($A40="",$B40=""),"",IFERROR(INDEX(tbProdutos[Produto],MATCH($B40,tbProdutos[SKU],0)),"SKU não cadastrado"))</f>
        <v/>
      </c>
      <c r="D40" s="21" t="n"/>
      <c r="E40" s="21" t="n"/>
      <c r="F40" s="23">
        <f>IF(OR($A40="",$B40=""),"",SUMIFS(tbTransferencias[Quantidade enviada],tbTransferencias[Origem],$A40,tbTransferencias[SKU],$B40,tbTransferencias[Data de envio],"&gt;="&amp;Cadastros!$B$4))</f>
        <v/>
      </c>
      <c r="G40" s="23">
        <f>IF(OR($A40="",$B40=""),"",SUMIFS(tbTransferencias[Quantidade recebida],tbTransferencias[Destino],$A40,tbTransferencias[SKU],$B40,tbTransferencias[Data de recebimento],"&gt;="&amp;Cadastros!$B$4))</f>
        <v/>
      </c>
      <c r="H40" s="23">
        <f>IF(OR($A40="",$B40="",$D40=""),"",$D40-$F40+$G40)</f>
        <v/>
      </c>
      <c r="I40" s="23">
        <f>IF(OR($A40="",$B40=""),"",SUMIFS(tbTransferencias[Quantidade enviada],tbTransferencias[Destino],$A40,tbTransferencias[SKU],$B40,tbTransferencias[Status],"Em trânsito"))</f>
        <v/>
      </c>
      <c r="J40" s="23">
        <f>IF($H40="","",$H40+$I40)</f>
        <v/>
      </c>
      <c r="K40" s="22">
        <f>IF(OR($A40="",$B40=""),"",IF(COUNTIFS($A$5:$A$204,$A40,$B$5:$B$204,$B40)&gt;1,"Cadastro duplicado",IF($D40="","Definir saldo inicial",IF($E40="","Definir estoque mínimo",IF($H40&lt;0,"Saldo negativo",IF($H40&lt;$E40,"Abaixo do mínimo","OK"))))))</f>
        <v/>
      </c>
    </row>
    <row r="41">
      <c r="A41" s="18" t="n"/>
      <c r="B41" s="18" t="n"/>
      <c r="C41" s="20">
        <f>IF(OR($A41="",$B41=""),"",IFERROR(INDEX(tbProdutos[Produto],MATCH($B41,tbProdutos[SKU],0)),"SKU não cadastrado"))</f>
        <v/>
      </c>
      <c r="D41" s="21" t="n"/>
      <c r="E41" s="21" t="n"/>
      <c r="F41" s="23">
        <f>IF(OR($A41="",$B41=""),"",SUMIFS(tbTransferencias[Quantidade enviada],tbTransferencias[Origem],$A41,tbTransferencias[SKU],$B41,tbTransferencias[Data de envio],"&gt;="&amp;Cadastros!$B$4))</f>
        <v/>
      </c>
      <c r="G41" s="23">
        <f>IF(OR($A41="",$B41=""),"",SUMIFS(tbTransferencias[Quantidade recebida],tbTransferencias[Destino],$A41,tbTransferencias[SKU],$B41,tbTransferencias[Data de recebimento],"&gt;="&amp;Cadastros!$B$4))</f>
        <v/>
      </c>
      <c r="H41" s="23">
        <f>IF(OR($A41="",$B41="",$D41=""),"",$D41-$F41+$G41)</f>
        <v/>
      </c>
      <c r="I41" s="23">
        <f>IF(OR($A41="",$B41=""),"",SUMIFS(tbTransferencias[Quantidade enviada],tbTransferencias[Destino],$A41,tbTransferencias[SKU],$B41,tbTransferencias[Status],"Em trânsito"))</f>
        <v/>
      </c>
      <c r="J41" s="23">
        <f>IF($H41="","",$H41+$I41)</f>
        <v/>
      </c>
      <c r="K41" s="22">
        <f>IF(OR($A41="",$B41=""),"",IF(COUNTIFS($A$5:$A$204,$A41,$B$5:$B$204,$B41)&gt;1,"Cadastro duplicado",IF($D41="","Definir saldo inicial",IF($E41="","Definir estoque mínimo",IF($H41&lt;0,"Saldo negativo",IF($H41&lt;$E41,"Abaixo do mínimo","OK"))))))</f>
        <v/>
      </c>
    </row>
    <row r="42">
      <c r="A42" s="18" t="n"/>
      <c r="B42" s="18" t="n"/>
      <c r="C42" s="20">
        <f>IF(OR($A42="",$B42=""),"",IFERROR(INDEX(tbProdutos[Produto],MATCH($B42,tbProdutos[SKU],0)),"SKU não cadastrado"))</f>
        <v/>
      </c>
      <c r="D42" s="21" t="n"/>
      <c r="E42" s="21" t="n"/>
      <c r="F42" s="23">
        <f>IF(OR($A42="",$B42=""),"",SUMIFS(tbTransferencias[Quantidade enviada],tbTransferencias[Origem],$A42,tbTransferencias[SKU],$B42,tbTransferencias[Data de envio],"&gt;="&amp;Cadastros!$B$4))</f>
        <v/>
      </c>
      <c r="G42" s="23">
        <f>IF(OR($A42="",$B42=""),"",SUMIFS(tbTransferencias[Quantidade recebida],tbTransferencias[Destino],$A42,tbTransferencias[SKU],$B42,tbTransferencias[Data de recebimento],"&gt;="&amp;Cadastros!$B$4))</f>
        <v/>
      </c>
      <c r="H42" s="23">
        <f>IF(OR($A42="",$B42="",$D42=""),"",$D42-$F42+$G42)</f>
        <v/>
      </c>
      <c r="I42" s="23">
        <f>IF(OR($A42="",$B42=""),"",SUMIFS(tbTransferencias[Quantidade enviada],tbTransferencias[Destino],$A42,tbTransferencias[SKU],$B42,tbTransferencias[Status],"Em trânsito"))</f>
        <v/>
      </c>
      <c r="J42" s="23">
        <f>IF($H42="","",$H42+$I42)</f>
        <v/>
      </c>
      <c r="K42" s="22">
        <f>IF(OR($A42="",$B42=""),"",IF(COUNTIFS($A$5:$A$204,$A42,$B$5:$B$204,$B42)&gt;1,"Cadastro duplicado",IF($D42="","Definir saldo inicial",IF($E42="","Definir estoque mínimo",IF($H42&lt;0,"Saldo negativo",IF($H42&lt;$E42,"Abaixo do mínimo","OK"))))))</f>
        <v/>
      </c>
    </row>
    <row r="43">
      <c r="A43" s="18" t="n"/>
      <c r="B43" s="18" t="n"/>
      <c r="C43" s="20">
        <f>IF(OR($A43="",$B43=""),"",IFERROR(INDEX(tbProdutos[Produto],MATCH($B43,tbProdutos[SKU],0)),"SKU não cadastrado"))</f>
        <v/>
      </c>
      <c r="D43" s="21" t="n"/>
      <c r="E43" s="21" t="n"/>
      <c r="F43" s="23">
        <f>IF(OR($A43="",$B43=""),"",SUMIFS(tbTransferencias[Quantidade enviada],tbTransferencias[Origem],$A43,tbTransferencias[SKU],$B43,tbTransferencias[Data de envio],"&gt;="&amp;Cadastros!$B$4))</f>
        <v/>
      </c>
      <c r="G43" s="23">
        <f>IF(OR($A43="",$B43=""),"",SUMIFS(tbTransferencias[Quantidade recebida],tbTransferencias[Destino],$A43,tbTransferencias[SKU],$B43,tbTransferencias[Data de recebimento],"&gt;="&amp;Cadastros!$B$4))</f>
        <v/>
      </c>
      <c r="H43" s="23">
        <f>IF(OR($A43="",$B43="",$D43=""),"",$D43-$F43+$G43)</f>
        <v/>
      </c>
      <c r="I43" s="23">
        <f>IF(OR($A43="",$B43=""),"",SUMIFS(tbTransferencias[Quantidade enviada],tbTransferencias[Destino],$A43,tbTransferencias[SKU],$B43,tbTransferencias[Status],"Em trânsito"))</f>
        <v/>
      </c>
      <c r="J43" s="23">
        <f>IF($H43="","",$H43+$I43)</f>
        <v/>
      </c>
      <c r="K43" s="22">
        <f>IF(OR($A43="",$B43=""),"",IF(COUNTIFS($A$5:$A$204,$A43,$B$5:$B$204,$B43)&gt;1,"Cadastro duplicado",IF($D43="","Definir saldo inicial",IF($E43="","Definir estoque mínimo",IF($H43&lt;0,"Saldo negativo",IF($H43&lt;$E43,"Abaixo do mínimo","OK"))))))</f>
        <v/>
      </c>
    </row>
    <row r="44">
      <c r="A44" s="18" t="n"/>
      <c r="B44" s="18" t="n"/>
      <c r="C44" s="20">
        <f>IF(OR($A44="",$B44=""),"",IFERROR(INDEX(tbProdutos[Produto],MATCH($B44,tbProdutos[SKU],0)),"SKU não cadastrado"))</f>
        <v/>
      </c>
      <c r="D44" s="21" t="n"/>
      <c r="E44" s="21" t="n"/>
      <c r="F44" s="23">
        <f>IF(OR($A44="",$B44=""),"",SUMIFS(tbTransferencias[Quantidade enviada],tbTransferencias[Origem],$A44,tbTransferencias[SKU],$B44,tbTransferencias[Data de envio],"&gt;="&amp;Cadastros!$B$4))</f>
        <v/>
      </c>
      <c r="G44" s="23">
        <f>IF(OR($A44="",$B44=""),"",SUMIFS(tbTransferencias[Quantidade recebida],tbTransferencias[Destino],$A44,tbTransferencias[SKU],$B44,tbTransferencias[Data de recebimento],"&gt;="&amp;Cadastros!$B$4))</f>
        <v/>
      </c>
      <c r="H44" s="23">
        <f>IF(OR($A44="",$B44="",$D44=""),"",$D44-$F44+$G44)</f>
        <v/>
      </c>
      <c r="I44" s="23">
        <f>IF(OR($A44="",$B44=""),"",SUMIFS(tbTransferencias[Quantidade enviada],tbTransferencias[Destino],$A44,tbTransferencias[SKU],$B44,tbTransferencias[Status],"Em trânsito"))</f>
        <v/>
      </c>
      <c r="J44" s="23">
        <f>IF($H44="","",$H44+$I44)</f>
        <v/>
      </c>
      <c r="K44" s="22">
        <f>IF(OR($A44="",$B44=""),"",IF(COUNTIFS($A$5:$A$204,$A44,$B$5:$B$204,$B44)&gt;1,"Cadastro duplicado",IF($D44="","Definir saldo inicial",IF($E44="","Definir estoque mínimo",IF($H44&lt;0,"Saldo negativo",IF($H44&lt;$E44,"Abaixo do mínimo","OK"))))))</f>
        <v/>
      </c>
    </row>
    <row r="45">
      <c r="A45" s="18" t="n"/>
      <c r="B45" s="18" t="n"/>
      <c r="C45" s="20">
        <f>IF(OR($A45="",$B45=""),"",IFERROR(INDEX(tbProdutos[Produto],MATCH($B45,tbProdutos[SKU],0)),"SKU não cadastrado"))</f>
        <v/>
      </c>
      <c r="D45" s="21" t="n"/>
      <c r="E45" s="21" t="n"/>
      <c r="F45" s="23">
        <f>IF(OR($A45="",$B45=""),"",SUMIFS(tbTransferencias[Quantidade enviada],tbTransferencias[Origem],$A45,tbTransferencias[SKU],$B45,tbTransferencias[Data de envio],"&gt;="&amp;Cadastros!$B$4))</f>
        <v/>
      </c>
      <c r="G45" s="23">
        <f>IF(OR($A45="",$B45=""),"",SUMIFS(tbTransferencias[Quantidade recebida],tbTransferencias[Destino],$A45,tbTransferencias[SKU],$B45,tbTransferencias[Data de recebimento],"&gt;="&amp;Cadastros!$B$4))</f>
        <v/>
      </c>
      <c r="H45" s="23">
        <f>IF(OR($A45="",$B45="",$D45=""),"",$D45-$F45+$G45)</f>
        <v/>
      </c>
      <c r="I45" s="23">
        <f>IF(OR($A45="",$B45=""),"",SUMIFS(tbTransferencias[Quantidade enviada],tbTransferencias[Destino],$A45,tbTransferencias[SKU],$B45,tbTransferencias[Status],"Em trânsito"))</f>
        <v/>
      </c>
      <c r="J45" s="23">
        <f>IF($H45="","",$H45+$I45)</f>
        <v/>
      </c>
      <c r="K45" s="22">
        <f>IF(OR($A45="",$B45=""),"",IF(COUNTIFS($A$5:$A$204,$A45,$B$5:$B$204,$B45)&gt;1,"Cadastro duplicado",IF($D45="","Definir saldo inicial",IF($E45="","Definir estoque mínimo",IF($H45&lt;0,"Saldo negativo",IF($H45&lt;$E45,"Abaixo do mínimo","OK"))))))</f>
        <v/>
      </c>
    </row>
    <row r="46">
      <c r="A46" s="18" t="n"/>
      <c r="B46" s="18" t="n"/>
      <c r="C46" s="20">
        <f>IF(OR($A46="",$B46=""),"",IFERROR(INDEX(tbProdutos[Produto],MATCH($B46,tbProdutos[SKU],0)),"SKU não cadastrado"))</f>
        <v/>
      </c>
      <c r="D46" s="21" t="n"/>
      <c r="E46" s="21" t="n"/>
      <c r="F46" s="23">
        <f>IF(OR($A46="",$B46=""),"",SUMIFS(tbTransferencias[Quantidade enviada],tbTransferencias[Origem],$A46,tbTransferencias[SKU],$B46,tbTransferencias[Data de envio],"&gt;="&amp;Cadastros!$B$4))</f>
        <v/>
      </c>
      <c r="G46" s="23">
        <f>IF(OR($A46="",$B46=""),"",SUMIFS(tbTransferencias[Quantidade recebida],tbTransferencias[Destino],$A46,tbTransferencias[SKU],$B46,tbTransferencias[Data de recebimento],"&gt;="&amp;Cadastros!$B$4))</f>
        <v/>
      </c>
      <c r="H46" s="23">
        <f>IF(OR($A46="",$B46="",$D46=""),"",$D46-$F46+$G46)</f>
        <v/>
      </c>
      <c r="I46" s="23">
        <f>IF(OR($A46="",$B46=""),"",SUMIFS(tbTransferencias[Quantidade enviada],tbTransferencias[Destino],$A46,tbTransferencias[SKU],$B46,tbTransferencias[Status],"Em trânsito"))</f>
        <v/>
      </c>
      <c r="J46" s="23">
        <f>IF($H46="","",$H46+$I46)</f>
        <v/>
      </c>
      <c r="K46" s="22">
        <f>IF(OR($A46="",$B46=""),"",IF(COUNTIFS($A$5:$A$204,$A46,$B$5:$B$204,$B46)&gt;1,"Cadastro duplicado",IF($D46="","Definir saldo inicial",IF($E46="","Definir estoque mínimo",IF($H46&lt;0,"Saldo negativo",IF($H46&lt;$E46,"Abaixo do mínimo","OK"))))))</f>
        <v/>
      </c>
    </row>
    <row r="47">
      <c r="A47" s="18" t="n"/>
      <c r="B47" s="18" t="n"/>
      <c r="C47" s="20">
        <f>IF(OR($A47="",$B47=""),"",IFERROR(INDEX(tbProdutos[Produto],MATCH($B47,tbProdutos[SKU],0)),"SKU não cadastrado"))</f>
        <v/>
      </c>
      <c r="D47" s="21" t="n"/>
      <c r="E47" s="21" t="n"/>
      <c r="F47" s="23">
        <f>IF(OR($A47="",$B47=""),"",SUMIFS(tbTransferencias[Quantidade enviada],tbTransferencias[Origem],$A47,tbTransferencias[SKU],$B47,tbTransferencias[Data de envio],"&gt;="&amp;Cadastros!$B$4))</f>
        <v/>
      </c>
      <c r="G47" s="23">
        <f>IF(OR($A47="",$B47=""),"",SUMIFS(tbTransferencias[Quantidade recebida],tbTransferencias[Destino],$A47,tbTransferencias[SKU],$B47,tbTransferencias[Data de recebimento],"&gt;="&amp;Cadastros!$B$4))</f>
        <v/>
      </c>
      <c r="H47" s="23">
        <f>IF(OR($A47="",$B47="",$D47=""),"",$D47-$F47+$G47)</f>
        <v/>
      </c>
      <c r="I47" s="23">
        <f>IF(OR($A47="",$B47=""),"",SUMIFS(tbTransferencias[Quantidade enviada],tbTransferencias[Destino],$A47,tbTransferencias[SKU],$B47,tbTransferencias[Status],"Em trânsito"))</f>
        <v/>
      </c>
      <c r="J47" s="23">
        <f>IF($H47="","",$H47+$I47)</f>
        <v/>
      </c>
      <c r="K47" s="22">
        <f>IF(OR($A47="",$B47=""),"",IF(COUNTIFS($A$5:$A$204,$A47,$B$5:$B$204,$B47)&gt;1,"Cadastro duplicado",IF($D47="","Definir saldo inicial",IF($E47="","Definir estoque mínimo",IF($H47&lt;0,"Saldo negativo",IF($H47&lt;$E47,"Abaixo do mínimo","OK"))))))</f>
        <v/>
      </c>
    </row>
    <row r="48">
      <c r="A48" s="18" t="n"/>
      <c r="B48" s="18" t="n"/>
      <c r="C48" s="20">
        <f>IF(OR($A48="",$B48=""),"",IFERROR(INDEX(tbProdutos[Produto],MATCH($B48,tbProdutos[SKU],0)),"SKU não cadastrado"))</f>
        <v/>
      </c>
      <c r="D48" s="21" t="n"/>
      <c r="E48" s="21" t="n"/>
      <c r="F48" s="23">
        <f>IF(OR($A48="",$B48=""),"",SUMIFS(tbTransferencias[Quantidade enviada],tbTransferencias[Origem],$A48,tbTransferencias[SKU],$B48,tbTransferencias[Data de envio],"&gt;="&amp;Cadastros!$B$4))</f>
        <v/>
      </c>
      <c r="G48" s="23">
        <f>IF(OR($A48="",$B48=""),"",SUMIFS(tbTransferencias[Quantidade recebida],tbTransferencias[Destino],$A48,tbTransferencias[SKU],$B48,tbTransferencias[Data de recebimento],"&gt;="&amp;Cadastros!$B$4))</f>
        <v/>
      </c>
      <c r="H48" s="23">
        <f>IF(OR($A48="",$B48="",$D48=""),"",$D48-$F48+$G48)</f>
        <v/>
      </c>
      <c r="I48" s="23">
        <f>IF(OR($A48="",$B48=""),"",SUMIFS(tbTransferencias[Quantidade enviada],tbTransferencias[Destino],$A48,tbTransferencias[SKU],$B48,tbTransferencias[Status],"Em trânsito"))</f>
        <v/>
      </c>
      <c r="J48" s="23">
        <f>IF($H48="","",$H48+$I48)</f>
        <v/>
      </c>
      <c r="K48" s="22">
        <f>IF(OR($A48="",$B48=""),"",IF(COUNTIFS($A$5:$A$204,$A48,$B$5:$B$204,$B48)&gt;1,"Cadastro duplicado",IF($D48="","Definir saldo inicial",IF($E48="","Definir estoque mínimo",IF($H48&lt;0,"Saldo negativo",IF($H48&lt;$E48,"Abaixo do mínimo","OK"))))))</f>
        <v/>
      </c>
    </row>
    <row r="49">
      <c r="A49" s="18" t="n"/>
      <c r="B49" s="18" t="n"/>
      <c r="C49" s="20">
        <f>IF(OR($A49="",$B49=""),"",IFERROR(INDEX(tbProdutos[Produto],MATCH($B49,tbProdutos[SKU],0)),"SKU não cadastrado"))</f>
        <v/>
      </c>
      <c r="D49" s="21" t="n"/>
      <c r="E49" s="21" t="n"/>
      <c r="F49" s="23">
        <f>IF(OR($A49="",$B49=""),"",SUMIFS(tbTransferencias[Quantidade enviada],tbTransferencias[Origem],$A49,tbTransferencias[SKU],$B49,tbTransferencias[Data de envio],"&gt;="&amp;Cadastros!$B$4))</f>
        <v/>
      </c>
      <c r="G49" s="23">
        <f>IF(OR($A49="",$B49=""),"",SUMIFS(tbTransferencias[Quantidade recebida],tbTransferencias[Destino],$A49,tbTransferencias[SKU],$B49,tbTransferencias[Data de recebimento],"&gt;="&amp;Cadastros!$B$4))</f>
        <v/>
      </c>
      <c r="H49" s="23">
        <f>IF(OR($A49="",$B49="",$D49=""),"",$D49-$F49+$G49)</f>
        <v/>
      </c>
      <c r="I49" s="23">
        <f>IF(OR($A49="",$B49=""),"",SUMIFS(tbTransferencias[Quantidade enviada],tbTransferencias[Destino],$A49,tbTransferencias[SKU],$B49,tbTransferencias[Status],"Em trânsito"))</f>
        <v/>
      </c>
      <c r="J49" s="23">
        <f>IF($H49="","",$H49+$I49)</f>
        <v/>
      </c>
      <c r="K49" s="22">
        <f>IF(OR($A49="",$B49=""),"",IF(COUNTIFS($A$5:$A$204,$A49,$B$5:$B$204,$B49)&gt;1,"Cadastro duplicado",IF($D49="","Definir saldo inicial",IF($E49="","Definir estoque mínimo",IF($H49&lt;0,"Saldo negativo",IF($H49&lt;$E49,"Abaixo do mínimo","OK"))))))</f>
        <v/>
      </c>
    </row>
    <row r="50">
      <c r="A50" s="18" t="n"/>
      <c r="B50" s="18" t="n"/>
      <c r="C50" s="20">
        <f>IF(OR($A50="",$B50=""),"",IFERROR(INDEX(tbProdutos[Produto],MATCH($B50,tbProdutos[SKU],0)),"SKU não cadastrado"))</f>
        <v/>
      </c>
      <c r="D50" s="21" t="n"/>
      <c r="E50" s="21" t="n"/>
      <c r="F50" s="23">
        <f>IF(OR($A50="",$B50=""),"",SUMIFS(tbTransferencias[Quantidade enviada],tbTransferencias[Origem],$A50,tbTransferencias[SKU],$B50,tbTransferencias[Data de envio],"&gt;="&amp;Cadastros!$B$4))</f>
        <v/>
      </c>
      <c r="G50" s="23">
        <f>IF(OR($A50="",$B50=""),"",SUMIFS(tbTransferencias[Quantidade recebida],tbTransferencias[Destino],$A50,tbTransferencias[SKU],$B50,tbTransferencias[Data de recebimento],"&gt;="&amp;Cadastros!$B$4))</f>
        <v/>
      </c>
      <c r="H50" s="23">
        <f>IF(OR($A50="",$B50="",$D50=""),"",$D50-$F50+$G50)</f>
        <v/>
      </c>
      <c r="I50" s="23">
        <f>IF(OR($A50="",$B50=""),"",SUMIFS(tbTransferencias[Quantidade enviada],tbTransferencias[Destino],$A50,tbTransferencias[SKU],$B50,tbTransferencias[Status],"Em trânsito"))</f>
        <v/>
      </c>
      <c r="J50" s="23">
        <f>IF($H50="","",$H50+$I50)</f>
        <v/>
      </c>
      <c r="K50" s="22">
        <f>IF(OR($A50="",$B50=""),"",IF(COUNTIFS($A$5:$A$204,$A50,$B$5:$B$204,$B50)&gt;1,"Cadastro duplicado",IF($D50="","Definir saldo inicial",IF($E50="","Definir estoque mínimo",IF($H50&lt;0,"Saldo negativo",IF($H50&lt;$E50,"Abaixo do mínimo","OK"))))))</f>
        <v/>
      </c>
    </row>
    <row r="51">
      <c r="A51" s="18" t="n"/>
      <c r="B51" s="18" t="n"/>
      <c r="C51" s="20">
        <f>IF(OR($A51="",$B51=""),"",IFERROR(INDEX(tbProdutos[Produto],MATCH($B51,tbProdutos[SKU],0)),"SKU não cadastrado"))</f>
        <v/>
      </c>
      <c r="D51" s="21" t="n"/>
      <c r="E51" s="21" t="n"/>
      <c r="F51" s="23">
        <f>IF(OR($A51="",$B51=""),"",SUMIFS(tbTransferencias[Quantidade enviada],tbTransferencias[Origem],$A51,tbTransferencias[SKU],$B51,tbTransferencias[Data de envio],"&gt;="&amp;Cadastros!$B$4))</f>
        <v/>
      </c>
      <c r="G51" s="23">
        <f>IF(OR($A51="",$B51=""),"",SUMIFS(tbTransferencias[Quantidade recebida],tbTransferencias[Destino],$A51,tbTransferencias[SKU],$B51,tbTransferencias[Data de recebimento],"&gt;="&amp;Cadastros!$B$4))</f>
        <v/>
      </c>
      <c r="H51" s="23">
        <f>IF(OR($A51="",$B51="",$D51=""),"",$D51-$F51+$G51)</f>
        <v/>
      </c>
      <c r="I51" s="23">
        <f>IF(OR($A51="",$B51=""),"",SUMIFS(tbTransferencias[Quantidade enviada],tbTransferencias[Destino],$A51,tbTransferencias[SKU],$B51,tbTransferencias[Status],"Em trânsito"))</f>
        <v/>
      </c>
      <c r="J51" s="23">
        <f>IF($H51="","",$H51+$I51)</f>
        <v/>
      </c>
      <c r="K51" s="22">
        <f>IF(OR($A51="",$B51=""),"",IF(COUNTIFS($A$5:$A$204,$A51,$B$5:$B$204,$B51)&gt;1,"Cadastro duplicado",IF($D51="","Definir saldo inicial",IF($E51="","Definir estoque mínimo",IF($H51&lt;0,"Saldo negativo",IF($H51&lt;$E51,"Abaixo do mínimo","OK"))))))</f>
        <v/>
      </c>
    </row>
    <row r="52">
      <c r="A52" s="18" t="n"/>
      <c r="B52" s="18" t="n"/>
      <c r="C52" s="20">
        <f>IF(OR($A52="",$B52=""),"",IFERROR(INDEX(tbProdutos[Produto],MATCH($B52,tbProdutos[SKU],0)),"SKU não cadastrado"))</f>
        <v/>
      </c>
      <c r="D52" s="21" t="n"/>
      <c r="E52" s="21" t="n"/>
      <c r="F52" s="23">
        <f>IF(OR($A52="",$B52=""),"",SUMIFS(tbTransferencias[Quantidade enviada],tbTransferencias[Origem],$A52,tbTransferencias[SKU],$B52,tbTransferencias[Data de envio],"&gt;="&amp;Cadastros!$B$4))</f>
        <v/>
      </c>
      <c r="G52" s="23">
        <f>IF(OR($A52="",$B52=""),"",SUMIFS(tbTransferencias[Quantidade recebida],tbTransferencias[Destino],$A52,tbTransferencias[SKU],$B52,tbTransferencias[Data de recebimento],"&gt;="&amp;Cadastros!$B$4))</f>
        <v/>
      </c>
      <c r="H52" s="23">
        <f>IF(OR($A52="",$B52="",$D52=""),"",$D52-$F52+$G52)</f>
        <v/>
      </c>
      <c r="I52" s="23">
        <f>IF(OR($A52="",$B52=""),"",SUMIFS(tbTransferencias[Quantidade enviada],tbTransferencias[Destino],$A52,tbTransferencias[SKU],$B52,tbTransferencias[Status],"Em trânsito"))</f>
        <v/>
      </c>
      <c r="J52" s="23">
        <f>IF($H52="","",$H52+$I52)</f>
        <v/>
      </c>
      <c r="K52" s="22">
        <f>IF(OR($A52="",$B52=""),"",IF(COUNTIFS($A$5:$A$204,$A52,$B$5:$B$204,$B52)&gt;1,"Cadastro duplicado",IF($D52="","Definir saldo inicial",IF($E52="","Definir estoque mínimo",IF($H52&lt;0,"Saldo negativo",IF($H52&lt;$E52,"Abaixo do mínimo","OK"))))))</f>
        <v/>
      </c>
    </row>
    <row r="53">
      <c r="A53" s="18" t="n"/>
      <c r="B53" s="18" t="n"/>
      <c r="C53" s="20">
        <f>IF(OR($A53="",$B53=""),"",IFERROR(INDEX(tbProdutos[Produto],MATCH($B53,tbProdutos[SKU],0)),"SKU não cadastrado"))</f>
        <v/>
      </c>
      <c r="D53" s="21" t="n"/>
      <c r="E53" s="21" t="n"/>
      <c r="F53" s="23">
        <f>IF(OR($A53="",$B53=""),"",SUMIFS(tbTransferencias[Quantidade enviada],tbTransferencias[Origem],$A53,tbTransferencias[SKU],$B53,tbTransferencias[Data de envio],"&gt;="&amp;Cadastros!$B$4))</f>
        <v/>
      </c>
      <c r="G53" s="23">
        <f>IF(OR($A53="",$B53=""),"",SUMIFS(tbTransferencias[Quantidade recebida],tbTransferencias[Destino],$A53,tbTransferencias[SKU],$B53,tbTransferencias[Data de recebimento],"&gt;="&amp;Cadastros!$B$4))</f>
        <v/>
      </c>
      <c r="H53" s="23">
        <f>IF(OR($A53="",$B53="",$D53=""),"",$D53-$F53+$G53)</f>
        <v/>
      </c>
      <c r="I53" s="23">
        <f>IF(OR($A53="",$B53=""),"",SUMIFS(tbTransferencias[Quantidade enviada],tbTransferencias[Destino],$A53,tbTransferencias[SKU],$B53,tbTransferencias[Status],"Em trânsito"))</f>
        <v/>
      </c>
      <c r="J53" s="23">
        <f>IF($H53="","",$H53+$I53)</f>
        <v/>
      </c>
      <c r="K53" s="22">
        <f>IF(OR($A53="",$B53=""),"",IF(COUNTIFS($A$5:$A$204,$A53,$B$5:$B$204,$B53)&gt;1,"Cadastro duplicado",IF($D53="","Definir saldo inicial",IF($E53="","Definir estoque mínimo",IF($H53&lt;0,"Saldo negativo",IF($H53&lt;$E53,"Abaixo do mínimo","OK"))))))</f>
        <v/>
      </c>
    </row>
    <row r="54">
      <c r="A54" s="18" t="n"/>
      <c r="B54" s="18" t="n"/>
      <c r="C54" s="20">
        <f>IF(OR($A54="",$B54=""),"",IFERROR(INDEX(tbProdutos[Produto],MATCH($B54,tbProdutos[SKU],0)),"SKU não cadastrado"))</f>
        <v/>
      </c>
      <c r="D54" s="21" t="n"/>
      <c r="E54" s="21" t="n"/>
      <c r="F54" s="23">
        <f>IF(OR($A54="",$B54=""),"",SUMIFS(tbTransferencias[Quantidade enviada],tbTransferencias[Origem],$A54,tbTransferencias[SKU],$B54,tbTransferencias[Data de envio],"&gt;="&amp;Cadastros!$B$4))</f>
        <v/>
      </c>
      <c r="G54" s="23">
        <f>IF(OR($A54="",$B54=""),"",SUMIFS(tbTransferencias[Quantidade recebida],tbTransferencias[Destino],$A54,tbTransferencias[SKU],$B54,tbTransferencias[Data de recebimento],"&gt;="&amp;Cadastros!$B$4))</f>
        <v/>
      </c>
      <c r="H54" s="23">
        <f>IF(OR($A54="",$B54="",$D54=""),"",$D54-$F54+$G54)</f>
        <v/>
      </c>
      <c r="I54" s="23">
        <f>IF(OR($A54="",$B54=""),"",SUMIFS(tbTransferencias[Quantidade enviada],tbTransferencias[Destino],$A54,tbTransferencias[SKU],$B54,tbTransferencias[Status],"Em trânsito"))</f>
        <v/>
      </c>
      <c r="J54" s="23">
        <f>IF($H54="","",$H54+$I54)</f>
        <v/>
      </c>
      <c r="K54" s="22">
        <f>IF(OR($A54="",$B54=""),"",IF(COUNTIFS($A$5:$A$204,$A54,$B$5:$B$204,$B54)&gt;1,"Cadastro duplicado",IF($D54="","Definir saldo inicial",IF($E54="","Definir estoque mínimo",IF($H54&lt;0,"Saldo negativo",IF($H54&lt;$E54,"Abaixo do mínimo","OK"))))))</f>
        <v/>
      </c>
    </row>
    <row r="55">
      <c r="A55" s="18" t="n"/>
      <c r="B55" s="18" t="n"/>
      <c r="C55" s="20">
        <f>IF(OR($A55="",$B55=""),"",IFERROR(INDEX(tbProdutos[Produto],MATCH($B55,tbProdutos[SKU],0)),"SKU não cadastrado"))</f>
        <v/>
      </c>
      <c r="D55" s="21" t="n"/>
      <c r="E55" s="21" t="n"/>
      <c r="F55" s="23">
        <f>IF(OR($A55="",$B55=""),"",SUMIFS(tbTransferencias[Quantidade enviada],tbTransferencias[Origem],$A55,tbTransferencias[SKU],$B55,tbTransferencias[Data de envio],"&gt;="&amp;Cadastros!$B$4))</f>
        <v/>
      </c>
      <c r="G55" s="23">
        <f>IF(OR($A55="",$B55=""),"",SUMIFS(tbTransferencias[Quantidade recebida],tbTransferencias[Destino],$A55,tbTransferencias[SKU],$B55,tbTransferencias[Data de recebimento],"&gt;="&amp;Cadastros!$B$4))</f>
        <v/>
      </c>
      <c r="H55" s="23">
        <f>IF(OR($A55="",$B55="",$D55=""),"",$D55-$F55+$G55)</f>
        <v/>
      </c>
      <c r="I55" s="23">
        <f>IF(OR($A55="",$B55=""),"",SUMIFS(tbTransferencias[Quantidade enviada],tbTransferencias[Destino],$A55,tbTransferencias[SKU],$B55,tbTransferencias[Status],"Em trânsito"))</f>
        <v/>
      </c>
      <c r="J55" s="23">
        <f>IF($H55="","",$H55+$I55)</f>
        <v/>
      </c>
      <c r="K55" s="22">
        <f>IF(OR($A55="",$B55=""),"",IF(COUNTIFS($A$5:$A$204,$A55,$B$5:$B$204,$B55)&gt;1,"Cadastro duplicado",IF($D55="","Definir saldo inicial",IF($E55="","Definir estoque mínimo",IF($H55&lt;0,"Saldo negativo",IF($H55&lt;$E55,"Abaixo do mínimo","OK"))))))</f>
        <v/>
      </c>
    </row>
    <row r="56">
      <c r="A56" s="18" t="n"/>
      <c r="B56" s="18" t="n"/>
      <c r="C56" s="20">
        <f>IF(OR($A56="",$B56=""),"",IFERROR(INDEX(tbProdutos[Produto],MATCH($B56,tbProdutos[SKU],0)),"SKU não cadastrado"))</f>
        <v/>
      </c>
      <c r="D56" s="21" t="n"/>
      <c r="E56" s="21" t="n"/>
      <c r="F56" s="23">
        <f>IF(OR($A56="",$B56=""),"",SUMIFS(tbTransferencias[Quantidade enviada],tbTransferencias[Origem],$A56,tbTransferencias[SKU],$B56,tbTransferencias[Data de envio],"&gt;="&amp;Cadastros!$B$4))</f>
        <v/>
      </c>
      <c r="G56" s="23">
        <f>IF(OR($A56="",$B56=""),"",SUMIFS(tbTransferencias[Quantidade recebida],tbTransferencias[Destino],$A56,tbTransferencias[SKU],$B56,tbTransferencias[Data de recebimento],"&gt;="&amp;Cadastros!$B$4))</f>
        <v/>
      </c>
      <c r="H56" s="23">
        <f>IF(OR($A56="",$B56="",$D56=""),"",$D56-$F56+$G56)</f>
        <v/>
      </c>
      <c r="I56" s="23">
        <f>IF(OR($A56="",$B56=""),"",SUMIFS(tbTransferencias[Quantidade enviada],tbTransferencias[Destino],$A56,tbTransferencias[SKU],$B56,tbTransferencias[Status],"Em trânsito"))</f>
        <v/>
      </c>
      <c r="J56" s="23">
        <f>IF($H56="","",$H56+$I56)</f>
        <v/>
      </c>
      <c r="K56" s="22">
        <f>IF(OR($A56="",$B56=""),"",IF(COUNTIFS($A$5:$A$204,$A56,$B$5:$B$204,$B56)&gt;1,"Cadastro duplicado",IF($D56="","Definir saldo inicial",IF($E56="","Definir estoque mínimo",IF($H56&lt;0,"Saldo negativo",IF($H56&lt;$E56,"Abaixo do mínimo","OK"))))))</f>
        <v/>
      </c>
    </row>
    <row r="57">
      <c r="A57" s="18" t="n"/>
      <c r="B57" s="18" t="n"/>
      <c r="C57" s="20">
        <f>IF(OR($A57="",$B57=""),"",IFERROR(INDEX(tbProdutos[Produto],MATCH($B57,tbProdutos[SKU],0)),"SKU não cadastrado"))</f>
        <v/>
      </c>
      <c r="D57" s="21" t="n"/>
      <c r="E57" s="21" t="n"/>
      <c r="F57" s="23">
        <f>IF(OR($A57="",$B57=""),"",SUMIFS(tbTransferencias[Quantidade enviada],tbTransferencias[Origem],$A57,tbTransferencias[SKU],$B57,tbTransferencias[Data de envio],"&gt;="&amp;Cadastros!$B$4))</f>
        <v/>
      </c>
      <c r="G57" s="23">
        <f>IF(OR($A57="",$B57=""),"",SUMIFS(tbTransferencias[Quantidade recebida],tbTransferencias[Destino],$A57,tbTransferencias[SKU],$B57,tbTransferencias[Data de recebimento],"&gt;="&amp;Cadastros!$B$4))</f>
        <v/>
      </c>
      <c r="H57" s="23">
        <f>IF(OR($A57="",$B57="",$D57=""),"",$D57-$F57+$G57)</f>
        <v/>
      </c>
      <c r="I57" s="23">
        <f>IF(OR($A57="",$B57=""),"",SUMIFS(tbTransferencias[Quantidade enviada],tbTransferencias[Destino],$A57,tbTransferencias[SKU],$B57,tbTransferencias[Status],"Em trânsito"))</f>
        <v/>
      </c>
      <c r="J57" s="23">
        <f>IF($H57="","",$H57+$I57)</f>
        <v/>
      </c>
      <c r="K57" s="22">
        <f>IF(OR($A57="",$B57=""),"",IF(COUNTIFS($A$5:$A$204,$A57,$B$5:$B$204,$B57)&gt;1,"Cadastro duplicado",IF($D57="","Definir saldo inicial",IF($E57="","Definir estoque mínimo",IF($H57&lt;0,"Saldo negativo",IF($H57&lt;$E57,"Abaixo do mínimo","OK"))))))</f>
        <v/>
      </c>
    </row>
    <row r="58">
      <c r="A58" s="18" t="n"/>
      <c r="B58" s="18" t="n"/>
      <c r="C58" s="20">
        <f>IF(OR($A58="",$B58=""),"",IFERROR(INDEX(tbProdutos[Produto],MATCH($B58,tbProdutos[SKU],0)),"SKU não cadastrado"))</f>
        <v/>
      </c>
      <c r="D58" s="21" t="n"/>
      <c r="E58" s="21" t="n"/>
      <c r="F58" s="23">
        <f>IF(OR($A58="",$B58=""),"",SUMIFS(tbTransferencias[Quantidade enviada],tbTransferencias[Origem],$A58,tbTransferencias[SKU],$B58,tbTransferencias[Data de envio],"&gt;="&amp;Cadastros!$B$4))</f>
        <v/>
      </c>
      <c r="G58" s="23">
        <f>IF(OR($A58="",$B58=""),"",SUMIFS(tbTransferencias[Quantidade recebida],tbTransferencias[Destino],$A58,tbTransferencias[SKU],$B58,tbTransferencias[Data de recebimento],"&gt;="&amp;Cadastros!$B$4))</f>
        <v/>
      </c>
      <c r="H58" s="23">
        <f>IF(OR($A58="",$B58="",$D58=""),"",$D58-$F58+$G58)</f>
        <v/>
      </c>
      <c r="I58" s="23">
        <f>IF(OR($A58="",$B58=""),"",SUMIFS(tbTransferencias[Quantidade enviada],tbTransferencias[Destino],$A58,tbTransferencias[SKU],$B58,tbTransferencias[Status],"Em trânsito"))</f>
        <v/>
      </c>
      <c r="J58" s="23">
        <f>IF($H58="","",$H58+$I58)</f>
        <v/>
      </c>
      <c r="K58" s="22">
        <f>IF(OR($A58="",$B58=""),"",IF(COUNTIFS($A$5:$A$204,$A58,$B$5:$B$204,$B58)&gt;1,"Cadastro duplicado",IF($D58="","Definir saldo inicial",IF($E58="","Definir estoque mínimo",IF($H58&lt;0,"Saldo negativo",IF($H58&lt;$E58,"Abaixo do mínimo","OK"))))))</f>
        <v/>
      </c>
    </row>
    <row r="59">
      <c r="A59" s="18" t="n"/>
      <c r="B59" s="18" t="n"/>
      <c r="C59" s="20">
        <f>IF(OR($A59="",$B59=""),"",IFERROR(INDEX(tbProdutos[Produto],MATCH($B59,tbProdutos[SKU],0)),"SKU não cadastrado"))</f>
        <v/>
      </c>
      <c r="D59" s="21" t="n"/>
      <c r="E59" s="21" t="n"/>
      <c r="F59" s="23">
        <f>IF(OR($A59="",$B59=""),"",SUMIFS(tbTransferencias[Quantidade enviada],tbTransferencias[Origem],$A59,tbTransferencias[SKU],$B59,tbTransferencias[Data de envio],"&gt;="&amp;Cadastros!$B$4))</f>
        <v/>
      </c>
      <c r="G59" s="23">
        <f>IF(OR($A59="",$B59=""),"",SUMIFS(tbTransferencias[Quantidade recebida],tbTransferencias[Destino],$A59,tbTransferencias[SKU],$B59,tbTransferencias[Data de recebimento],"&gt;="&amp;Cadastros!$B$4))</f>
        <v/>
      </c>
      <c r="H59" s="23">
        <f>IF(OR($A59="",$B59="",$D59=""),"",$D59-$F59+$G59)</f>
        <v/>
      </c>
      <c r="I59" s="23">
        <f>IF(OR($A59="",$B59=""),"",SUMIFS(tbTransferencias[Quantidade enviada],tbTransferencias[Destino],$A59,tbTransferencias[SKU],$B59,tbTransferencias[Status],"Em trânsito"))</f>
        <v/>
      </c>
      <c r="J59" s="23">
        <f>IF($H59="","",$H59+$I59)</f>
        <v/>
      </c>
      <c r="K59" s="22">
        <f>IF(OR($A59="",$B59=""),"",IF(COUNTIFS($A$5:$A$204,$A59,$B$5:$B$204,$B59)&gt;1,"Cadastro duplicado",IF($D59="","Definir saldo inicial",IF($E59="","Definir estoque mínimo",IF($H59&lt;0,"Saldo negativo",IF($H59&lt;$E59,"Abaixo do mínimo","OK"))))))</f>
        <v/>
      </c>
    </row>
    <row r="60">
      <c r="A60" s="18" t="n"/>
      <c r="B60" s="18" t="n"/>
      <c r="C60" s="20">
        <f>IF(OR($A60="",$B60=""),"",IFERROR(INDEX(tbProdutos[Produto],MATCH($B60,tbProdutos[SKU],0)),"SKU não cadastrado"))</f>
        <v/>
      </c>
      <c r="D60" s="21" t="n"/>
      <c r="E60" s="21" t="n"/>
      <c r="F60" s="23">
        <f>IF(OR($A60="",$B60=""),"",SUMIFS(tbTransferencias[Quantidade enviada],tbTransferencias[Origem],$A60,tbTransferencias[SKU],$B60,tbTransferencias[Data de envio],"&gt;="&amp;Cadastros!$B$4))</f>
        <v/>
      </c>
      <c r="G60" s="23">
        <f>IF(OR($A60="",$B60=""),"",SUMIFS(tbTransferencias[Quantidade recebida],tbTransferencias[Destino],$A60,tbTransferencias[SKU],$B60,tbTransferencias[Data de recebimento],"&gt;="&amp;Cadastros!$B$4))</f>
        <v/>
      </c>
      <c r="H60" s="23">
        <f>IF(OR($A60="",$B60="",$D60=""),"",$D60-$F60+$G60)</f>
        <v/>
      </c>
      <c r="I60" s="23">
        <f>IF(OR($A60="",$B60=""),"",SUMIFS(tbTransferencias[Quantidade enviada],tbTransferencias[Destino],$A60,tbTransferencias[SKU],$B60,tbTransferencias[Status],"Em trânsito"))</f>
        <v/>
      </c>
      <c r="J60" s="23">
        <f>IF($H60="","",$H60+$I60)</f>
        <v/>
      </c>
      <c r="K60" s="22">
        <f>IF(OR($A60="",$B60=""),"",IF(COUNTIFS($A$5:$A$204,$A60,$B$5:$B$204,$B60)&gt;1,"Cadastro duplicado",IF($D60="","Definir saldo inicial",IF($E60="","Definir estoque mínimo",IF($H60&lt;0,"Saldo negativo",IF($H60&lt;$E60,"Abaixo do mínimo","OK"))))))</f>
        <v/>
      </c>
    </row>
    <row r="61">
      <c r="A61" s="18" t="n"/>
      <c r="B61" s="18" t="n"/>
      <c r="C61" s="20">
        <f>IF(OR($A61="",$B61=""),"",IFERROR(INDEX(tbProdutos[Produto],MATCH($B61,tbProdutos[SKU],0)),"SKU não cadastrado"))</f>
        <v/>
      </c>
      <c r="D61" s="21" t="n"/>
      <c r="E61" s="21" t="n"/>
      <c r="F61" s="23">
        <f>IF(OR($A61="",$B61=""),"",SUMIFS(tbTransferencias[Quantidade enviada],tbTransferencias[Origem],$A61,tbTransferencias[SKU],$B61,tbTransferencias[Data de envio],"&gt;="&amp;Cadastros!$B$4))</f>
        <v/>
      </c>
      <c r="G61" s="23">
        <f>IF(OR($A61="",$B61=""),"",SUMIFS(tbTransferencias[Quantidade recebida],tbTransferencias[Destino],$A61,tbTransferencias[SKU],$B61,tbTransferencias[Data de recebimento],"&gt;="&amp;Cadastros!$B$4))</f>
        <v/>
      </c>
      <c r="H61" s="23">
        <f>IF(OR($A61="",$B61="",$D61=""),"",$D61-$F61+$G61)</f>
        <v/>
      </c>
      <c r="I61" s="23">
        <f>IF(OR($A61="",$B61=""),"",SUMIFS(tbTransferencias[Quantidade enviada],tbTransferencias[Destino],$A61,tbTransferencias[SKU],$B61,tbTransferencias[Status],"Em trânsito"))</f>
        <v/>
      </c>
      <c r="J61" s="23">
        <f>IF($H61="","",$H61+$I61)</f>
        <v/>
      </c>
      <c r="K61" s="22">
        <f>IF(OR($A61="",$B61=""),"",IF(COUNTIFS($A$5:$A$204,$A61,$B$5:$B$204,$B61)&gt;1,"Cadastro duplicado",IF($D61="","Definir saldo inicial",IF($E61="","Definir estoque mínimo",IF($H61&lt;0,"Saldo negativo",IF($H61&lt;$E61,"Abaixo do mínimo","OK"))))))</f>
        <v/>
      </c>
    </row>
    <row r="62">
      <c r="A62" s="18" t="n"/>
      <c r="B62" s="18" t="n"/>
      <c r="C62" s="20">
        <f>IF(OR($A62="",$B62=""),"",IFERROR(INDEX(tbProdutos[Produto],MATCH($B62,tbProdutos[SKU],0)),"SKU não cadastrado"))</f>
        <v/>
      </c>
      <c r="D62" s="21" t="n"/>
      <c r="E62" s="21" t="n"/>
      <c r="F62" s="23">
        <f>IF(OR($A62="",$B62=""),"",SUMIFS(tbTransferencias[Quantidade enviada],tbTransferencias[Origem],$A62,tbTransferencias[SKU],$B62,tbTransferencias[Data de envio],"&gt;="&amp;Cadastros!$B$4))</f>
        <v/>
      </c>
      <c r="G62" s="23">
        <f>IF(OR($A62="",$B62=""),"",SUMIFS(tbTransferencias[Quantidade recebida],tbTransferencias[Destino],$A62,tbTransferencias[SKU],$B62,tbTransferencias[Data de recebimento],"&gt;="&amp;Cadastros!$B$4))</f>
        <v/>
      </c>
      <c r="H62" s="23">
        <f>IF(OR($A62="",$B62="",$D62=""),"",$D62-$F62+$G62)</f>
        <v/>
      </c>
      <c r="I62" s="23">
        <f>IF(OR($A62="",$B62=""),"",SUMIFS(tbTransferencias[Quantidade enviada],tbTransferencias[Destino],$A62,tbTransferencias[SKU],$B62,tbTransferencias[Status],"Em trânsito"))</f>
        <v/>
      </c>
      <c r="J62" s="23">
        <f>IF($H62="","",$H62+$I62)</f>
        <v/>
      </c>
      <c r="K62" s="22">
        <f>IF(OR($A62="",$B62=""),"",IF(COUNTIFS($A$5:$A$204,$A62,$B$5:$B$204,$B62)&gt;1,"Cadastro duplicado",IF($D62="","Definir saldo inicial",IF($E62="","Definir estoque mínimo",IF($H62&lt;0,"Saldo negativo",IF($H62&lt;$E62,"Abaixo do mínimo","OK"))))))</f>
        <v/>
      </c>
    </row>
    <row r="63">
      <c r="A63" s="18" t="n"/>
      <c r="B63" s="18" t="n"/>
      <c r="C63" s="20">
        <f>IF(OR($A63="",$B63=""),"",IFERROR(INDEX(tbProdutos[Produto],MATCH($B63,tbProdutos[SKU],0)),"SKU não cadastrado"))</f>
        <v/>
      </c>
      <c r="D63" s="21" t="n"/>
      <c r="E63" s="21" t="n"/>
      <c r="F63" s="23">
        <f>IF(OR($A63="",$B63=""),"",SUMIFS(tbTransferencias[Quantidade enviada],tbTransferencias[Origem],$A63,tbTransferencias[SKU],$B63,tbTransferencias[Data de envio],"&gt;="&amp;Cadastros!$B$4))</f>
        <v/>
      </c>
      <c r="G63" s="23">
        <f>IF(OR($A63="",$B63=""),"",SUMIFS(tbTransferencias[Quantidade recebida],tbTransferencias[Destino],$A63,tbTransferencias[SKU],$B63,tbTransferencias[Data de recebimento],"&gt;="&amp;Cadastros!$B$4))</f>
        <v/>
      </c>
      <c r="H63" s="23">
        <f>IF(OR($A63="",$B63="",$D63=""),"",$D63-$F63+$G63)</f>
        <v/>
      </c>
      <c r="I63" s="23">
        <f>IF(OR($A63="",$B63=""),"",SUMIFS(tbTransferencias[Quantidade enviada],tbTransferencias[Destino],$A63,tbTransferencias[SKU],$B63,tbTransferencias[Status],"Em trânsito"))</f>
        <v/>
      </c>
      <c r="J63" s="23">
        <f>IF($H63="","",$H63+$I63)</f>
        <v/>
      </c>
      <c r="K63" s="22">
        <f>IF(OR($A63="",$B63=""),"",IF(COUNTIFS($A$5:$A$204,$A63,$B$5:$B$204,$B63)&gt;1,"Cadastro duplicado",IF($D63="","Definir saldo inicial",IF($E63="","Definir estoque mínimo",IF($H63&lt;0,"Saldo negativo",IF($H63&lt;$E63,"Abaixo do mínimo","OK"))))))</f>
        <v/>
      </c>
    </row>
    <row r="64">
      <c r="A64" s="18" t="n"/>
      <c r="B64" s="18" t="n"/>
      <c r="C64" s="20">
        <f>IF(OR($A64="",$B64=""),"",IFERROR(INDEX(tbProdutos[Produto],MATCH($B64,tbProdutos[SKU],0)),"SKU não cadastrado"))</f>
        <v/>
      </c>
      <c r="D64" s="21" t="n"/>
      <c r="E64" s="21" t="n"/>
      <c r="F64" s="23">
        <f>IF(OR($A64="",$B64=""),"",SUMIFS(tbTransferencias[Quantidade enviada],tbTransferencias[Origem],$A64,tbTransferencias[SKU],$B64,tbTransferencias[Data de envio],"&gt;="&amp;Cadastros!$B$4))</f>
        <v/>
      </c>
      <c r="G64" s="23">
        <f>IF(OR($A64="",$B64=""),"",SUMIFS(tbTransferencias[Quantidade recebida],tbTransferencias[Destino],$A64,tbTransferencias[SKU],$B64,tbTransferencias[Data de recebimento],"&gt;="&amp;Cadastros!$B$4))</f>
        <v/>
      </c>
      <c r="H64" s="23">
        <f>IF(OR($A64="",$B64="",$D64=""),"",$D64-$F64+$G64)</f>
        <v/>
      </c>
      <c r="I64" s="23">
        <f>IF(OR($A64="",$B64=""),"",SUMIFS(tbTransferencias[Quantidade enviada],tbTransferencias[Destino],$A64,tbTransferencias[SKU],$B64,tbTransferencias[Status],"Em trânsito"))</f>
        <v/>
      </c>
      <c r="J64" s="23">
        <f>IF($H64="","",$H64+$I64)</f>
        <v/>
      </c>
      <c r="K64" s="22">
        <f>IF(OR($A64="",$B64=""),"",IF(COUNTIFS($A$5:$A$204,$A64,$B$5:$B$204,$B64)&gt;1,"Cadastro duplicado",IF($D64="","Definir saldo inicial",IF($E64="","Definir estoque mínimo",IF($H64&lt;0,"Saldo negativo",IF($H64&lt;$E64,"Abaixo do mínimo","OK"))))))</f>
        <v/>
      </c>
    </row>
    <row r="65">
      <c r="A65" s="18" t="n"/>
      <c r="B65" s="18" t="n"/>
      <c r="C65" s="20">
        <f>IF(OR($A65="",$B65=""),"",IFERROR(INDEX(tbProdutos[Produto],MATCH($B65,tbProdutos[SKU],0)),"SKU não cadastrado"))</f>
        <v/>
      </c>
      <c r="D65" s="21" t="n"/>
      <c r="E65" s="21" t="n"/>
      <c r="F65" s="23">
        <f>IF(OR($A65="",$B65=""),"",SUMIFS(tbTransferencias[Quantidade enviada],tbTransferencias[Origem],$A65,tbTransferencias[SKU],$B65,tbTransferencias[Data de envio],"&gt;="&amp;Cadastros!$B$4))</f>
        <v/>
      </c>
      <c r="G65" s="23">
        <f>IF(OR($A65="",$B65=""),"",SUMIFS(tbTransferencias[Quantidade recebida],tbTransferencias[Destino],$A65,tbTransferencias[SKU],$B65,tbTransferencias[Data de recebimento],"&gt;="&amp;Cadastros!$B$4))</f>
        <v/>
      </c>
      <c r="H65" s="23">
        <f>IF(OR($A65="",$B65="",$D65=""),"",$D65-$F65+$G65)</f>
        <v/>
      </c>
      <c r="I65" s="23">
        <f>IF(OR($A65="",$B65=""),"",SUMIFS(tbTransferencias[Quantidade enviada],tbTransferencias[Destino],$A65,tbTransferencias[SKU],$B65,tbTransferencias[Status],"Em trânsito"))</f>
        <v/>
      </c>
      <c r="J65" s="23">
        <f>IF($H65="","",$H65+$I65)</f>
        <v/>
      </c>
      <c r="K65" s="22">
        <f>IF(OR($A65="",$B65=""),"",IF(COUNTIFS($A$5:$A$204,$A65,$B$5:$B$204,$B65)&gt;1,"Cadastro duplicado",IF($D65="","Definir saldo inicial",IF($E65="","Definir estoque mínimo",IF($H65&lt;0,"Saldo negativo",IF($H65&lt;$E65,"Abaixo do mínimo","OK"))))))</f>
        <v/>
      </c>
    </row>
    <row r="66">
      <c r="A66" s="18" t="n"/>
      <c r="B66" s="18" t="n"/>
      <c r="C66" s="20">
        <f>IF(OR($A66="",$B66=""),"",IFERROR(INDEX(tbProdutos[Produto],MATCH($B66,tbProdutos[SKU],0)),"SKU não cadastrado"))</f>
        <v/>
      </c>
      <c r="D66" s="21" t="n"/>
      <c r="E66" s="21" t="n"/>
      <c r="F66" s="23">
        <f>IF(OR($A66="",$B66=""),"",SUMIFS(tbTransferencias[Quantidade enviada],tbTransferencias[Origem],$A66,tbTransferencias[SKU],$B66,tbTransferencias[Data de envio],"&gt;="&amp;Cadastros!$B$4))</f>
        <v/>
      </c>
      <c r="G66" s="23">
        <f>IF(OR($A66="",$B66=""),"",SUMIFS(tbTransferencias[Quantidade recebida],tbTransferencias[Destino],$A66,tbTransferencias[SKU],$B66,tbTransferencias[Data de recebimento],"&gt;="&amp;Cadastros!$B$4))</f>
        <v/>
      </c>
      <c r="H66" s="23">
        <f>IF(OR($A66="",$B66="",$D66=""),"",$D66-$F66+$G66)</f>
        <v/>
      </c>
      <c r="I66" s="23">
        <f>IF(OR($A66="",$B66=""),"",SUMIFS(tbTransferencias[Quantidade enviada],tbTransferencias[Destino],$A66,tbTransferencias[SKU],$B66,tbTransferencias[Status],"Em trânsito"))</f>
        <v/>
      </c>
      <c r="J66" s="23">
        <f>IF($H66="","",$H66+$I66)</f>
        <v/>
      </c>
      <c r="K66" s="22">
        <f>IF(OR($A66="",$B66=""),"",IF(COUNTIFS($A$5:$A$204,$A66,$B$5:$B$204,$B66)&gt;1,"Cadastro duplicado",IF($D66="","Definir saldo inicial",IF($E66="","Definir estoque mínimo",IF($H66&lt;0,"Saldo negativo",IF($H66&lt;$E66,"Abaixo do mínimo","OK"))))))</f>
        <v/>
      </c>
    </row>
    <row r="67">
      <c r="A67" s="18" t="n"/>
      <c r="B67" s="18" t="n"/>
      <c r="C67" s="20">
        <f>IF(OR($A67="",$B67=""),"",IFERROR(INDEX(tbProdutos[Produto],MATCH($B67,tbProdutos[SKU],0)),"SKU não cadastrado"))</f>
        <v/>
      </c>
      <c r="D67" s="21" t="n"/>
      <c r="E67" s="21" t="n"/>
      <c r="F67" s="23">
        <f>IF(OR($A67="",$B67=""),"",SUMIFS(tbTransferencias[Quantidade enviada],tbTransferencias[Origem],$A67,tbTransferencias[SKU],$B67,tbTransferencias[Data de envio],"&gt;="&amp;Cadastros!$B$4))</f>
        <v/>
      </c>
      <c r="G67" s="23">
        <f>IF(OR($A67="",$B67=""),"",SUMIFS(tbTransferencias[Quantidade recebida],tbTransferencias[Destino],$A67,tbTransferencias[SKU],$B67,tbTransferencias[Data de recebimento],"&gt;="&amp;Cadastros!$B$4))</f>
        <v/>
      </c>
      <c r="H67" s="23">
        <f>IF(OR($A67="",$B67="",$D67=""),"",$D67-$F67+$G67)</f>
        <v/>
      </c>
      <c r="I67" s="23">
        <f>IF(OR($A67="",$B67=""),"",SUMIFS(tbTransferencias[Quantidade enviada],tbTransferencias[Destino],$A67,tbTransferencias[SKU],$B67,tbTransferencias[Status],"Em trânsito"))</f>
        <v/>
      </c>
      <c r="J67" s="23">
        <f>IF($H67="","",$H67+$I67)</f>
        <v/>
      </c>
      <c r="K67" s="22">
        <f>IF(OR($A67="",$B67=""),"",IF(COUNTIFS($A$5:$A$204,$A67,$B$5:$B$204,$B67)&gt;1,"Cadastro duplicado",IF($D67="","Definir saldo inicial",IF($E67="","Definir estoque mínimo",IF($H67&lt;0,"Saldo negativo",IF($H67&lt;$E67,"Abaixo do mínimo","OK"))))))</f>
        <v/>
      </c>
    </row>
    <row r="68">
      <c r="A68" s="18" t="n"/>
      <c r="B68" s="18" t="n"/>
      <c r="C68" s="20">
        <f>IF(OR($A68="",$B68=""),"",IFERROR(INDEX(tbProdutos[Produto],MATCH($B68,tbProdutos[SKU],0)),"SKU não cadastrado"))</f>
        <v/>
      </c>
      <c r="D68" s="21" t="n"/>
      <c r="E68" s="21" t="n"/>
      <c r="F68" s="23">
        <f>IF(OR($A68="",$B68=""),"",SUMIFS(tbTransferencias[Quantidade enviada],tbTransferencias[Origem],$A68,tbTransferencias[SKU],$B68,tbTransferencias[Data de envio],"&gt;="&amp;Cadastros!$B$4))</f>
        <v/>
      </c>
      <c r="G68" s="23">
        <f>IF(OR($A68="",$B68=""),"",SUMIFS(tbTransferencias[Quantidade recebida],tbTransferencias[Destino],$A68,tbTransferencias[SKU],$B68,tbTransferencias[Data de recebimento],"&gt;="&amp;Cadastros!$B$4))</f>
        <v/>
      </c>
      <c r="H68" s="23">
        <f>IF(OR($A68="",$B68="",$D68=""),"",$D68-$F68+$G68)</f>
        <v/>
      </c>
      <c r="I68" s="23">
        <f>IF(OR($A68="",$B68=""),"",SUMIFS(tbTransferencias[Quantidade enviada],tbTransferencias[Destino],$A68,tbTransferencias[SKU],$B68,tbTransferencias[Status],"Em trânsito"))</f>
        <v/>
      </c>
      <c r="J68" s="23">
        <f>IF($H68="","",$H68+$I68)</f>
        <v/>
      </c>
      <c r="K68" s="22">
        <f>IF(OR($A68="",$B68=""),"",IF(COUNTIFS($A$5:$A$204,$A68,$B$5:$B$204,$B68)&gt;1,"Cadastro duplicado",IF($D68="","Definir saldo inicial",IF($E68="","Definir estoque mínimo",IF($H68&lt;0,"Saldo negativo",IF($H68&lt;$E68,"Abaixo do mínimo","OK"))))))</f>
        <v/>
      </c>
    </row>
    <row r="69">
      <c r="A69" s="18" t="n"/>
      <c r="B69" s="18" t="n"/>
      <c r="C69" s="20">
        <f>IF(OR($A69="",$B69=""),"",IFERROR(INDEX(tbProdutos[Produto],MATCH($B69,tbProdutos[SKU],0)),"SKU não cadastrado"))</f>
        <v/>
      </c>
      <c r="D69" s="21" t="n"/>
      <c r="E69" s="21" t="n"/>
      <c r="F69" s="23">
        <f>IF(OR($A69="",$B69=""),"",SUMIFS(tbTransferencias[Quantidade enviada],tbTransferencias[Origem],$A69,tbTransferencias[SKU],$B69,tbTransferencias[Data de envio],"&gt;="&amp;Cadastros!$B$4))</f>
        <v/>
      </c>
      <c r="G69" s="23">
        <f>IF(OR($A69="",$B69=""),"",SUMIFS(tbTransferencias[Quantidade recebida],tbTransferencias[Destino],$A69,tbTransferencias[SKU],$B69,tbTransferencias[Data de recebimento],"&gt;="&amp;Cadastros!$B$4))</f>
        <v/>
      </c>
      <c r="H69" s="23">
        <f>IF(OR($A69="",$B69="",$D69=""),"",$D69-$F69+$G69)</f>
        <v/>
      </c>
      <c r="I69" s="23">
        <f>IF(OR($A69="",$B69=""),"",SUMIFS(tbTransferencias[Quantidade enviada],tbTransferencias[Destino],$A69,tbTransferencias[SKU],$B69,tbTransferencias[Status],"Em trânsito"))</f>
        <v/>
      </c>
      <c r="J69" s="23">
        <f>IF($H69="","",$H69+$I69)</f>
        <v/>
      </c>
      <c r="K69" s="22">
        <f>IF(OR($A69="",$B69=""),"",IF(COUNTIFS($A$5:$A$204,$A69,$B$5:$B$204,$B69)&gt;1,"Cadastro duplicado",IF($D69="","Definir saldo inicial",IF($E69="","Definir estoque mínimo",IF($H69&lt;0,"Saldo negativo",IF($H69&lt;$E69,"Abaixo do mínimo","OK"))))))</f>
        <v/>
      </c>
    </row>
    <row r="70">
      <c r="A70" s="18" t="n"/>
      <c r="B70" s="18" t="n"/>
      <c r="C70" s="20">
        <f>IF(OR($A70="",$B70=""),"",IFERROR(INDEX(tbProdutos[Produto],MATCH($B70,tbProdutos[SKU],0)),"SKU não cadastrado"))</f>
        <v/>
      </c>
      <c r="D70" s="21" t="n"/>
      <c r="E70" s="21" t="n"/>
      <c r="F70" s="23">
        <f>IF(OR($A70="",$B70=""),"",SUMIFS(tbTransferencias[Quantidade enviada],tbTransferencias[Origem],$A70,tbTransferencias[SKU],$B70,tbTransferencias[Data de envio],"&gt;="&amp;Cadastros!$B$4))</f>
        <v/>
      </c>
      <c r="G70" s="23">
        <f>IF(OR($A70="",$B70=""),"",SUMIFS(tbTransferencias[Quantidade recebida],tbTransferencias[Destino],$A70,tbTransferencias[SKU],$B70,tbTransferencias[Data de recebimento],"&gt;="&amp;Cadastros!$B$4))</f>
        <v/>
      </c>
      <c r="H70" s="23">
        <f>IF(OR($A70="",$B70="",$D70=""),"",$D70-$F70+$G70)</f>
        <v/>
      </c>
      <c r="I70" s="23">
        <f>IF(OR($A70="",$B70=""),"",SUMIFS(tbTransferencias[Quantidade enviada],tbTransferencias[Destino],$A70,tbTransferencias[SKU],$B70,tbTransferencias[Status],"Em trânsito"))</f>
        <v/>
      </c>
      <c r="J70" s="23">
        <f>IF($H70="","",$H70+$I70)</f>
        <v/>
      </c>
      <c r="K70" s="22">
        <f>IF(OR($A70="",$B70=""),"",IF(COUNTIFS($A$5:$A$204,$A70,$B$5:$B$204,$B70)&gt;1,"Cadastro duplicado",IF($D70="","Definir saldo inicial",IF($E70="","Definir estoque mínimo",IF($H70&lt;0,"Saldo negativo",IF($H70&lt;$E70,"Abaixo do mínimo","OK"))))))</f>
        <v/>
      </c>
    </row>
    <row r="71">
      <c r="A71" s="18" t="n"/>
      <c r="B71" s="18" t="n"/>
      <c r="C71" s="20">
        <f>IF(OR($A71="",$B71=""),"",IFERROR(INDEX(tbProdutos[Produto],MATCH($B71,tbProdutos[SKU],0)),"SKU não cadastrado"))</f>
        <v/>
      </c>
      <c r="D71" s="21" t="n"/>
      <c r="E71" s="21" t="n"/>
      <c r="F71" s="23">
        <f>IF(OR($A71="",$B71=""),"",SUMIFS(tbTransferencias[Quantidade enviada],tbTransferencias[Origem],$A71,tbTransferencias[SKU],$B71,tbTransferencias[Data de envio],"&gt;="&amp;Cadastros!$B$4))</f>
        <v/>
      </c>
      <c r="G71" s="23">
        <f>IF(OR($A71="",$B71=""),"",SUMIFS(tbTransferencias[Quantidade recebida],tbTransferencias[Destino],$A71,tbTransferencias[SKU],$B71,tbTransferencias[Data de recebimento],"&gt;="&amp;Cadastros!$B$4))</f>
        <v/>
      </c>
      <c r="H71" s="23">
        <f>IF(OR($A71="",$B71="",$D71=""),"",$D71-$F71+$G71)</f>
        <v/>
      </c>
      <c r="I71" s="23">
        <f>IF(OR($A71="",$B71=""),"",SUMIFS(tbTransferencias[Quantidade enviada],tbTransferencias[Destino],$A71,tbTransferencias[SKU],$B71,tbTransferencias[Status],"Em trânsito"))</f>
        <v/>
      </c>
      <c r="J71" s="23">
        <f>IF($H71="","",$H71+$I71)</f>
        <v/>
      </c>
      <c r="K71" s="22">
        <f>IF(OR($A71="",$B71=""),"",IF(COUNTIFS($A$5:$A$204,$A71,$B$5:$B$204,$B71)&gt;1,"Cadastro duplicado",IF($D71="","Definir saldo inicial",IF($E71="","Definir estoque mínimo",IF($H71&lt;0,"Saldo negativo",IF($H71&lt;$E71,"Abaixo do mínimo","OK"))))))</f>
        <v/>
      </c>
    </row>
    <row r="72">
      <c r="A72" s="18" t="n"/>
      <c r="B72" s="18" t="n"/>
      <c r="C72" s="20">
        <f>IF(OR($A72="",$B72=""),"",IFERROR(INDEX(tbProdutos[Produto],MATCH($B72,tbProdutos[SKU],0)),"SKU não cadastrado"))</f>
        <v/>
      </c>
      <c r="D72" s="21" t="n"/>
      <c r="E72" s="21" t="n"/>
      <c r="F72" s="23">
        <f>IF(OR($A72="",$B72=""),"",SUMIFS(tbTransferencias[Quantidade enviada],tbTransferencias[Origem],$A72,tbTransferencias[SKU],$B72,tbTransferencias[Data de envio],"&gt;="&amp;Cadastros!$B$4))</f>
        <v/>
      </c>
      <c r="G72" s="23">
        <f>IF(OR($A72="",$B72=""),"",SUMIFS(tbTransferencias[Quantidade recebida],tbTransferencias[Destino],$A72,tbTransferencias[SKU],$B72,tbTransferencias[Data de recebimento],"&gt;="&amp;Cadastros!$B$4))</f>
        <v/>
      </c>
      <c r="H72" s="23">
        <f>IF(OR($A72="",$B72="",$D72=""),"",$D72-$F72+$G72)</f>
        <v/>
      </c>
      <c r="I72" s="23">
        <f>IF(OR($A72="",$B72=""),"",SUMIFS(tbTransferencias[Quantidade enviada],tbTransferencias[Destino],$A72,tbTransferencias[SKU],$B72,tbTransferencias[Status],"Em trânsito"))</f>
        <v/>
      </c>
      <c r="J72" s="23">
        <f>IF($H72="","",$H72+$I72)</f>
        <v/>
      </c>
      <c r="K72" s="22">
        <f>IF(OR($A72="",$B72=""),"",IF(COUNTIFS($A$5:$A$204,$A72,$B$5:$B$204,$B72)&gt;1,"Cadastro duplicado",IF($D72="","Definir saldo inicial",IF($E72="","Definir estoque mínimo",IF($H72&lt;0,"Saldo negativo",IF($H72&lt;$E72,"Abaixo do mínimo","OK"))))))</f>
        <v/>
      </c>
    </row>
    <row r="73">
      <c r="A73" s="18" t="n"/>
      <c r="B73" s="18" t="n"/>
      <c r="C73" s="20">
        <f>IF(OR($A73="",$B73=""),"",IFERROR(INDEX(tbProdutos[Produto],MATCH($B73,tbProdutos[SKU],0)),"SKU não cadastrado"))</f>
        <v/>
      </c>
      <c r="D73" s="21" t="n"/>
      <c r="E73" s="21" t="n"/>
      <c r="F73" s="23">
        <f>IF(OR($A73="",$B73=""),"",SUMIFS(tbTransferencias[Quantidade enviada],tbTransferencias[Origem],$A73,tbTransferencias[SKU],$B73,tbTransferencias[Data de envio],"&gt;="&amp;Cadastros!$B$4))</f>
        <v/>
      </c>
      <c r="G73" s="23">
        <f>IF(OR($A73="",$B73=""),"",SUMIFS(tbTransferencias[Quantidade recebida],tbTransferencias[Destino],$A73,tbTransferencias[SKU],$B73,tbTransferencias[Data de recebimento],"&gt;="&amp;Cadastros!$B$4))</f>
        <v/>
      </c>
      <c r="H73" s="23">
        <f>IF(OR($A73="",$B73="",$D73=""),"",$D73-$F73+$G73)</f>
        <v/>
      </c>
      <c r="I73" s="23">
        <f>IF(OR($A73="",$B73=""),"",SUMIFS(tbTransferencias[Quantidade enviada],tbTransferencias[Destino],$A73,tbTransferencias[SKU],$B73,tbTransferencias[Status],"Em trânsito"))</f>
        <v/>
      </c>
      <c r="J73" s="23">
        <f>IF($H73="","",$H73+$I73)</f>
        <v/>
      </c>
      <c r="K73" s="22">
        <f>IF(OR($A73="",$B73=""),"",IF(COUNTIFS($A$5:$A$204,$A73,$B$5:$B$204,$B73)&gt;1,"Cadastro duplicado",IF($D73="","Definir saldo inicial",IF($E73="","Definir estoque mínimo",IF($H73&lt;0,"Saldo negativo",IF($H73&lt;$E73,"Abaixo do mínimo","OK"))))))</f>
        <v/>
      </c>
    </row>
    <row r="74">
      <c r="A74" s="18" t="n"/>
      <c r="B74" s="18" t="n"/>
      <c r="C74" s="20">
        <f>IF(OR($A74="",$B74=""),"",IFERROR(INDEX(tbProdutos[Produto],MATCH($B74,tbProdutos[SKU],0)),"SKU não cadastrado"))</f>
        <v/>
      </c>
      <c r="D74" s="21" t="n"/>
      <c r="E74" s="21" t="n"/>
      <c r="F74" s="23">
        <f>IF(OR($A74="",$B74=""),"",SUMIFS(tbTransferencias[Quantidade enviada],tbTransferencias[Origem],$A74,tbTransferencias[SKU],$B74,tbTransferencias[Data de envio],"&gt;="&amp;Cadastros!$B$4))</f>
        <v/>
      </c>
      <c r="G74" s="23">
        <f>IF(OR($A74="",$B74=""),"",SUMIFS(tbTransferencias[Quantidade recebida],tbTransferencias[Destino],$A74,tbTransferencias[SKU],$B74,tbTransferencias[Data de recebimento],"&gt;="&amp;Cadastros!$B$4))</f>
        <v/>
      </c>
      <c r="H74" s="23">
        <f>IF(OR($A74="",$B74="",$D74=""),"",$D74-$F74+$G74)</f>
        <v/>
      </c>
      <c r="I74" s="23">
        <f>IF(OR($A74="",$B74=""),"",SUMIFS(tbTransferencias[Quantidade enviada],tbTransferencias[Destino],$A74,tbTransferencias[SKU],$B74,tbTransferencias[Status],"Em trânsito"))</f>
        <v/>
      </c>
      <c r="J74" s="23">
        <f>IF($H74="","",$H74+$I74)</f>
        <v/>
      </c>
      <c r="K74" s="22">
        <f>IF(OR($A74="",$B74=""),"",IF(COUNTIFS($A$5:$A$204,$A74,$B$5:$B$204,$B74)&gt;1,"Cadastro duplicado",IF($D74="","Definir saldo inicial",IF($E74="","Definir estoque mínimo",IF($H74&lt;0,"Saldo negativo",IF($H74&lt;$E74,"Abaixo do mínimo","OK"))))))</f>
        <v/>
      </c>
    </row>
    <row r="75">
      <c r="A75" s="18" t="n"/>
      <c r="B75" s="18" t="n"/>
      <c r="C75" s="20">
        <f>IF(OR($A75="",$B75=""),"",IFERROR(INDEX(tbProdutos[Produto],MATCH($B75,tbProdutos[SKU],0)),"SKU não cadastrado"))</f>
        <v/>
      </c>
      <c r="D75" s="21" t="n"/>
      <c r="E75" s="21" t="n"/>
      <c r="F75" s="23">
        <f>IF(OR($A75="",$B75=""),"",SUMIFS(tbTransferencias[Quantidade enviada],tbTransferencias[Origem],$A75,tbTransferencias[SKU],$B75,tbTransferencias[Data de envio],"&gt;="&amp;Cadastros!$B$4))</f>
        <v/>
      </c>
      <c r="G75" s="23">
        <f>IF(OR($A75="",$B75=""),"",SUMIFS(tbTransferencias[Quantidade recebida],tbTransferencias[Destino],$A75,tbTransferencias[SKU],$B75,tbTransferencias[Data de recebimento],"&gt;="&amp;Cadastros!$B$4))</f>
        <v/>
      </c>
      <c r="H75" s="23">
        <f>IF(OR($A75="",$B75="",$D75=""),"",$D75-$F75+$G75)</f>
        <v/>
      </c>
      <c r="I75" s="23">
        <f>IF(OR($A75="",$B75=""),"",SUMIFS(tbTransferencias[Quantidade enviada],tbTransferencias[Destino],$A75,tbTransferencias[SKU],$B75,tbTransferencias[Status],"Em trânsito"))</f>
        <v/>
      </c>
      <c r="J75" s="23">
        <f>IF($H75="","",$H75+$I75)</f>
        <v/>
      </c>
      <c r="K75" s="22">
        <f>IF(OR($A75="",$B75=""),"",IF(COUNTIFS($A$5:$A$204,$A75,$B$5:$B$204,$B75)&gt;1,"Cadastro duplicado",IF($D75="","Definir saldo inicial",IF($E75="","Definir estoque mínimo",IF($H75&lt;0,"Saldo negativo",IF($H75&lt;$E75,"Abaixo do mínimo","OK"))))))</f>
        <v/>
      </c>
    </row>
    <row r="76">
      <c r="A76" s="18" t="n"/>
      <c r="B76" s="18" t="n"/>
      <c r="C76" s="20">
        <f>IF(OR($A76="",$B76=""),"",IFERROR(INDEX(tbProdutos[Produto],MATCH($B76,tbProdutos[SKU],0)),"SKU não cadastrado"))</f>
        <v/>
      </c>
      <c r="D76" s="21" t="n"/>
      <c r="E76" s="21" t="n"/>
      <c r="F76" s="23">
        <f>IF(OR($A76="",$B76=""),"",SUMIFS(tbTransferencias[Quantidade enviada],tbTransferencias[Origem],$A76,tbTransferencias[SKU],$B76,tbTransferencias[Data de envio],"&gt;="&amp;Cadastros!$B$4))</f>
        <v/>
      </c>
      <c r="G76" s="23">
        <f>IF(OR($A76="",$B76=""),"",SUMIFS(tbTransferencias[Quantidade recebida],tbTransferencias[Destino],$A76,tbTransferencias[SKU],$B76,tbTransferencias[Data de recebimento],"&gt;="&amp;Cadastros!$B$4))</f>
        <v/>
      </c>
      <c r="H76" s="23">
        <f>IF(OR($A76="",$B76="",$D76=""),"",$D76-$F76+$G76)</f>
        <v/>
      </c>
      <c r="I76" s="23">
        <f>IF(OR($A76="",$B76=""),"",SUMIFS(tbTransferencias[Quantidade enviada],tbTransferencias[Destino],$A76,tbTransferencias[SKU],$B76,tbTransferencias[Status],"Em trânsito"))</f>
        <v/>
      </c>
      <c r="J76" s="23">
        <f>IF($H76="","",$H76+$I76)</f>
        <v/>
      </c>
      <c r="K76" s="22">
        <f>IF(OR($A76="",$B76=""),"",IF(COUNTIFS($A$5:$A$204,$A76,$B$5:$B$204,$B76)&gt;1,"Cadastro duplicado",IF($D76="","Definir saldo inicial",IF($E76="","Definir estoque mínimo",IF($H76&lt;0,"Saldo negativo",IF($H76&lt;$E76,"Abaixo do mínimo","OK"))))))</f>
        <v/>
      </c>
    </row>
    <row r="77">
      <c r="A77" s="18" t="n"/>
      <c r="B77" s="18" t="n"/>
      <c r="C77" s="20">
        <f>IF(OR($A77="",$B77=""),"",IFERROR(INDEX(tbProdutos[Produto],MATCH($B77,tbProdutos[SKU],0)),"SKU não cadastrado"))</f>
        <v/>
      </c>
      <c r="D77" s="21" t="n"/>
      <c r="E77" s="21" t="n"/>
      <c r="F77" s="23">
        <f>IF(OR($A77="",$B77=""),"",SUMIFS(tbTransferencias[Quantidade enviada],tbTransferencias[Origem],$A77,tbTransferencias[SKU],$B77,tbTransferencias[Data de envio],"&gt;="&amp;Cadastros!$B$4))</f>
        <v/>
      </c>
      <c r="G77" s="23">
        <f>IF(OR($A77="",$B77=""),"",SUMIFS(tbTransferencias[Quantidade recebida],tbTransferencias[Destino],$A77,tbTransferencias[SKU],$B77,tbTransferencias[Data de recebimento],"&gt;="&amp;Cadastros!$B$4))</f>
        <v/>
      </c>
      <c r="H77" s="23">
        <f>IF(OR($A77="",$B77="",$D77=""),"",$D77-$F77+$G77)</f>
        <v/>
      </c>
      <c r="I77" s="23">
        <f>IF(OR($A77="",$B77=""),"",SUMIFS(tbTransferencias[Quantidade enviada],tbTransferencias[Destino],$A77,tbTransferencias[SKU],$B77,tbTransferencias[Status],"Em trânsito"))</f>
        <v/>
      </c>
      <c r="J77" s="23">
        <f>IF($H77="","",$H77+$I77)</f>
        <v/>
      </c>
      <c r="K77" s="22">
        <f>IF(OR($A77="",$B77=""),"",IF(COUNTIFS($A$5:$A$204,$A77,$B$5:$B$204,$B77)&gt;1,"Cadastro duplicado",IF($D77="","Definir saldo inicial",IF($E77="","Definir estoque mínimo",IF($H77&lt;0,"Saldo negativo",IF($H77&lt;$E77,"Abaixo do mínimo","OK"))))))</f>
        <v/>
      </c>
    </row>
    <row r="78">
      <c r="A78" s="18" t="n"/>
      <c r="B78" s="18" t="n"/>
      <c r="C78" s="20">
        <f>IF(OR($A78="",$B78=""),"",IFERROR(INDEX(tbProdutos[Produto],MATCH($B78,tbProdutos[SKU],0)),"SKU não cadastrado"))</f>
        <v/>
      </c>
      <c r="D78" s="21" t="n"/>
      <c r="E78" s="21" t="n"/>
      <c r="F78" s="23">
        <f>IF(OR($A78="",$B78=""),"",SUMIFS(tbTransferencias[Quantidade enviada],tbTransferencias[Origem],$A78,tbTransferencias[SKU],$B78,tbTransferencias[Data de envio],"&gt;="&amp;Cadastros!$B$4))</f>
        <v/>
      </c>
      <c r="G78" s="23">
        <f>IF(OR($A78="",$B78=""),"",SUMIFS(tbTransferencias[Quantidade recebida],tbTransferencias[Destino],$A78,tbTransferencias[SKU],$B78,tbTransferencias[Data de recebimento],"&gt;="&amp;Cadastros!$B$4))</f>
        <v/>
      </c>
      <c r="H78" s="23">
        <f>IF(OR($A78="",$B78="",$D78=""),"",$D78-$F78+$G78)</f>
        <v/>
      </c>
      <c r="I78" s="23">
        <f>IF(OR($A78="",$B78=""),"",SUMIFS(tbTransferencias[Quantidade enviada],tbTransferencias[Destino],$A78,tbTransferencias[SKU],$B78,tbTransferencias[Status],"Em trânsito"))</f>
        <v/>
      </c>
      <c r="J78" s="23">
        <f>IF($H78="","",$H78+$I78)</f>
        <v/>
      </c>
      <c r="K78" s="22">
        <f>IF(OR($A78="",$B78=""),"",IF(COUNTIFS($A$5:$A$204,$A78,$B$5:$B$204,$B78)&gt;1,"Cadastro duplicado",IF($D78="","Definir saldo inicial",IF($E78="","Definir estoque mínimo",IF($H78&lt;0,"Saldo negativo",IF($H78&lt;$E78,"Abaixo do mínimo","OK"))))))</f>
        <v/>
      </c>
    </row>
    <row r="79">
      <c r="A79" s="18" t="n"/>
      <c r="B79" s="18" t="n"/>
      <c r="C79" s="20">
        <f>IF(OR($A79="",$B79=""),"",IFERROR(INDEX(tbProdutos[Produto],MATCH($B79,tbProdutos[SKU],0)),"SKU não cadastrado"))</f>
        <v/>
      </c>
      <c r="D79" s="21" t="n"/>
      <c r="E79" s="21" t="n"/>
      <c r="F79" s="23">
        <f>IF(OR($A79="",$B79=""),"",SUMIFS(tbTransferencias[Quantidade enviada],tbTransferencias[Origem],$A79,tbTransferencias[SKU],$B79,tbTransferencias[Data de envio],"&gt;="&amp;Cadastros!$B$4))</f>
        <v/>
      </c>
      <c r="G79" s="23">
        <f>IF(OR($A79="",$B79=""),"",SUMIFS(tbTransferencias[Quantidade recebida],tbTransferencias[Destino],$A79,tbTransferencias[SKU],$B79,tbTransferencias[Data de recebimento],"&gt;="&amp;Cadastros!$B$4))</f>
        <v/>
      </c>
      <c r="H79" s="23">
        <f>IF(OR($A79="",$B79="",$D79=""),"",$D79-$F79+$G79)</f>
        <v/>
      </c>
      <c r="I79" s="23">
        <f>IF(OR($A79="",$B79=""),"",SUMIFS(tbTransferencias[Quantidade enviada],tbTransferencias[Destino],$A79,tbTransferencias[SKU],$B79,tbTransferencias[Status],"Em trânsito"))</f>
        <v/>
      </c>
      <c r="J79" s="23">
        <f>IF($H79="","",$H79+$I79)</f>
        <v/>
      </c>
      <c r="K79" s="22">
        <f>IF(OR($A79="",$B79=""),"",IF(COUNTIFS($A$5:$A$204,$A79,$B$5:$B$204,$B79)&gt;1,"Cadastro duplicado",IF($D79="","Definir saldo inicial",IF($E79="","Definir estoque mínimo",IF($H79&lt;0,"Saldo negativo",IF($H79&lt;$E79,"Abaixo do mínimo","OK"))))))</f>
        <v/>
      </c>
    </row>
    <row r="80">
      <c r="A80" s="18" t="n"/>
      <c r="B80" s="18" t="n"/>
      <c r="C80" s="20">
        <f>IF(OR($A80="",$B80=""),"",IFERROR(INDEX(tbProdutos[Produto],MATCH($B80,tbProdutos[SKU],0)),"SKU não cadastrado"))</f>
        <v/>
      </c>
      <c r="D80" s="21" t="n"/>
      <c r="E80" s="21" t="n"/>
      <c r="F80" s="23">
        <f>IF(OR($A80="",$B80=""),"",SUMIFS(tbTransferencias[Quantidade enviada],tbTransferencias[Origem],$A80,tbTransferencias[SKU],$B80,tbTransferencias[Data de envio],"&gt;="&amp;Cadastros!$B$4))</f>
        <v/>
      </c>
      <c r="G80" s="23">
        <f>IF(OR($A80="",$B80=""),"",SUMIFS(tbTransferencias[Quantidade recebida],tbTransferencias[Destino],$A80,tbTransferencias[SKU],$B80,tbTransferencias[Data de recebimento],"&gt;="&amp;Cadastros!$B$4))</f>
        <v/>
      </c>
      <c r="H80" s="23">
        <f>IF(OR($A80="",$B80="",$D80=""),"",$D80-$F80+$G80)</f>
        <v/>
      </c>
      <c r="I80" s="23">
        <f>IF(OR($A80="",$B80=""),"",SUMIFS(tbTransferencias[Quantidade enviada],tbTransferencias[Destino],$A80,tbTransferencias[SKU],$B80,tbTransferencias[Status],"Em trânsito"))</f>
        <v/>
      </c>
      <c r="J80" s="23">
        <f>IF($H80="","",$H80+$I80)</f>
        <v/>
      </c>
      <c r="K80" s="22">
        <f>IF(OR($A80="",$B80=""),"",IF(COUNTIFS($A$5:$A$204,$A80,$B$5:$B$204,$B80)&gt;1,"Cadastro duplicado",IF($D80="","Definir saldo inicial",IF($E80="","Definir estoque mínimo",IF($H80&lt;0,"Saldo negativo",IF($H80&lt;$E80,"Abaixo do mínimo","OK"))))))</f>
        <v/>
      </c>
    </row>
    <row r="81">
      <c r="A81" s="18" t="n"/>
      <c r="B81" s="18" t="n"/>
      <c r="C81" s="20">
        <f>IF(OR($A81="",$B81=""),"",IFERROR(INDEX(tbProdutos[Produto],MATCH($B81,tbProdutos[SKU],0)),"SKU não cadastrado"))</f>
        <v/>
      </c>
      <c r="D81" s="21" t="n"/>
      <c r="E81" s="21" t="n"/>
      <c r="F81" s="23">
        <f>IF(OR($A81="",$B81=""),"",SUMIFS(tbTransferencias[Quantidade enviada],tbTransferencias[Origem],$A81,tbTransferencias[SKU],$B81,tbTransferencias[Data de envio],"&gt;="&amp;Cadastros!$B$4))</f>
        <v/>
      </c>
      <c r="G81" s="23">
        <f>IF(OR($A81="",$B81=""),"",SUMIFS(tbTransferencias[Quantidade recebida],tbTransferencias[Destino],$A81,tbTransferencias[SKU],$B81,tbTransferencias[Data de recebimento],"&gt;="&amp;Cadastros!$B$4))</f>
        <v/>
      </c>
      <c r="H81" s="23">
        <f>IF(OR($A81="",$B81="",$D81=""),"",$D81-$F81+$G81)</f>
        <v/>
      </c>
      <c r="I81" s="23">
        <f>IF(OR($A81="",$B81=""),"",SUMIFS(tbTransferencias[Quantidade enviada],tbTransferencias[Destino],$A81,tbTransferencias[SKU],$B81,tbTransferencias[Status],"Em trânsito"))</f>
        <v/>
      </c>
      <c r="J81" s="23">
        <f>IF($H81="","",$H81+$I81)</f>
        <v/>
      </c>
      <c r="K81" s="22">
        <f>IF(OR($A81="",$B81=""),"",IF(COUNTIFS($A$5:$A$204,$A81,$B$5:$B$204,$B81)&gt;1,"Cadastro duplicado",IF($D81="","Definir saldo inicial",IF($E81="","Definir estoque mínimo",IF($H81&lt;0,"Saldo negativo",IF($H81&lt;$E81,"Abaixo do mínimo","OK"))))))</f>
        <v/>
      </c>
    </row>
    <row r="82">
      <c r="A82" s="18" t="n"/>
      <c r="B82" s="18" t="n"/>
      <c r="C82" s="20">
        <f>IF(OR($A82="",$B82=""),"",IFERROR(INDEX(tbProdutos[Produto],MATCH($B82,tbProdutos[SKU],0)),"SKU não cadastrado"))</f>
        <v/>
      </c>
      <c r="D82" s="21" t="n"/>
      <c r="E82" s="21" t="n"/>
      <c r="F82" s="23">
        <f>IF(OR($A82="",$B82=""),"",SUMIFS(tbTransferencias[Quantidade enviada],tbTransferencias[Origem],$A82,tbTransferencias[SKU],$B82,tbTransferencias[Data de envio],"&gt;="&amp;Cadastros!$B$4))</f>
        <v/>
      </c>
      <c r="G82" s="23">
        <f>IF(OR($A82="",$B82=""),"",SUMIFS(tbTransferencias[Quantidade recebida],tbTransferencias[Destino],$A82,tbTransferencias[SKU],$B82,tbTransferencias[Data de recebimento],"&gt;="&amp;Cadastros!$B$4))</f>
        <v/>
      </c>
      <c r="H82" s="23">
        <f>IF(OR($A82="",$B82="",$D82=""),"",$D82-$F82+$G82)</f>
        <v/>
      </c>
      <c r="I82" s="23">
        <f>IF(OR($A82="",$B82=""),"",SUMIFS(tbTransferencias[Quantidade enviada],tbTransferencias[Destino],$A82,tbTransferencias[SKU],$B82,tbTransferencias[Status],"Em trânsito"))</f>
        <v/>
      </c>
      <c r="J82" s="23">
        <f>IF($H82="","",$H82+$I82)</f>
        <v/>
      </c>
      <c r="K82" s="22">
        <f>IF(OR($A82="",$B82=""),"",IF(COUNTIFS($A$5:$A$204,$A82,$B$5:$B$204,$B82)&gt;1,"Cadastro duplicado",IF($D82="","Definir saldo inicial",IF($E82="","Definir estoque mínimo",IF($H82&lt;0,"Saldo negativo",IF($H82&lt;$E82,"Abaixo do mínimo","OK"))))))</f>
        <v/>
      </c>
    </row>
    <row r="83">
      <c r="A83" s="18" t="n"/>
      <c r="B83" s="18" t="n"/>
      <c r="C83" s="20">
        <f>IF(OR($A83="",$B83=""),"",IFERROR(INDEX(tbProdutos[Produto],MATCH($B83,tbProdutos[SKU],0)),"SKU não cadastrado"))</f>
        <v/>
      </c>
      <c r="D83" s="21" t="n"/>
      <c r="E83" s="21" t="n"/>
      <c r="F83" s="23">
        <f>IF(OR($A83="",$B83=""),"",SUMIFS(tbTransferencias[Quantidade enviada],tbTransferencias[Origem],$A83,tbTransferencias[SKU],$B83,tbTransferencias[Data de envio],"&gt;="&amp;Cadastros!$B$4))</f>
        <v/>
      </c>
      <c r="G83" s="23">
        <f>IF(OR($A83="",$B83=""),"",SUMIFS(tbTransferencias[Quantidade recebida],tbTransferencias[Destino],$A83,tbTransferencias[SKU],$B83,tbTransferencias[Data de recebimento],"&gt;="&amp;Cadastros!$B$4))</f>
        <v/>
      </c>
      <c r="H83" s="23">
        <f>IF(OR($A83="",$B83="",$D83=""),"",$D83-$F83+$G83)</f>
        <v/>
      </c>
      <c r="I83" s="23">
        <f>IF(OR($A83="",$B83=""),"",SUMIFS(tbTransferencias[Quantidade enviada],tbTransferencias[Destino],$A83,tbTransferencias[SKU],$B83,tbTransferencias[Status],"Em trânsito"))</f>
        <v/>
      </c>
      <c r="J83" s="23">
        <f>IF($H83="","",$H83+$I83)</f>
        <v/>
      </c>
      <c r="K83" s="22">
        <f>IF(OR($A83="",$B83=""),"",IF(COUNTIFS($A$5:$A$204,$A83,$B$5:$B$204,$B83)&gt;1,"Cadastro duplicado",IF($D83="","Definir saldo inicial",IF($E83="","Definir estoque mínimo",IF($H83&lt;0,"Saldo negativo",IF($H83&lt;$E83,"Abaixo do mínimo","OK"))))))</f>
        <v/>
      </c>
    </row>
    <row r="84">
      <c r="A84" s="18" t="n"/>
      <c r="B84" s="18" t="n"/>
      <c r="C84" s="20">
        <f>IF(OR($A84="",$B84=""),"",IFERROR(INDEX(tbProdutos[Produto],MATCH($B84,tbProdutos[SKU],0)),"SKU não cadastrado"))</f>
        <v/>
      </c>
      <c r="D84" s="21" t="n"/>
      <c r="E84" s="21" t="n"/>
      <c r="F84" s="23">
        <f>IF(OR($A84="",$B84=""),"",SUMIFS(tbTransferencias[Quantidade enviada],tbTransferencias[Origem],$A84,tbTransferencias[SKU],$B84,tbTransferencias[Data de envio],"&gt;="&amp;Cadastros!$B$4))</f>
        <v/>
      </c>
      <c r="G84" s="23">
        <f>IF(OR($A84="",$B84=""),"",SUMIFS(tbTransferencias[Quantidade recebida],tbTransferencias[Destino],$A84,tbTransferencias[SKU],$B84,tbTransferencias[Data de recebimento],"&gt;="&amp;Cadastros!$B$4))</f>
        <v/>
      </c>
      <c r="H84" s="23">
        <f>IF(OR($A84="",$B84="",$D84=""),"",$D84-$F84+$G84)</f>
        <v/>
      </c>
      <c r="I84" s="23">
        <f>IF(OR($A84="",$B84=""),"",SUMIFS(tbTransferencias[Quantidade enviada],tbTransferencias[Destino],$A84,tbTransferencias[SKU],$B84,tbTransferencias[Status],"Em trânsito"))</f>
        <v/>
      </c>
      <c r="J84" s="23">
        <f>IF($H84="","",$H84+$I84)</f>
        <v/>
      </c>
      <c r="K84" s="22">
        <f>IF(OR($A84="",$B84=""),"",IF(COUNTIFS($A$5:$A$204,$A84,$B$5:$B$204,$B84)&gt;1,"Cadastro duplicado",IF($D84="","Definir saldo inicial",IF($E84="","Definir estoque mínimo",IF($H84&lt;0,"Saldo negativo",IF($H84&lt;$E84,"Abaixo do mínimo","OK"))))))</f>
        <v/>
      </c>
    </row>
    <row r="85">
      <c r="A85" s="18" t="n"/>
      <c r="B85" s="18" t="n"/>
      <c r="C85" s="20">
        <f>IF(OR($A85="",$B85=""),"",IFERROR(INDEX(tbProdutos[Produto],MATCH($B85,tbProdutos[SKU],0)),"SKU não cadastrado"))</f>
        <v/>
      </c>
      <c r="D85" s="21" t="n"/>
      <c r="E85" s="21" t="n"/>
      <c r="F85" s="23">
        <f>IF(OR($A85="",$B85=""),"",SUMIFS(tbTransferencias[Quantidade enviada],tbTransferencias[Origem],$A85,tbTransferencias[SKU],$B85,tbTransferencias[Data de envio],"&gt;="&amp;Cadastros!$B$4))</f>
        <v/>
      </c>
      <c r="G85" s="23">
        <f>IF(OR($A85="",$B85=""),"",SUMIFS(tbTransferencias[Quantidade recebida],tbTransferencias[Destino],$A85,tbTransferencias[SKU],$B85,tbTransferencias[Data de recebimento],"&gt;="&amp;Cadastros!$B$4))</f>
        <v/>
      </c>
      <c r="H85" s="23">
        <f>IF(OR($A85="",$B85="",$D85=""),"",$D85-$F85+$G85)</f>
        <v/>
      </c>
      <c r="I85" s="23">
        <f>IF(OR($A85="",$B85=""),"",SUMIFS(tbTransferencias[Quantidade enviada],tbTransferencias[Destino],$A85,tbTransferencias[SKU],$B85,tbTransferencias[Status],"Em trânsito"))</f>
        <v/>
      </c>
      <c r="J85" s="23">
        <f>IF($H85="","",$H85+$I85)</f>
        <v/>
      </c>
      <c r="K85" s="22">
        <f>IF(OR($A85="",$B85=""),"",IF(COUNTIFS($A$5:$A$204,$A85,$B$5:$B$204,$B85)&gt;1,"Cadastro duplicado",IF($D85="","Definir saldo inicial",IF($E85="","Definir estoque mínimo",IF($H85&lt;0,"Saldo negativo",IF($H85&lt;$E85,"Abaixo do mínimo","OK"))))))</f>
        <v/>
      </c>
    </row>
    <row r="86">
      <c r="A86" s="18" t="n"/>
      <c r="B86" s="18" t="n"/>
      <c r="C86" s="20">
        <f>IF(OR($A86="",$B86=""),"",IFERROR(INDEX(tbProdutos[Produto],MATCH($B86,tbProdutos[SKU],0)),"SKU não cadastrado"))</f>
        <v/>
      </c>
      <c r="D86" s="21" t="n"/>
      <c r="E86" s="21" t="n"/>
      <c r="F86" s="23">
        <f>IF(OR($A86="",$B86=""),"",SUMIFS(tbTransferencias[Quantidade enviada],tbTransferencias[Origem],$A86,tbTransferencias[SKU],$B86,tbTransferencias[Data de envio],"&gt;="&amp;Cadastros!$B$4))</f>
        <v/>
      </c>
      <c r="G86" s="23">
        <f>IF(OR($A86="",$B86=""),"",SUMIFS(tbTransferencias[Quantidade recebida],tbTransferencias[Destino],$A86,tbTransferencias[SKU],$B86,tbTransferencias[Data de recebimento],"&gt;="&amp;Cadastros!$B$4))</f>
        <v/>
      </c>
      <c r="H86" s="23">
        <f>IF(OR($A86="",$B86="",$D86=""),"",$D86-$F86+$G86)</f>
        <v/>
      </c>
      <c r="I86" s="23">
        <f>IF(OR($A86="",$B86=""),"",SUMIFS(tbTransferencias[Quantidade enviada],tbTransferencias[Destino],$A86,tbTransferencias[SKU],$B86,tbTransferencias[Status],"Em trânsito"))</f>
        <v/>
      </c>
      <c r="J86" s="23">
        <f>IF($H86="","",$H86+$I86)</f>
        <v/>
      </c>
      <c r="K86" s="22">
        <f>IF(OR($A86="",$B86=""),"",IF(COUNTIFS($A$5:$A$204,$A86,$B$5:$B$204,$B86)&gt;1,"Cadastro duplicado",IF($D86="","Definir saldo inicial",IF($E86="","Definir estoque mínimo",IF($H86&lt;0,"Saldo negativo",IF($H86&lt;$E86,"Abaixo do mínimo","OK"))))))</f>
        <v/>
      </c>
    </row>
    <row r="87">
      <c r="A87" s="18" t="n"/>
      <c r="B87" s="18" t="n"/>
      <c r="C87" s="20">
        <f>IF(OR($A87="",$B87=""),"",IFERROR(INDEX(tbProdutos[Produto],MATCH($B87,tbProdutos[SKU],0)),"SKU não cadastrado"))</f>
        <v/>
      </c>
      <c r="D87" s="21" t="n"/>
      <c r="E87" s="21" t="n"/>
      <c r="F87" s="23">
        <f>IF(OR($A87="",$B87=""),"",SUMIFS(tbTransferencias[Quantidade enviada],tbTransferencias[Origem],$A87,tbTransferencias[SKU],$B87,tbTransferencias[Data de envio],"&gt;="&amp;Cadastros!$B$4))</f>
        <v/>
      </c>
      <c r="G87" s="23">
        <f>IF(OR($A87="",$B87=""),"",SUMIFS(tbTransferencias[Quantidade recebida],tbTransferencias[Destino],$A87,tbTransferencias[SKU],$B87,tbTransferencias[Data de recebimento],"&gt;="&amp;Cadastros!$B$4))</f>
        <v/>
      </c>
      <c r="H87" s="23">
        <f>IF(OR($A87="",$B87="",$D87=""),"",$D87-$F87+$G87)</f>
        <v/>
      </c>
      <c r="I87" s="23">
        <f>IF(OR($A87="",$B87=""),"",SUMIFS(tbTransferencias[Quantidade enviada],tbTransferencias[Destino],$A87,tbTransferencias[SKU],$B87,tbTransferencias[Status],"Em trânsito"))</f>
        <v/>
      </c>
      <c r="J87" s="23">
        <f>IF($H87="","",$H87+$I87)</f>
        <v/>
      </c>
      <c r="K87" s="22">
        <f>IF(OR($A87="",$B87=""),"",IF(COUNTIFS($A$5:$A$204,$A87,$B$5:$B$204,$B87)&gt;1,"Cadastro duplicado",IF($D87="","Definir saldo inicial",IF($E87="","Definir estoque mínimo",IF($H87&lt;0,"Saldo negativo",IF($H87&lt;$E87,"Abaixo do mínimo","OK"))))))</f>
        <v/>
      </c>
    </row>
    <row r="88">
      <c r="A88" s="18" t="n"/>
      <c r="B88" s="18" t="n"/>
      <c r="C88" s="20">
        <f>IF(OR($A88="",$B88=""),"",IFERROR(INDEX(tbProdutos[Produto],MATCH($B88,tbProdutos[SKU],0)),"SKU não cadastrado"))</f>
        <v/>
      </c>
      <c r="D88" s="21" t="n"/>
      <c r="E88" s="21" t="n"/>
      <c r="F88" s="23">
        <f>IF(OR($A88="",$B88=""),"",SUMIFS(tbTransferencias[Quantidade enviada],tbTransferencias[Origem],$A88,tbTransferencias[SKU],$B88,tbTransferencias[Data de envio],"&gt;="&amp;Cadastros!$B$4))</f>
        <v/>
      </c>
      <c r="G88" s="23">
        <f>IF(OR($A88="",$B88=""),"",SUMIFS(tbTransferencias[Quantidade recebida],tbTransferencias[Destino],$A88,tbTransferencias[SKU],$B88,tbTransferencias[Data de recebimento],"&gt;="&amp;Cadastros!$B$4))</f>
        <v/>
      </c>
      <c r="H88" s="23">
        <f>IF(OR($A88="",$B88="",$D88=""),"",$D88-$F88+$G88)</f>
        <v/>
      </c>
      <c r="I88" s="23">
        <f>IF(OR($A88="",$B88=""),"",SUMIFS(tbTransferencias[Quantidade enviada],tbTransferencias[Destino],$A88,tbTransferencias[SKU],$B88,tbTransferencias[Status],"Em trânsito"))</f>
        <v/>
      </c>
      <c r="J88" s="23">
        <f>IF($H88="","",$H88+$I88)</f>
        <v/>
      </c>
      <c r="K88" s="22">
        <f>IF(OR($A88="",$B88=""),"",IF(COUNTIFS($A$5:$A$204,$A88,$B$5:$B$204,$B88)&gt;1,"Cadastro duplicado",IF($D88="","Definir saldo inicial",IF($E88="","Definir estoque mínimo",IF($H88&lt;0,"Saldo negativo",IF($H88&lt;$E88,"Abaixo do mínimo","OK"))))))</f>
        <v/>
      </c>
    </row>
    <row r="89">
      <c r="A89" s="18" t="n"/>
      <c r="B89" s="18" t="n"/>
      <c r="C89" s="20">
        <f>IF(OR($A89="",$B89=""),"",IFERROR(INDEX(tbProdutos[Produto],MATCH($B89,tbProdutos[SKU],0)),"SKU não cadastrado"))</f>
        <v/>
      </c>
      <c r="D89" s="21" t="n"/>
      <c r="E89" s="21" t="n"/>
      <c r="F89" s="23">
        <f>IF(OR($A89="",$B89=""),"",SUMIFS(tbTransferencias[Quantidade enviada],tbTransferencias[Origem],$A89,tbTransferencias[SKU],$B89,tbTransferencias[Data de envio],"&gt;="&amp;Cadastros!$B$4))</f>
        <v/>
      </c>
      <c r="G89" s="23">
        <f>IF(OR($A89="",$B89=""),"",SUMIFS(tbTransferencias[Quantidade recebida],tbTransferencias[Destino],$A89,tbTransferencias[SKU],$B89,tbTransferencias[Data de recebimento],"&gt;="&amp;Cadastros!$B$4))</f>
        <v/>
      </c>
      <c r="H89" s="23">
        <f>IF(OR($A89="",$B89="",$D89=""),"",$D89-$F89+$G89)</f>
        <v/>
      </c>
      <c r="I89" s="23">
        <f>IF(OR($A89="",$B89=""),"",SUMIFS(tbTransferencias[Quantidade enviada],tbTransferencias[Destino],$A89,tbTransferencias[SKU],$B89,tbTransferencias[Status],"Em trânsito"))</f>
        <v/>
      </c>
      <c r="J89" s="23">
        <f>IF($H89="","",$H89+$I89)</f>
        <v/>
      </c>
      <c r="K89" s="22">
        <f>IF(OR($A89="",$B89=""),"",IF(COUNTIFS($A$5:$A$204,$A89,$B$5:$B$204,$B89)&gt;1,"Cadastro duplicado",IF($D89="","Definir saldo inicial",IF($E89="","Definir estoque mínimo",IF($H89&lt;0,"Saldo negativo",IF($H89&lt;$E89,"Abaixo do mínimo","OK"))))))</f>
        <v/>
      </c>
    </row>
    <row r="90">
      <c r="A90" s="18" t="n"/>
      <c r="B90" s="18" t="n"/>
      <c r="C90" s="20">
        <f>IF(OR($A90="",$B90=""),"",IFERROR(INDEX(tbProdutos[Produto],MATCH($B90,tbProdutos[SKU],0)),"SKU não cadastrado"))</f>
        <v/>
      </c>
      <c r="D90" s="21" t="n"/>
      <c r="E90" s="21" t="n"/>
      <c r="F90" s="23">
        <f>IF(OR($A90="",$B90=""),"",SUMIFS(tbTransferencias[Quantidade enviada],tbTransferencias[Origem],$A90,tbTransferencias[SKU],$B90,tbTransferencias[Data de envio],"&gt;="&amp;Cadastros!$B$4))</f>
        <v/>
      </c>
      <c r="G90" s="23">
        <f>IF(OR($A90="",$B90=""),"",SUMIFS(tbTransferencias[Quantidade recebida],tbTransferencias[Destino],$A90,tbTransferencias[SKU],$B90,tbTransferencias[Data de recebimento],"&gt;="&amp;Cadastros!$B$4))</f>
        <v/>
      </c>
      <c r="H90" s="23">
        <f>IF(OR($A90="",$B90="",$D90=""),"",$D90-$F90+$G90)</f>
        <v/>
      </c>
      <c r="I90" s="23">
        <f>IF(OR($A90="",$B90=""),"",SUMIFS(tbTransferencias[Quantidade enviada],tbTransferencias[Destino],$A90,tbTransferencias[SKU],$B90,tbTransferencias[Status],"Em trânsito"))</f>
        <v/>
      </c>
      <c r="J90" s="23">
        <f>IF($H90="","",$H90+$I90)</f>
        <v/>
      </c>
      <c r="K90" s="22">
        <f>IF(OR($A90="",$B90=""),"",IF(COUNTIFS($A$5:$A$204,$A90,$B$5:$B$204,$B90)&gt;1,"Cadastro duplicado",IF($D90="","Definir saldo inicial",IF($E90="","Definir estoque mínimo",IF($H90&lt;0,"Saldo negativo",IF($H90&lt;$E90,"Abaixo do mínimo","OK"))))))</f>
        <v/>
      </c>
    </row>
    <row r="91">
      <c r="A91" s="18" t="n"/>
      <c r="B91" s="18" t="n"/>
      <c r="C91" s="20">
        <f>IF(OR($A91="",$B91=""),"",IFERROR(INDEX(tbProdutos[Produto],MATCH($B91,tbProdutos[SKU],0)),"SKU não cadastrado"))</f>
        <v/>
      </c>
      <c r="D91" s="21" t="n"/>
      <c r="E91" s="21" t="n"/>
      <c r="F91" s="23">
        <f>IF(OR($A91="",$B91=""),"",SUMIFS(tbTransferencias[Quantidade enviada],tbTransferencias[Origem],$A91,tbTransferencias[SKU],$B91,tbTransferencias[Data de envio],"&gt;="&amp;Cadastros!$B$4))</f>
        <v/>
      </c>
      <c r="G91" s="23">
        <f>IF(OR($A91="",$B91=""),"",SUMIFS(tbTransferencias[Quantidade recebida],tbTransferencias[Destino],$A91,tbTransferencias[SKU],$B91,tbTransferencias[Data de recebimento],"&gt;="&amp;Cadastros!$B$4))</f>
        <v/>
      </c>
      <c r="H91" s="23">
        <f>IF(OR($A91="",$B91="",$D91=""),"",$D91-$F91+$G91)</f>
        <v/>
      </c>
      <c r="I91" s="23">
        <f>IF(OR($A91="",$B91=""),"",SUMIFS(tbTransferencias[Quantidade enviada],tbTransferencias[Destino],$A91,tbTransferencias[SKU],$B91,tbTransferencias[Status],"Em trânsito"))</f>
        <v/>
      </c>
      <c r="J91" s="23">
        <f>IF($H91="","",$H91+$I91)</f>
        <v/>
      </c>
      <c r="K91" s="22">
        <f>IF(OR($A91="",$B91=""),"",IF(COUNTIFS($A$5:$A$204,$A91,$B$5:$B$204,$B91)&gt;1,"Cadastro duplicado",IF($D91="","Definir saldo inicial",IF($E91="","Definir estoque mínimo",IF($H91&lt;0,"Saldo negativo",IF($H91&lt;$E91,"Abaixo do mínimo","OK"))))))</f>
        <v/>
      </c>
    </row>
    <row r="92">
      <c r="A92" s="18" t="n"/>
      <c r="B92" s="18" t="n"/>
      <c r="C92" s="20">
        <f>IF(OR($A92="",$B92=""),"",IFERROR(INDEX(tbProdutos[Produto],MATCH($B92,tbProdutos[SKU],0)),"SKU não cadastrado"))</f>
        <v/>
      </c>
      <c r="D92" s="21" t="n"/>
      <c r="E92" s="21" t="n"/>
      <c r="F92" s="23">
        <f>IF(OR($A92="",$B92=""),"",SUMIFS(tbTransferencias[Quantidade enviada],tbTransferencias[Origem],$A92,tbTransferencias[SKU],$B92,tbTransferencias[Data de envio],"&gt;="&amp;Cadastros!$B$4))</f>
        <v/>
      </c>
      <c r="G92" s="23">
        <f>IF(OR($A92="",$B92=""),"",SUMIFS(tbTransferencias[Quantidade recebida],tbTransferencias[Destino],$A92,tbTransferencias[SKU],$B92,tbTransferencias[Data de recebimento],"&gt;="&amp;Cadastros!$B$4))</f>
        <v/>
      </c>
      <c r="H92" s="23">
        <f>IF(OR($A92="",$B92="",$D92=""),"",$D92-$F92+$G92)</f>
        <v/>
      </c>
      <c r="I92" s="23">
        <f>IF(OR($A92="",$B92=""),"",SUMIFS(tbTransferencias[Quantidade enviada],tbTransferencias[Destino],$A92,tbTransferencias[SKU],$B92,tbTransferencias[Status],"Em trânsito"))</f>
        <v/>
      </c>
      <c r="J92" s="23">
        <f>IF($H92="","",$H92+$I92)</f>
        <v/>
      </c>
      <c r="K92" s="22">
        <f>IF(OR($A92="",$B92=""),"",IF(COUNTIFS($A$5:$A$204,$A92,$B$5:$B$204,$B92)&gt;1,"Cadastro duplicado",IF($D92="","Definir saldo inicial",IF($E92="","Definir estoque mínimo",IF($H92&lt;0,"Saldo negativo",IF($H92&lt;$E92,"Abaixo do mínimo","OK"))))))</f>
        <v/>
      </c>
    </row>
    <row r="93">
      <c r="A93" s="18" t="n"/>
      <c r="B93" s="18" t="n"/>
      <c r="C93" s="20">
        <f>IF(OR($A93="",$B93=""),"",IFERROR(INDEX(tbProdutos[Produto],MATCH($B93,tbProdutos[SKU],0)),"SKU não cadastrado"))</f>
        <v/>
      </c>
      <c r="D93" s="21" t="n"/>
      <c r="E93" s="21" t="n"/>
      <c r="F93" s="23">
        <f>IF(OR($A93="",$B93=""),"",SUMIFS(tbTransferencias[Quantidade enviada],tbTransferencias[Origem],$A93,tbTransferencias[SKU],$B93,tbTransferencias[Data de envio],"&gt;="&amp;Cadastros!$B$4))</f>
        <v/>
      </c>
      <c r="G93" s="23">
        <f>IF(OR($A93="",$B93=""),"",SUMIFS(tbTransferencias[Quantidade recebida],tbTransferencias[Destino],$A93,tbTransferencias[SKU],$B93,tbTransferencias[Data de recebimento],"&gt;="&amp;Cadastros!$B$4))</f>
        <v/>
      </c>
      <c r="H93" s="23">
        <f>IF(OR($A93="",$B93="",$D93=""),"",$D93-$F93+$G93)</f>
        <v/>
      </c>
      <c r="I93" s="23">
        <f>IF(OR($A93="",$B93=""),"",SUMIFS(tbTransferencias[Quantidade enviada],tbTransferencias[Destino],$A93,tbTransferencias[SKU],$B93,tbTransferencias[Status],"Em trânsito"))</f>
        <v/>
      </c>
      <c r="J93" s="23">
        <f>IF($H93="","",$H93+$I93)</f>
        <v/>
      </c>
      <c r="K93" s="22">
        <f>IF(OR($A93="",$B93=""),"",IF(COUNTIFS($A$5:$A$204,$A93,$B$5:$B$204,$B93)&gt;1,"Cadastro duplicado",IF($D93="","Definir saldo inicial",IF($E93="","Definir estoque mínimo",IF($H93&lt;0,"Saldo negativo",IF($H93&lt;$E93,"Abaixo do mínimo","OK"))))))</f>
        <v/>
      </c>
    </row>
    <row r="94">
      <c r="A94" s="18" t="n"/>
      <c r="B94" s="18" t="n"/>
      <c r="C94" s="20">
        <f>IF(OR($A94="",$B94=""),"",IFERROR(INDEX(tbProdutos[Produto],MATCH($B94,tbProdutos[SKU],0)),"SKU não cadastrado"))</f>
        <v/>
      </c>
      <c r="D94" s="21" t="n"/>
      <c r="E94" s="21" t="n"/>
      <c r="F94" s="23">
        <f>IF(OR($A94="",$B94=""),"",SUMIFS(tbTransferencias[Quantidade enviada],tbTransferencias[Origem],$A94,tbTransferencias[SKU],$B94,tbTransferencias[Data de envio],"&gt;="&amp;Cadastros!$B$4))</f>
        <v/>
      </c>
      <c r="G94" s="23">
        <f>IF(OR($A94="",$B94=""),"",SUMIFS(tbTransferencias[Quantidade recebida],tbTransferencias[Destino],$A94,tbTransferencias[SKU],$B94,tbTransferencias[Data de recebimento],"&gt;="&amp;Cadastros!$B$4))</f>
        <v/>
      </c>
      <c r="H94" s="23">
        <f>IF(OR($A94="",$B94="",$D94=""),"",$D94-$F94+$G94)</f>
        <v/>
      </c>
      <c r="I94" s="23">
        <f>IF(OR($A94="",$B94=""),"",SUMIFS(tbTransferencias[Quantidade enviada],tbTransferencias[Destino],$A94,tbTransferencias[SKU],$B94,tbTransferencias[Status],"Em trânsito"))</f>
        <v/>
      </c>
      <c r="J94" s="23">
        <f>IF($H94="","",$H94+$I94)</f>
        <v/>
      </c>
      <c r="K94" s="22">
        <f>IF(OR($A94="",$B94=""),"",IF(COUNTIFS($A$5:$A$204,$A94,$B$5:$B$204,$B94)&gt;1,"Cadastro duplicado",IF($D94="","Definir saldo inicial",IF($E94="","Definir estoque mínimo",IF($H94&lt;0,"Saldo negativo",IF($H94&lt;$E94,"Abaixo do mínimo","OK"))))))</f>
        <v/>
      </c>
    </row>
    <row r="95">
      <c r="A95" s="18" t="n"/>
      <c r="B95" s="18" t="n"/>
      <c r="C95" s="20">
        <f>IF(OR($A95="",$B95=""),"",IFERROR(INDEX(tbProdutos[Produto],MATCH($B95,tbProdutos[SKU],0)),"SKU não cadastrado"))</f>
        <v/>
      </c>
      <c r="D95" s="21" t="n"/>
      <c r="E95" s="21" t="n"/>
      <c r="F95" s="23">
        <f>IF(OR($A95="",$B95=""),"",SUMIFS(tbTransferencias[Quantidade enviada],tbTransferencias[Origem],$A95,tbTransferencias[SKU],$B95,tbTransferencias[Data de envio],"&gt;="&amp;Cadastros!$B$4))</f>
        <v/>
      </c>
      <c r="G95" s="23">
        <f>IF(OR($A95="",$B95=""),"",SUMIFS(tbTransferencias[Quantidade recebida],tbTransferencias[Destino],$A95,tbTransferencias[SKU],$B95,tbTransferencias[Data de recebimento],"&gt;="&amp;Cadastros!$B$4))</f>
        <v/>
      </c>
      <c r="H95" s="23">
        <f>IF(OR($A95="",$B95="",$D95=""),"",$D95-$F95+$G95)</f>
        <v/>
      </c>
      <c r="I95" s="23">
        <f>IF(OR($A95="",$B95=""),"",SUMIFS(tbTransferencias[Quantidade enviada],tbTransferencias[Destino],$A95,tbTransferencias[SKU],$B95,tbTransferencias[Status],"Em trânsito"))</f>
        <v/>
      </c>
      <c r="J95" s="23">
        <f>IF($H95="","",$H95+$I95)</f>
        <v/>
      </c>
      <c r="K95" s="22">
        <f>IF(OR($A95="",$B95=""),"",IF(COUNTIFS($A$5:$A$204,$A95,$B$5:$B$204,$B95)&gt;1,"Cadastro duplicado",IF($D95="","Definir saldo inicial",IF($E95="","Definir estoque mínimo",IF($H95&lt;0,"Saldo negativo",IF($H95&lt;$E95,"Abaixo do mínimo","OK"))))))</f>
        <v/>
      </c>
    </row>
    <row r="96">
      <c r="A96" s="18" t="n"/>
      <c r="B96" s="18" t="n"/>
      <c r="C96" s="20">
        <f>IF(OR($A96="",$B96=""),"",IFERROR(INDEX(tbProdutos[Produto],MATCH($B96,tbProdutos[SKU],0)),"SKU não cadastrado"))</f>
        <v/>
      </c>
      <c r="D96" s="21" t="n"/>
      <c r="E96" s="21" t="n"/>
      <c r="F96" s="23">
        <f>IF(OR($A96="",$B96=""),"",SUMIFS(tbTransferencias[Quantidade enviada],tbTransferencias[Origem],$A96,tbTransferencias[SKU],$B96,tbTransferencias[Data de envio],"&gt;="&amp;Cadastros!$B$4))</f>
        <v/>
      </c>
      <c r="G96" s="23">
        <f>IF(OR($A96="",$B96=""),"",SUMIFS(tbTransferencias[Quantidade recebida],tbTransferencias[Destino],$A96,tbTransferencias[SKU],$B96,tbTransferencias[Data de recebimento],"&gt;="&amp;Cadastros!$B$4))</f>
        <v/>
      </c>
      <c r="H96" s="23">
        <f>IF(OR($A96="",$B96="",$D96=""),"",$D96-$F96+$G96)</f>
        <v/>
      </c>
      <c r="I96" s="23">
        <f>IF(OR($A96="",$B96=""),"",SUMIFS(tbTransferencias[Quantidade enviada],tbTransferencias[Destino],$A96,tbTransferencias[SKU],$B96,tbTransferencias[Status],"Em trânsito"))</f>
        <v/>
      </c>
      <c r="J96" s="23">
        <f>IF($H96="","",$H96+$I96)</f>
        <v/>
      </c>
      <c r="K96" s="22">
        <f>IF(OR($A96="",$B96=""),"",IF(COUNTIFS($A$5:$A$204,$A96,$B$5:$B$204,$B96)&gt;1,"Cadastro duplicado",IF($D96="","Definir saldo inicial",IF($E96="","Definir estoque mínimo",IF($H96&lt;0,"Saldo negativo",IF($H96&lt;$E96,"Abaixo do mínimo","OK"))))))</f>
        <v/>
      </c>
    </row>
    <row r="97">
      <c r="A97" s="18" t="n"/>
      <c r="B97" s="18" t="n"/>
      <c r="C97" s="20">
        <f>IF(OR($A97="",$B97=""),"",IFERROR(INDEX(tbProdutos[Produto],MATCH($B97,tbProdutos[SKU],0)),"SKU não cadastrado"))</f>
        <v/>
      </c>
      <c r="D97" s="21" t="n"/>
      <c r="E97" s="21" t="n"/>
      <c r="F97" s="23">
        <f>IF(OR($A97="",$B97=""),"",SUMIFS(tbTransferencias[Quantidade enviada],tbTransferencias[Origem],$A97,tbTransferencias[SKU],$B97,tbTransferencias[Data de envio],"&gt;="&amp;Cadastros!$B$4))</f>
        <v/>
      </c>
      <c r="G97" s="23">
        <f>IF(OR($A97="",$B97=""),"",SUMIFS(tbTransferencias[Quantidade recebida],tbTransferencias[Destino],$A97,tbTransferencias[SKU],$B97,tbTransferencias[Data de recebimento],"&gt;="&amp;Cadastros!$B$4))</f>
        <v/>
      </c>
      <c r="H97" s="23">
        <f>IF(OR($A97="",$B97="",$D97=""),"",$D97-$F97+$G97)</f>
        <v/>
      </c>
      <c r="I97" s="23">
        <f>IF(OR($A97="",$B97=""),"",SUMIFS(tbTransferencias[Quantidade enviada],tbTransferencias[Destino],$A97,tbTransferencias[SKU],$B97,tbTransferencias[Status],"Em trânsito"))</f>
        <v/>
      </c>
      <c r="J97" s="23">
        <f>IF($H97="","",$H97+$I97)</f>
        <v/>
      </c>
      <c r="K97" s="22">
        <f>IF(OR($A97="",$B97=""),"",IF(COUNTIFS($A$5:$A$204,$A97,$B$5:$B$204,$B97)&gt;1,"Cadastro duplicado",IF($D97="","Definir saldo inicial",IF($E97="","Definir estoque mínimo",IF($H97&lt;0,"Saldo negativo",IF($H97&lt;$E97,"Abaixo do mínimo","OK"))))))</f>
        <v/>
      </c>
    </row>
    <row r="98">
      <c r="A98" s="18" t="n"/>
      <c r="B98" s="18" t="n"/>
      <c r="C98" s="20">
        <f>IF(OR($A98="",$B98=""),"",IFERROR(INDEX(tbProdutos[Produto],MATCH($B98,tbProdutos[SKU],0)),"SKU não cadastrado"))</f>
        <v/>
      </c>
      <c r="D98" s="21" t="n"/>
      <c r="E98" s="21" t="n"/>
      <c r="F98" s="23">
        <f>IF(OR($A98="",$B98=""),"",SUMIFS(tbTransferencias[Quantidade enviada],tbTransferencias[Origem],$A98,tbTransferencias[SKU],$B98,tbTransferencias[Data de envio],"&gt;="&amp;Cadastros!$B$4))</f>
        <v/>
      </c>
      <c r="G98" s="23">
        <f>IF(OR($A98="",$B98=""),"",SUMIFS(tbTransferencias[Quantidade recebida],tbTransferencias[Destino],$A98,tbTransferencias[SKU],$B98,tbTransferencias[Data de recebimento],"&gt;="&amp;Cadastros!$B$4))</f>
        <v/>
      </c>
      <c r="H98" s="23">
        <f>IF(OR($A98="",$B98="",$D98=""),"",$D98-$F98+$G98)</f>
        <v/>
      </c>
      <c r="I98" s="23">
        <f>IF(OR($A98="",$B98=""),"",SUMIFS(tbTransferencias[Quantidade enviada],tbTransferencias[Destino],$A98,tbTransferencias[SKU],$B98,tbTransferencias[Status],"Em trânsito"))</f>
        <v/>
      </c>
      <c r="J98" s="23">
        <f>IF($H98="","",$H98+$I98)</f>
        <v/>
      </c>
      <c r="K98" s="22">
        <f>IF(OR($A98="",$B98=""),"",IF(COUNTIFS($A$5:$A$204,$A98,$B$5:$B$204,$B98)&gt;1,"Cadastro duplicado",IF($D98="","Definir saldo inicial",IF($E98="","Definir estoque mínimo",IF($H98&lt;0,"Saldo negativo",IF($H98&lt;$E98,"Abaixo do mínimo","OK"))))))</f>
        <v/>
      </c>
    </row>
    <row r="99">
      <c r="A99" s="18" t="n"/>
      <c r="B99" s="18" t="n"/>
      <c r="C99" s="20">
        <f>IF(OR($A99="",$B99=""),"",IFERROR(INDEX(tbProdutos[Produto],MATCH($B99,tbProdutos[SKU],0)),"SKU não cadastrado"))</f>
        <v/>
      </c>
      <c r="D99" s="21" t="n"/>
      <c r="E99" s="21" t="n"/>
      <c r="F99" s="23">
        <f>IF(OR($A99="",$B99=""),"",SUMIFS(tbTransferencias[Quantidade enviada],tbTransferencias[Origem],$A99,tbTransferencias[SKU],$B99,tbTransferencias[Data de envio],"&gt;="&amp;Cadastros!$B$4))</f>
        <v/>
      </c>
      <c r="G99" s="23">
        <f>IF(OR($A99="",$B99=""),"",SUMIFS(tbTransferencias[Quantidade recebida],tbTransferencias[Destino],$A99,tbTransferencias[SKU],$B99,tbTransferencias[Data de recebimento],"&gt;="&amp;Cadastros!$B$4))</f>
        <v/>
      </c>
      <c r="H99" s="23">
        <f>IF(OR($A99="",$B99="",$D99=""),"",$D99-$F99+$G99)</f>
        <v/>
      </c>
      <c r="I99" s="23">
        <f>IF(OR($A99="",$B99=""),"",SUMIFS(tbTransferencias[Quantidade enviada],tbTransferencias[Destino],$A99,tbTransferencias[SKU],$B99,tbTransferencias[Status],"Em trânsito"))</f>
        <v/>
      </c>
      <c r="J99" s="23">
        <f>IF($H99="","",$H99+$I99)</f>
        <v/>
      </c>
      <c r="K99" s="22">
        <f>IF(OR($A99="",$B99=""),"",IF(COUNTIFS($A$5:$A$204,$A99,$B$5:$B$204,$B99)&gt;1,"Cadastro duplicado",IF($D99="","Definir saldo inicial",IF($E99="","Definir estoque mínimo",IF($H99&lt;0,"Saldo negativo",IF($H99&lt;$E99,"Abaixo do mínimo","OK"))))))</f>
        <v/>
      </c>
    </row>
    <row r="100">
      <c r="A100" s="18" t="n"/>
      <c r="B100" s="18" t="n"/>
      <c r="C100" s="20">
        <f>IF(OR($A100="",$B100=""),"",IFERROR(INDEX(tbProdutos[Produto],MATCH($B100,tbProdutos[SKU],0)),"SKU não cadastrado"))</f>
        <v/>
      </c>
      <c r="D100" s="21" t="n"/>
      <c r="E100" s="21" t="n"/>
      <c r="F100" s="23">
        <f>IF(OR($A100="",$B100=""),"",SUMIFS(tbTransferencias[Quantidade enviada],tbTransferencias[Origem],$A100,tbTransferencias[SKU],$B100,tbTransferencias[Data de envio],"&gt;="&amp;Cadastros!$B$4))</f>
        <v/>
      </c>
      <c r="G100" s="23">
        <f>IF(OR($A100="",$B100=""),"",SUMIFS(tbTransferencias[Quantidade recebida],tbTransferencias[Destino],$A100,tbTransferencias[SKU],$B100,tbTransferencias[Data de recebimento],"&gt;="&amp;Cadastros!$B$4))</f>
        <v/>
      </c>
      <c r="H100" s="23">
        <f>IF(OR($A100="",$B100="",$D100=""),"",$D100-$F100+$G100)</f>
        <v/>
      </c>
      <c r="I100" s="23">
        <f>IF(OR($A100="",$B100=""),"",SUMIFS(tbTransferencias[Quantidade enviada],tbTransferencias[Destino],$A100,tbTransferencias[SKU],$B100,tbTransferencias[Status],"Em trânsito"))</f>
        <v/>
      </c>
      <c r="J100" s="23">
        <f>IF($H100="","",$H100+$I100)</f>
        <v/>
      </c>
      <c r="K100" s="22">
        <f>IF(OR($A100="",$B100=""),"",IF(COUNTIFS($A$5:$A$204,$A100,$B$5:$B$204,$B100)&gt;1,"Cadastro duplicado",IF($D100="","Definir saldo inicial",IF($E100="","Definir estoque mínimo",IF($H100&lt;0,"Saldo negativo",IF($H100&lt;$E100,"Abaixo do mínimo","OK"))))))</f>
        <v/>
      </c>
    </row>
    <row r="101">
      <c r="A101" s="18" t="n"/>
      <c r="B101" s="18" t="n"/>
      <c r="C101" s="20">
        <f>IF(OR($A101="",$B101=""),"",IFERROR(INDEX(tbProdutos[Produto],MATCH($B101,tbProdutos[SKU],0)),"SKU não cadastrado"))</f>
        <v/>
      </c>
      <c r="D101" s="21" t="n"/>
      <c r="E101" s="21" t="n"/>
      <c r="F101" s="23">
        <f>IF(OR($A101="",$B101=""),"",SUMIFS(tbTransferencias[Quantidade enviada],tbTransferencias[Origem],$A101,tbTransferencias[SKU],$B101,tbTransferencias[Data de envio],"&gt;="&amp;Cadastros!$B$4))</f>
        <v/>
      </c>
      <c r="G101" s="23">
        <f>IF(OR($A101="",$B101=""),"",SUMIFS(tbTransferencias[Quantidade recebida],tbTransferencias[Destino],$A101,tbTransferencias[SKU],$B101,tbTransferencias[Data de recebimento],"&gt;="&amp;Cadastros!$B$4))</f>
        <v/>
      </c>
      <c r="H101" s="23">
        <f>IF(OR($A101="",$B101="",$D101=""),"",$D101-$F101+$G101)</f>
        <v/>
      </c>
      <c r="I101" s="23">
        <f>IF(OR($A101="",$B101=""),"",SUMIFS(tbTransferencias[Quantidade enviada],tbTransferencias[Destino],$A101,tbTransferencias[SKU],$B101,tbTransferencias[Status],"Em trânsito"))</f>
        <v/>
      </c>
      <c r="J101" s="23">
        <f>IF($H101="","",$H101+$I101)</f>
        <v/>
      </c>
      <c r="K101" s="22">
        <f>IF(OR($A101="",$B101=""),"",IF(COUNTIFS($A$5:$A$204,$A101,$B$5:$B$204,$B101)&gt;1,"Cadastro duplicado",IF($D101="","Definir saldo inicial",IF($E101="","Definir estoque mínimo",IF($H101&lt;0,"Saldo negativo",IF($H101&lt;$E101,"Abaixo do mínimo","OK"))))))</f>
        <v/>
      </c>
    </row>
    <row r="102">
      <c r="A102" s="18" t="n"/>
      <c r="B102" s="18" t="n"/>
      <c r="C102" s="20">
        <f>IF(OR($A102="",$B102=""),"",IFERROR(INDEX(tbProdutos[Produto],MATCH($B102,tbProdutos[SKU],0)),"SKU não cadastrado"))</f>
        <v/>
      </c>
      <c r="D102" s="21" t="n"/>
      <c r="E102" s="21" t="n"/>
      <c r="F102" s="23">
        <f>IF(OR($A102="",$B102=""),"",SUMIFS(tbTransferencias[Quantidade enviada],tbTransferencias[Origem],$A102,tbTransferencias[SKU],$B102,tbTransferencias[Data de envio],"&gt;="&amp;Cadastros!$B$4))</f>
        <v/>
      </c>
      <c r="G102" s="23">
        <f>IF(OR($A102="",$B102=""),"",SUMIFS(tbTransferencias[Quantidade recebida],tbTransferencias[Destino],$A102,tbTransferencias[SKU],$B102,tbTransferencias[Data de recebimento],"&gt;="&amp;Cadastros!$B$4))</f>
        <v/>
      </c>
      <c r="H102" s="23">
        <f>IF(OR($A102="",$B102="",$D102=""),"",$D102-$F102+$G102)</f>
        <v/>
      </c>
      <c r="I102" s="23">
        <f>IF(OR($A102="",$B102=""),"",SUMIFS(tbTransferencias[Quantidade enviada],tbTransferencias[Destino],$A102,tbTransferencias[SKU],$B102,tbTransferencias[Status],"Em trânsito"))</f>
        <v/>
      </c>
      <c r="J102" s="23">
        <f>IF($H102="","",$H102+$I102)</f>
        <v/>
      </c>
      <c r="K102" s="22">
        <f>IF(OR($A102="",$B102=""),"",IF(COUNTIFS($A$5:$A$204,$A102,$B$5:$B$204,$B102)&gt;1,"Cadastro duplicado",IF($D102="","Definir saldo inicial",IF($E102="","Definir estoque mínimo",IF($H102&lt;0,"Saldo negativo",IF($H102&lt;$E102,"Abaixo do mínimo","OK"))))))</f>
        <v/>
      </c>
    </row>
    <row r="103">
      <c r="A103" s="18" t="n"/>
      <c r="B103" s="18" t="n"/>
      <c r="C103" s="20">
        <f>IF(OR($A103="",$B103=""),"",IFERROR(INDEX(tbProdutos[Produto],MATCH($B103,tbProdutos[SKU],0)),"SKU não cadastrado"))</f>
        <v/>
      </c>
      <c r="D103" s="21" t="n"/>
      <c r="E103" s="21" t="n"/>
      <c r="F103" s="23">
        <f>IF(OR($A103="",$B103=""),"",SUMIFS(tbTransferencias[Quantidade enviada],tbTransferencias[Origem],$A103,tbTransferencias[SKU],$B103,tbTransferencias[Data de envio],"&gt;="&amp;Cadastros!$B$4))</f>
        <v/>
      </c>
      <c r="G103" s="23">
        <f>IF(OR($A103="",$B103=""),"",SUMIFS(tbTransferencias[Quantidade recebida],tbTransferencias[Destino],$A103,tbTransferencias[SKU],$B103,tbTransferencias[Data de recebimento],"&gt;="&amp;Cadastros!$B$4))</f>
        <v/>
      </c>
      <c r="H103" s="23">
        <f>IF(OR($A103="",$B103="",$D103=""),"",$D103-$F103+$G103)</f>
        <v/>
      </c>
      <c r="I103" s="23">
        <f>IF(OR($A103="",$B103=""),"",SUMIFS(tbTransferencias[Quantidade enviada],tbTransferencias[Destino],$A103,tbTransferencias[SKU],$B103,tbTransferencias[Status],"Em trânsito"))</f>
        <v/>
      </c>
      <c r="J103" s="23">
        <f>IF($H103="","",$H103+$I103)</f>
        <v/>
      </c>
      <c r="K103" s="22">
        <f>IF(OR($A103="",$B103=""),"",IF(COUNTIFS($A$5:$A$204,$A103,$B$5:$B$204,$B103)&gt;1,"Cadastro duplicado",IF($D103="","Definir saldo inicial",IF($E103="","Definir estoque mínimo",IF($H103&lt;0,"Saldo negativo",IF($H103&lt;$E103,"Abaixo do mínimo","OK"))))))</f>
        <v/>
      </c>
    </row>
    <row r="104">
      <c r="A104" s="18" t="n"/>
      <c r="B104" s="18" t="n"/>
      <c r="C104" s="20">
        <f>IF(OR($A104="",$B104=""),"",IFERROR(INDEX(tbProdutos[Produto],MATCH($B104,tbProdutos[SKU],0)),"SKU não cadastrado"))</f>
        <v/>
      </c>
      <c r="D104" s="21" t="n"/>
      <c r="E104" s="21" t="n"/>
      <c r="F104" s="23">
        <f>IF(OR($A104="",$B104=""),"",SUMIFS(tbTransferencias[Quantidade enviada],tbTransferencias[Origem],$A104,tbTransferencias[SKU],$B104,tbTransferencias[Data de envio],"&gt;="&amp;Cadastros!$B$4))</f>
        <v/>
      </c>
      <c r="G104" s="23">
        <f>IF(OR($A104="",$B104=""),"",SUMIFS(tbTransferencias[Quantidade recebida],tbTransferencias[Destino],$A104,tbTransferencias[SKU],$B104,tbTransferencias[Data de recebimento],"&gt;="&amp;Cadastros!$B$4))</f>
        <v/>
      </c>
      <c r="H104" s="23">
        <f>IF(OR($A104="",$B104="",$D104=""),"",$D104-$F104+$G104)</f>
        <v/>
      </c>
      <c r="I104" s="23">
        <f>IF(OR($A104="",$B104=""),"",SUMIFS(tbTransferencias[Quantidade enviada],tbTransferencias[Destino],$A104,tbTransferencias[SKU],$B104,tbTransferencias[Status],"Em trânsito"))</f>
        <v/>
      </c>
      <c r="J104" s="23">
        <f>IF($H104="","",$H104+$I104)</f>
        <v/>
      </c>
      <c r="K104" s="22">
        <f>IF(OR($A104="",$B104=""),"",IF(COUNTIFS($A$5:$A$204,$A104,$B$5:$B$204,$B104)&gt;1,"Cadastro duplicado",IF($D104="","Definir saldo inicial",IF($E104="","Definir estoque mínimo",IF($H104&lt;0,"Saldo negativo",IF($H104&lt;$E104,"Abaixo do mínimo","OK"))))))</f>
        <v/>
      </c>
    </row>
    <row r="105">
      <c r="A105" s="18" t="n"/>
      <c r="B105" s="18" t="n"/>
      <c r="C105" s="20">
        <f>IF(OR($A105="",$B105=""),"",IFERROR(INDEX(tbProdutos[Produto],MATCH($B105,tbProdutos[SKU],0)),"SKU não cadastrado"))</f>
        <v/>
      </c>
      <c r="D105" s="21" t="n"/>
      <c r="E105" s="21" t="n"/>
      <c r="F105" s="23">
        <f>IF(OR($A105="",$B105=""),"",SUMIFS(tbTransferencias[Quantidade enviada],tbTransferencias[Origem],$A105,tbTransferencias[SKU],$B105,tbTransferencias[Data de envio],"&gt;="&amp;Cadastros!$B$4))</f>
        <v/>
      </c>
      <c r="G105" s="23">
        <f>IF(OR($A105="",$B105=""),"",SUMIFS(tbTransferencias[Quantidade recebida],tbTransferencias[Destino],$A105,tbTransferencias[SKU],$B105,tbTransferencias[Data de recebimento],"&gt;="&amp;Cadastros!$B$4))</f>
        <v/>
      </c>
      <c r="H105" s="23">
        <f>IF(OR($A105="",$B105="",$D105=""),"",$D105-$F105+$G105)</f>
        <v/>
      </c>
      <c r="I105" s="23">
        <f>IF(OR($A105="",$B105=""),"",SUMIFS(tbTransferencias[Quantidade enviada],tbTransferencias[Destino],$A105,tbTransferencias[SKU],$B105,tbTransferencias[Status],"Em trânsito"))</f>
        <v/>
      </c>
      <c r="J105" s="23">
        <f>IF($H105="","",$H105+$I105)</f>
        <v/>
      </c>
      <c r="K105" s="22">
        <f>IF(OR($A105="",$B105=""),"",IF(COUNTIFS($A$5:$A$204,$A105,$B$5:$B$204,$B105)&gt;1,"Cadastro duplicado",IF($D105="","Definir saldo inicial",IF($E105="","Definir estoque mínimo",IF($H105&lt;0,"Saldo negativo",IF($H105&lt;$E105,"Abaixo do mínimo","OK"))))))</f>
        <v/>
      </c>
    </row>
    <row r="106">
      <c r="A106" s="18" t="n"/>
      <c r="B106" s="18" t="n"/>
      <c r="C106" s="20">
        <f>IF(OR($A106="",$B106=""),"",IFERROR(INDEX(tbProdutos[Produto],MATCH($B106,tbProdutos[SKU],0)),"SKU não cadastrado"))</f>
        <v/>
      </c>
      <c r="D106" s="21" t="n"/>
      <c r="E106" s="21" t="n"/>
      <c r="F106" s="23">
        <f>IF(OR($A106="",$B106=""),"",SUMIFS(tbTransferencias[Quantidade enviada],tbTransferencias[Origem],$A106,tbTransferencias[SKU],$B106,tbTransferencias[Data de envio],"&gt;="&amp;Cadastros!$B$4))</f>
        <v/>
      </c>
      <c r="G106" s="23">
        <f>IF(OR($A106="",$B106=""),"",SUMIFS(tbTransferencias[Quantidade recebida],tbTransferencias[Destino],$A106,tbTransferencias[SKU],$B106,tbTransferencias[Data de recebimento],"&gt;="&amp;Cadastros!$B$4))</f>
        <v/>
      </c>
      <c r="H106" s="23">
        <f>IF(OR($A106="",$B106="",$D106=""),"",$D106-$F106+$G106)</f>
        <v/>
      </c>
      <c r="I106" s="23">
        <f>IF(OR($A106="",$B106=""),"",SUMIFS(tbTransferencias[Quantidade enviada],tbTransferencias[Destino],$A106,tbTransferencias[SKU],$B106,tbTransferencias[Status],"Em trânsito"))</f>
        <v/>
      </c>
      <c r="J106" s="23">
        <f>IF($H106="","",$H106+$I106)</f>
        <v/>
      </c>
      <c r="K106" s="22">
        <f>IF(OR($A106="",$B106=""),"",IF(COUNTIFS($A$5:$A$204,$A106,$B$5:$B$204,$B106)&gt;1,"Cadastro duplicado",IF($D106="","Definir saldo inicial",IF($E106="","Definir estoque mínimo",IF($H106&lt;0,"Saldo negativo",IF($H106&lt;$E106,"Abaixo do mínimo","OK"))))))</f>
        <v/>
      </c>
    </row>
    <row r="107">
      <c r="A107" s="18" t="n"/>
      <c r="B107" s="18" t="n"/>
      <c r="C107" s="20">
        <f>IF(OR($A107="",$B107=""),"",IFERROR(INDEX(tbProdutos[Produto],MATCH($B107,tbProdutos[SKU],0)),"SKU não cadastrado"))</f>
        <v/>
      </c>
      <c r="D107" s="21" t="n"/>
      <c r="E107" s="21" t="n"/>
      <c r="F107" s="23">
        <f>IF(OR($A107="",$B107=""),"",SUMIFS(tbTransferencias[Quantidade enviada],tbTransferencias[Origem],$A107,tbTransferencias[SKU],$B107,tbTransferencias[Data de envio],"&gt;="&amp;Cadastros!$B$4))</f>
        <v/>
      </c>
      <c r="G107" s="23">
        <f>IF(OR($A107="",$B107=""),"",SUMIFS(tbTransferencias[Quantidade recebida],tbTransferencias[Destino],$A107,tbTransferencias[SKU],$B107,tbTransferencias[Data de recebimento],"&gt;="&amp;Cadastros!$B$4))</f>
        <v/>
      </c>
      <c r="H107" s="23">
        <f>IF(OR($A107="",$B107="",$D107=""),"",$D107-$F107+$G107)</f>
        <v/>
      </c>
      <c r="I107" s="23">
        <f>IF(OR($A107="",$B107=""),"",SUMIFS(tbTransferencias[Quantidade enviada],tbTransferencias[Destino],$A107,tbTransferencias[SKU],$B107,tbTransferencias[Status],"Em trânsito"))</f>
        <v/>
      </c>
      <c r="J107" s="23">
        <f>IF($H107="","",$H107+$I107)</f>
        <v/>
      </c>
      <c r="K107" s="22">
        <f>IF(OR($A107="",$B107=""),"",IF(COUNTIFS($A$5:$A$204,$A107,$B$5:$B$204,$B107)&gt;1,"Cadastro duplicado",IF($D107="","Definir saldo inicial",IF($E107="","Definir estoque mínimo",IF($H107&lt;0,"Saldo negativo",IF($H107&lt;$E107,"Abaixo do mínimo","OK"))))))</f>
        <v/>
      </c>
    </row>
    <row r="108">
      <c r="A108" s="18" t="n"/>
      <c r="B108" s="18" t="n"/>
      <c r="C108" s="20">
        <f>IF(OR($A108="",$B108=""),"",IFERROR(INDEX(tbProdutos[Produto],MATCH($B108,tbProdutos[SKU],0)),"SKU não cadastrado"))</f>
        <v/>
      </c>
      <c r="D108" s="21" t="n"/>
      <c r="E108" s="21" t="n"/>
      <c r="F108" s="23">
        <f>IF(OR($A108="",$B108=""),"",SUMIFS(tbTransferencias[Quantidade enviada],tbTransferencias[Origem],$A108,tbTransferencias[SKU],$B108,tbTransferencias[Data de envio],"&gt;="&amp;Cadastros!$B$4))</f>
        <v/>
      </c>
      <c r="G108" s="23">
        <f>IF(OR($A108="",$B108=""),"",SUMIFS(tbTransferencias[Quantidade recebida],tbTransferencias[Destino],$A108,tbTransferencias[SKU],$B108,tbTransferencias[Data de recebimento],"&gt;="&amp;Cadastros!$B$4))</f>
        <v/>
      </c>
      <c r="H108" s="23">
        <f>IF(OR($A108="",$B108="",$D108=""),"",$D108-$F108+$G108)</f>
        <v/>
      </c>
      <c r="I108" s="23">
        <f>IF(OR($A108="",$B108=""),"",SUMIFS(tbTransferencias[Quantidade enviada],tbTransferencias[Destino],$A108,tbTransferencias[SKU],$B108,tbTransferencias[Status],"Em trânsito"))</f>
        <v/>
      </c>
      <c r="J108" s="23">
        <f>IF($H108="","",$H108+$I108)</f>
        <v/>
      </c>
      <c r="K108" s="22">
        <f>IF(OR($A108="",$B108=""),"",IF(COUNTIFS($A$5:$A$204,$A108,$B$5:$B$204,$B108)&gt;1,"Cadastro duplicado",IF($D108="","Definir saldo inicial",IF($E108="","Definir estoque mínimo",IF($H108&lt;0,"Saldo negativo",IF($H108&lt;$E108,"Abaixo do mínimo","OK"))))))</f>
        <v/>
      </c>
    </row>
    <row r="109">
      <c r="A109" s="18" t="n"/>
      <c r="B109" s="18" t="n"/>
      <c r="C109" s="20">
        <f>IF(OR($A109="",$B109=""),"",IFERROR(INDEX(tbProdutos[Produto],MATCH($B109,tbProdutos[SKU],0)),"SKU não cadastrado"))</f>
        <v/>
      </c>
      <c r="D109" s="21" t="n"/>
      <c r="E109" s="21" t="n"/>
      <c r="F109" s="23">
        <f>IF(OR($A109="",$B109=""),"",SUMIFS(tbTransferencias[Quantidade enviada],tbTransferencias[Origem],$A109,tbTransferencias[SKU],$B109,tbTransferencias[Data de envio],"&gt;="&amp;Cadastros!$B$4))</f>
        <v/>
      </c>
      <c r="G109" s="23">
        <f>IF(OR($A109="",$B109=""),"",SUMIFS(tbTransferencias[Quantidade recebida],tbTransferencias[Destino],$A109,tbTransferencias[SKU],$B109,tbTransferencias[Data de recebimento],"&gt;="&amp;Cadastros!$B$4))</f>
        <v/>
      </c>
      <c r="H109" s="23">
        <f>IF(OR($A109="",$B109="",$D109=""),"",$D109-$F109+$G109)</f>
        <v/>
      </c>
      <c r="I109" s="23">
        <f>IF(OR($A109="",$B109=""),"",SUMIFS(tbTransferencias[Quantidade enviada],tbTransferencias[Destino],$A109,tbTransferencias[SKU],$B109,tbTransferencias[Status],"Em trânsito"))</f>
        <v/>
      </c>
      <c r="J109" s="23">
        <f>IF($H109="","",$H109+$I109)</f>
        <v/>
      </c>
      <c r="K109" s="22">
        <f>IF(OR($A109="",$B109=""),"",IF(COUNTIFS($A$5:$A$204,$A109,$B$5:$B$204,$B109)&gt;1,"Cadastro duplicado",IF($D109="","Definir saldo inicial",IF($E109="","Definir estoque mínimo",IF($H109&lt;0,"Saldo negativo",IF($H109&lt;$E109,"Abaixo do mínimo","OK"))))))</f>
        <v/>
      </c>
    </row>
    <row r="110">
      <c r="A110" s="18" t="n"/>
      <c r="B110" s="18" t="n"/>
      <c r="C110" s="20">
        <f>IF(OR($A110="",$B110=""),"",IFERROR(INDEX(tbProdutos[Produto],MATCH($B110,tbProdutos[SKU],0)),"SKU não cadastrado"))</f>
        <v/>
      </c>
      <c r="D110" s="21" t="n"/>
      <c r="E110" s="21" t="n"/>
      <c r="F110" s="23">
        <f>IF(OR($A110="",$B110=""),"",SUMIFS(tbTransferencias[Quantidade enviada],tbTransferencias[Origem],$A110,tbTransferencias[SKU],$B110,tbTransferencias[Data de envio],"&gt;="&amp;Cadastros!$B$4))</f>
        <v/>
      </c>
      <c r="G110" s="23">
        <f>IF(OR($A110="",$B110=""),"",SUMIFS(tbTransferencias[Quantidade recebida],tbTransferencias[Destino],$A110,tbTransferencias[SKU],$B110,tbTransferencias[Data de recebimento],"&gt;="&amp;Cadastros!$B$4))</f>
        <v/>
      </c>
      <c r="H110" s="23">
        <f>IF(OR($A110="",$B110="",$D110=""),"",$D110-$F110+$G110)</f>
        <v/>
      </c>
      <c r="I110" s="23">
        <f>IF(OR($A110="",$B110=""),"",SUMIFS(tbTransferencias[Quantidade enviada],tbTransferencias[Destino],$A110,tbTransferencias[SKU],$B110,tbTransferencias[Status],"Em trânsito"))</f>
        <v/>
      </c>
      <c r="J110" s="23">
        <f>IF($H110="","",$H110+$I110)</f>
        <v/>
      </c>
      <c r="K110" s="22">
        <f>IF(OR($A110="",$B110=""),"",IF(COUNTIFS($A$5:$A$204,$A110,$B$5:$B$204,$B110)&gt;1,"Cadastro duplicado",IF($D110="","Definir saldo inicial",IF($E110="","Definir estoque mínimo",IF($H110&lt;0,"Saldo negativo",IF($H110&lt;$E110,"Abaixo do mínimo","OK"))))))</f>
        <v/>
      </c>
    </row>
    <row r="111">
      <c r="A111" s="18" t="n"/>
      <c r="B111" s="18" t="n"/>
      <c r="C111" s="20">
        <f>IF(OR($A111="",$B111=""),"",IFERROR(INDEX(tbProdutos[Produto],MATCH($B111,tbProdutos[SKU],0)),"SKU não cadastrado"))</f>
        <v/>
      </c>
      <c r="D111" s="21" t="n"/>
      <c r="E111" s="21" t="n"/>
      <c r="F111" s="23">
        <f>IF(OR($A111="",$B111=""),"",SUMIFS(tbTransferencias[Quantidade enviada],tbTransferencias[Origem],$A111,tbTransferencias[SKU],$B111,tbTransferencias[Data de envio],"&gt;="&amp;Cadastros!$B$4))</f>
        <v/>
      </c>
      <c r="G111" s="23">
        <f>IF(OR($A111="",$B111=""),"",SUMIFS(tbTransferencias[Quantidade recebida],tbTransferencias[Destino],$A111,tbTransferencias[SKU],$B111,tbTransferencias[Data de recebimento],"&gt;="&amp;Cadastros!$B$4))</f>
        <v/>
      </c>
      <c r="H111" s="23">
        <f>IF(OR($A111="",$B111="",$D111=""),"",$D111-$F111+$G111)</f>
        <v/>
      </c>
      <c r="I111" s="23">
        <f>IF(OR($A111="",$B111=""),"",SUMIFS(tbTransferencias[Quantidade enviada],tbTransferencias[Destino],$A111,tbTransferencias[SKU],$B111,tbTransferencias[Status],"Em trânsito"))</f>
        <v/>
      </c>
      <c r="J111" s="23">
        <f>IF($H111="","",$H111+$I111)</f>
        <v/>
      </c>
      <c r="K111" s="22">
        <f>IF(OR($A111="",$B111=""),"",IF(COUNTIFS($A$5:$A$204,$A111,$B$5:$B$204,$B111)&gt;1,"Cadastro duplicado",IF($D111="","Definir saldo inicial",IF($E111="","Definir estoque mínimo",IF($H111&lt;0,"Saldo negativo",IF($H111&lt;$E111,"Abaixo do mínimo","OK"))))))</f>
        <v/>
      </c>
    </row>
    <row r="112">
      <c r="A112" s="18" t="n"/>
      <c r="B112" s="18" t="n"/>
      <c r="C112" s="20">
        <f>IF(OR($A112="",$B112=""),"",IFERROR(INDEX(tbProdutos[Produto],MATCH($B112,tbProdutos[SKU],0)),"SKU não cadastrado"))</f>
        <v/>
      </c>
      <c r="D112" s="21" t="n"/>
      <c r="E112" s="21" t="n"/>
      <c r="F112" s="23">
        <f>IF(OR($A112="",$B112=""),"",SUMIFS(tbTransferencias[Quantidade enviada],tbTransferencias[Origem],$A112,tbTransferencias[SKU],$B112,tbTransferencias[Data de envio],"&gt;="&amp;Cadastros!$B$4))</f>
        <v/>
      </c>
      <c r="G112" s="23">
        <f>IF(OR($A112="",$B112=""),"",SUMIFS(tbTransferencias[Quantidade recebida],tbTransferencias[Destino],$A112,tbTransferencias[SKU],$B112,tbTransferencias[Data de recebimento],"&gt;="&amp;Cadastros!$B$4))</f>
        <v/>
      </c>
      <c r="H112" s="23">
        <f>IF(OR($A112="",$B112="",$D112=""),"",$D112-$F112+$G112)</f>
        <v/>
      </c>
      <c r="I112" s="23">
        <f>IF(OR($A112="",$B112=""),"",SUMIFS(tbTransferencias[Quantidade enviada],tbTransferencias[Destino],$A112,tbTransferencias[SKU],$B112,tbTransferencias[Status],"Em trânsito"))</f>
        <v/>
      </c>
      <c r="J112" s="23">
        <f>IF($H112="","",$H112+$I112)</f>
        <v/>
      </c>
      <c r="K112" s="22">
        <f>IF(OR($A112="",$B112=""),"",IF(COUNTIFS($A$5:$A$204,$A112,$B$5:$B$204,$B112)&gt;1,"Cadastro duplicado",IF($D112="","Definir saldo inicial",IF($E112="","Definir estoque mínimo",IF($H112&lt;0,"Saldo negativo",IF($H112&lt;$E112,"Abaixo do mínimo","OK"))))))</f>
        <v/>
      </c>
    </row>
    <row r="113">
      <c r="A113" s="18" t="n"/>
      <c r="B113" s="18" t="n"/>
      <c r="C113" s="20">
        <f>IF(OR($A113="",$B113=""),"",IFERROR(INDEX(tbProdutos[Produto],MATCH($B113,tbProdutos[SKU],0)),"SKU não cadastrado"))</f>
        <v/>
      </c>
      <c r="D113" s="21" t="n"/>
      <c r="E113" s="21" t="n"/>
      <c r="F113" s="23">
        <f>IF(OR($A113="",$B113=""),"",SUMIFS(tbTransferencias[Quantidade enviada],tbTransferencias[Origem],$A113,tbTransferencias[SKU],$B113,tbTransferencias[Data de envio],"&gt;="&amp;Cadastros!$B$4))</f>
        <v/>
      </c>
      <c r="G113" s="23">
        <f>IF(OR($A113="",$B113=""),"",SUMIFS(tbTransferencias[Quantidade recebida],tbTransferencias[Destino],$A113,tbTransferencias[SKU],$B113,tbTransferencias[Data de recebimento],"&gt;="&amp;Cadastros!$B$4))</f>
        <v/>
      </c>
      <c r="H113" s="23">
        <f>IF(OR($A113="",$B113="",$D113=""),"",$D113-$F113+$G113)</f>
        <v/>
      </c>
      <c r="I113" s="23">
        <f>IF(OR($A113="",$B113=""),"",SUMIFS(tbTransferencias[Quantidade enviada],tbTransferencias[Destino],$A113,tbTransferencias[SKU],$B113,tbTransferencias[Status],"Em trânsito"))</f>
        <v/>
      </c>
      <c r="J113" s="23">
        <f>IF($H113="","",$H113+$I113)</f>
        <v/>
      </c>
      <c r="K113" s="22">
        <f>IF(OR($A113="",$B113=""),"",IF(COUNTIFS($A$5:$A$204,$A113,$B$5:$B$204,$B113)&gt;1,"Cadastro duplicado",IF($D113="","Definir saldo inicial",IF($E113="","Definir estoque mínimo",IF($H113&lt;0,"Saldo negativo",IF($H113&lt;$E113,"Abaixo do mínimo","OK"))))))</f>
        <v/>
      </c>
    </row>
    <row r="114">
      <c r="A114" s="18" t="n"/>
      <c r="B114" s="18" t="n"/>
      <c r="C114" s="20">
        <f>IF(OR($A114="",$B114=""),"",IFERROR(INDEX(tbProdutos[Produto],MATCH($B114,tbProdutos[SKU],0)),"SKU não cadastrado"))</f>
        <v/>
      </c>
      <c r="D114" s="21" t="n"/>
      <c r="E114" s="21" t="n"/>
      <c r="F114" s="23">
        <f>IF(OR($A114="",$B114=""),"",SUMIFS(tbTransferencias[Quantidade enviada],tbTransferencias[Origem],$A114,tbTransferencias[SKU],$B114,tbTransferencias[Data de envio],"&gt;="&amp;Cadastros!$B$4))</f>
        <v/>
      </c>
      <c r="G114" s="23">
        <f>IF(OR($A114="",$B114=""),"",SUMIFS(tbTransferencias[Quantidade recebida],tbTransferencias[Destino],$A114,tbTransferencias[SKU],$B114,tbTransferencias[Data de recebimento],"&gt;="&amp;Cadastros!$B$4))</f>
        <v/>
      </c>
      <c r="H114" s="23">
        <f>IF(OR($A114="",$B114="",$D114=""),"",$D114-$F114+$G114)</f>
        <v/>
      </c>
      <c r="I114" s="23">
        <f>IF(OR($A114="",$B114=""),"",SUMIFS(tbTransferencias[Quantidade enviada],tbTransferencias[Destino],$A114,tbTransferencias[SKU],$B114,tbTransferencias[Status],"Em trânsito"))</f>
        <v/>
      </c>
      <c r="J114" s="23">
        <f>IF($H114="","",$H114+$I114)</f>
        <v/>
      </c>
      <c r="K114" s="22">
        <f>IF(OR($A114="",$B114=""),"",IF(COUNTIFS($A$5:$A$204,$A114,$B$5:$B$204,$B114)&gt;1,"Cadastro duplicado",IF($D114="","Definir saldo inicial",IF($E114="","Definir estoque mínimo",IF($H114&lt;0,"Saldo negativo",IF($H114&lt;$E114,"Abaixo do mínimo","OK"))))))</f>
        <v/>
      </c>
    </row>
    <row r="115">
      <c r="A115" s="18" t="n"/>
      <c r="B115" s="18" t="n"/>
      <c r="C115" s="20">
        <f>IF(OR($A115="",$B115=""),"",IFERROR(INDEX(tbProdutos[Produto],MATCH($B115,tbProdutos[SKU],0)),"SKU não cadastrado"))</f>
        <v/>
      </c>
      <c r="D115" s="21" t="n"/>
      <c r="E115" s="21" t="n"/>
      <c r="F115" s="23">
        <f>IF(OR($A115="",$B115=""),"",SUMIFS(tbTransferencias[Quantidade enviada],tbTransferencias[Origem],$A115,tbTransferencias[SKU],$B115,tbTransferencias[Data de envio],"&gt;="&amp;Cadastros!$B$4))</f>
        <v/>
      </c>
      <c r="G115" s="23">
        <f>IF(OR($A115="",$B115=""),"",SUMIFS(tbTransferencias[Quantidade recebida],tbTransferencias[Destino],$A115,tbTransferencias[SKU],$B115,tbTransferencias[Data de recebimento],"&gt;="&amp;Cadastros!$B$4))</f>
        <v/>
      </c>
      <c r="H115" s="23">
        <f>IF(OR($A115="",$B115="",$D115=""),"",$D115-$F115+$G115)</f>
        <v/>
      </c>
      <c r="I115" s="23">
        <f>IF(OR($A115="",$B115=""),"",SUMIFS(tbTransferencias[Quantidade enviada],tbTransferencias[Destino],$A115,tbTransferencias[SKU],$B115,tbTransferencias[Status],"Em trânsito"))</f>
        <v/>
      </c>
      <c r="J115" s="23">
        <f>IF($H115="","",$H115+$I115)</f>
        <v/>
      </c>
      <c r="K115" s="22">
        <f>IF(OR($A115="",$B115=""),"",IF(COUNTIFS($A$5:$A$204,$A115,$B$5:$B$204,$B115)&gt;1,"Cadastro duplicado",IF($D115="","Definir saldo inicial",IF($E115="","Definir estoque mínimo",IF($H115&lt;0,"Saldo negativo",IF($H115&lt;$E115,"Abaixo do mínimo","OK"))))))</f>
        <v/>
      </c>
    </row>
    <row r="116">
      <c r="A116" s="18" t="n"/>
      <c r="B116" s="18" t="n"/>
      <c r="C116" s="20">
        <f>IF(OR($A116="",$B116=""),"",IFERROR(INDEX(tbProdutos[Produto],MATCH($B116,tbProdutos[SKU],0)),"SKU não cadastrado"))</f>
        <v/>
      </c>
      <c r="D116" s="21" t="n"/>
      <c r="E116" s="21" t="n"/>
      <c r="F116" s="23">
        <f>IF(OR($A116="",$B116=""),"",SUMIFS(tbTransferencias[Quantidade enviada],tbTransferencias[Origem],$A116,tbTransferencias[SKU],$B116,tbTransferencias[Data de envio],"&gt;="&amp;Cadastros!$B$4))</f>
        <v/>
      </c>
      <c r="G116" s="23">
        <f>IF(OR($A116="",$B116=""),"",SUMIFS(tbTransferencias[Quantidade recebida],tbTransferencias[Destino],$A116,tbTransferencias[SKU],$B116,tbTransferencias[Data de recebimento],"&gt;="&amp;Cadastros!$B$4))</f>
        <v/>
      </c>
      <c r="H116" s="23">
        <f>IF(OR($A116="",$B116="",$D116=""),"",$D116-$F116+$G116)</f>
        <v/>
      </c>
      <c r="I116" s="23">
        <f>IF(OR($A116="",$B116=""),"",SUMIFS(tbTransferencias[Quantidade enviada],tbTransferencias[Destino],$A116,tbTransferencias[SKU],$B116,tbTransferencias[Status],"Em trânsito"))</f>
        <v/>
      </c>
      <c r="J116" s="23">
        <f>IF($H116="","",$H116+$I116)</f>
        <v/>
      </c>
      <c r="K116" s="22">
        <f>IF(OR($A116="",$B116=""),"",IF(COUNTIFS($A$5:$A$204,$A116,$B$5:$B$204,$B116)&gt;1,"Cadastro duplicado",IF($D116="","Definir saldo inicial",IF($E116="","Definir estoque mínimo",IF($H116&lt;0,"Saldo negativo",IF($H116&lt;$E116,"Abaixo do mínimo","OK"))))))</f>
        <v/>
      </c>
    </row>
    <row r="117">
      <c r="A117" s="18" t="n"/>
      <c r="B117" s="18" t="n"/>
      <c r="C117" s="20">
        <f>IF(OR($A117="",$B117=""),"",IFERROR(INDEX(tbProdutos[Produto],MATCH($B117,tbProdutos[SKU],0)),"SKU não cadastrado"))</f>
        <v/>
      </c>
      <c r="D117" s="21" t="n"/>
      <c r="E117" s="21" t="n"/>
      <c r="F117" s="23">
        <f>IF(OR($A117="",$B117=""),"",SUMIFS(tbTransferencias[Quantidade enviada],tbTransferencias[Origem],$A117,tbTransferencias[SKU],$B117,tbTransferencias[Data de envio],"&gt;="&amp;Cadastros!$B$4))</f>
        <v/>
      </c>
      <c r="G117" s="23">
        <f>IF(OR($A117="",$B117=""),"",SUMIFS(tbTransferencias[Quantidade recebida],tbTransferencias[Destino],$A117,tbTransferencias[SKU],$B117,tbTransferencias[Data de recebimento],"&gt;="&amp;Cadastros!$B$4))</f>
        <v/>
      </c>
      <c r="H117" s="23">
        <f>IF(OR($A117="",$B117="",$D117=""),"",$D117-$F117+$G117)</f>
        <v/>
      </c>
      <c r="I117" s="23">
        <f>IF(OR($A117="",$B117=""),"",SUMIFS(tbTransferencias[Quantidade enviada],tbTransferencias[Destino],$A117,tbTransferencias[SKU],$B117,tbTransferencias[Status],"Em trânsito"))</f>
        <v/>
      </c>
      <c r="J117" s="23">
        <f>IF($H117="","",$H117+$I117)</f>
        <v/>
      </c>
      <c r="K117" s="22">
        <f>IF(OR($A117="",$B117=""),"",IF(COUNTIFS($A$5:$A$204,$A117,$B$5:$B$204,$B117)&gt;1,"Cadastro duplicado",IF($D117="","Definir saldo inicial",IF($E117="","Definir estoque mínimo",IF($H117&lt;0,"Saldo negativo",IF($H117&lt;$E117,"Abaixo do mínimo","OK"))))))</f>
        <v/>
      </c>
    </row>
    <row r="118">
      <c r="A118" s="18" t="n"/>
      <c r="B118" s="18" t="n"/>
      <c r="C118" s="20">
        <f>IF(OR($A118="",$B118=""),"",IFERROR(INDEX(tbProdutos[Produto],MATCH($B118,tbProdutos[SKU],0)),"SKU não cadastrado"))</f>
        <v/>
      </c>
      <c r="D118" s="21" t="n"/>
      <c r="E118" s="21" t="n"/>
      <c r="F118" s="23">
        <f>IF(OR($A118="",$B118=""),"",SUMIFS(tbTransferencias[Quantidade enviada],tbTransferencias[Origem],$A118,tbTransferencias[SKU],$B118,tbTransferencias[Data de envio],"&gt;="&amp;Cadastros!$B$4))</f>
        <v/>
      </c>
      <c r="G118" s="23">
        <f>IF(OR($A118="",$B118=""),"",SUMIFS(tbTransferencias[Quantidade recebida],tbTransferencias[Destino],$A118,tbTransferencias[SKU],$B118,tbTransferencias[Data de recebimento],"&gt;="&amp;Cadastros!$B$4))</f>
        <v/>
      </c>
      <c r="H118" s="23">
        <f>IF(OR($A118="",$B118="",$D118=""),"",$D118-$F118+$G118)</f>
        <v/>
      </c>
      <c r="I118" s="23">
        <f>IF(OR($A118="",$B118=""),"",SUMIFS(tbTransferencias[Quantidade enviada],tbTransferencias[Destino],$A118,tbTransferencias[SKU],$B118,tbTransferencias[Status],"Em trânsito"))</f>
        <v/>
      </c>
      <c r="J118" s="23">
        <f>IF($H118="","",$H118+$I118)</f>
        <v/>
      </c>
      <c r="K118" s="22">
        <f>IF(OR($A118="",$B118=""),"",IF(COUNTIFS($A$5:$A$204,$A118,$B$5:$B$204,$B118)&gt;1,"Cadastro duplicado",IF($D118="","Definir saldo inicial",IF($E118="","Definir estoque mínimo",IF($H118&lt;0,"Saldo negativo",IF($H118&lt;$E118,"Abaixo do mínimo","OK"))))))</f>
        <v/>
      </c>
    </row>
    <row r="119">
      <c r="A119" s="18" t="n"/>
      <c r="B119" s="18" t="n"/>
      <c r="C119" s="20">
        <f>IF(OR($A119="",$B119=""),"",IFERROR(INDEX(tbProdutos[Produto],MATCH($B119,tbProdutos[SKU],0)),"SKU não cadastrado"))</f>
        <v/>
      </c>
      <c r="D119" s="21" t="n"/>
      <c r="E119" s="21" t="n"/>
      <c r="F119" s="23">
        <f>IF(OR($A119="",$B119=""),"",SUMIFS(tbTransferencias[Quantidade enviada],tbTransferencias[Origem],$A119,tbTransferencias[SKU],$B119,tbTransferencias[Data de envio],"&gt;="&amp;Cadastros!$B$4))</f>
        <v/>
      </c>
      <c r="G119" s="23">
        <f>IF(OR($A119="",$B119=""),"",SUMIFS(tbTransferencias[Quantidade recebida],tbTransferencias[Destino],$A119,tbTransferencias[SKU],$B119,tbTransferencias[Data de recebimento],"&gt;="&amp;Cadastros!$B$4))</f>
        <v/>
      </c>
      <c r="H119" s="23">
        <f>IF(OR($A119="",$B119="",$D119=""),"",$D119-$F119+$G119)</f>
        <v/>
      </c>
      <c r="I119" s="23">
        <f>IF(OR($A119="",$B119=""),"",SUMIFS(tbTransferencias[Quantidade enviada],tbTransferencias[Destino],$A119,tbTransferencias[SKU],$B119,tbTransferencias[Status],"Em trânsito"))</f>
        <v/>
      </c>
      <c r="J119" s="23">
        <f>IF($H119="","",$H119+$I119)</f>
        <v/>
      </c>
      <c r="K119" s="22">
        <f>IF(OR($A119="",$B119=""),"",IF(COUNTIFS($A$5:$A$204,$A119,$B$5:$B$204,$B119)&gt;1,"Cadastro duplicado",IF($D119="","Definir saldo inicial",IF($E119="","Definir estoque mínimo",IF($H119&lt;0,"Saldo negativo",IF($H119&lt;$E119,"Abaixo do mínimo","OK"))))))</f>
        <v/>
      </c>
    </row>
    <row r="120">
      <c r="A120" s="18" t="n"/>
      <c r="B120" s="18" t="n"/>
      <c r="C120" s="20">
        <f>IF(OR($A120="",$B120=""),"",IFERROR(INDEX(tbProdutos[Produto],MATCH($B120,tbProdutos[SKU],0)),"SKU não cadastrado"))</f>
        <v/>
      </c>
      <c r="D120" s="21" t="n"/>
      <c r="E120" s="21" t="n"/>
      <c r="F120" s="23">
        <f>IF(OR($A120="",$B120=""),"",SUMIFS(tbTransferencias[Quantidade enviada],tbTransferencias[Origem],$A120,tbTransferencias[SKU],$B120,tbTransferencias[Data de envio],"&gt;="&amp;Cadastros!$B$4))</f>
        <v/>
      </c>
      <c r="G120" s="23">
        <f>IF(OR($A120="",$B120=""),"",SUMIFS(tbTransferencias[Quantidade recebida],tbTransferencias[Destino],$A120,tbTransferencias[SKU],$B120,tbTransferencias[Data de recebimento],"&gt;="&amp;Cadastros!$B$4))</f>
        <v/>
      </c>
      <c r="H120" s="23">
        <f>IF(OR($A120="",$B120="",$D120=""),"",$D120-$F120+$G120)</f>
        <v/>
      </c>
      <c r="I120" s="23">
        <f>IF(OR($A120="",$B120=""),"",SUMIFS(tbTransferencias[Quantidade enviada],tbTransferencias[Destino],$A120,tbTransferencias[SKU],$B120,tbTransferencias[Status],"Em trânsito"))</f>
        <v/>
      </c>
      <c r="J120" s="23">
        <f>IF($H120="","",$H120+$I120)</f>
        <v/>
      </c>
      <c r="K120" s="22">
        <f>IF(OR($A120="",$B120=""),"",IF(COUNTIFS($A$5:$A$204,$A120,$B$5:$B$204,$B120)&gt;1,"Cadastro duplicado",IF($D120="","Definir saldo inicial",IF($E120="","Definir estoque mínimo",IF($H120&lt;0,"Saldo negativo",IF($H120&lt;$E120,"Abaixo do mínimo","OK"))))))</f>
        <v/>
      </c>
    </row>
    <row r="121">
      <c r="A121" s="18" t="n"/>
      <c r="B121" s="18" t="n"/>
      <c r="C121" s="20">
        <f>IF(OR($A121="",$B121=""),"",IFERROR(INDEX(tbProdutos[Produto],MATCH($B121,tbProdutos[SKU],0)),"SKU não cadastrado"))</f>
        <v/>
      </c>
      <c r="D121" s="21" t="n"/>
      <c r="E121" s="21" t="n"/>
      <c r="F121" s="23">
        <f>IF(OR($A121="",$B121=""),"",SUMIFS(tbTransferencias[Quantidade enviada],tbTransferencias[Origem],$A121,tbTransferencias[SKU],$B121,tbTransferencias[Data de envio],"&gt;="&amp;Cadastros!$B$4))</f>
        <v/>
      </c>
      <c r="G121" s="23">
        <f>IF(OR($A121="",$B121=""),"",SUMIFS(tbTransferencias[Quantidade recebida],tbTransferencias[Destino],$A121,tbTransferencias[SKU],$B121,tbTransferencias[Data de recebimento],"&gt;="&amp;Cadastros!$B$4))</f>
        <v/>
      </c>
      <c r="H121" s="23">
        <f>IF(OR($A121="",$B121="",$D121=""),"",$D121-$F121+$G121)</f>
        <v/>
      </c>
      <c r="I121" s="23">
        <f>IF(OR($A121="",$B121=""),"",SUMIFS(tbTransferencias[Quantidade enviada],tbTransferencias[Destino],$A121,tbTransferencias[SKU],$B121,tbTransferencias[Status],"Em trânsito"))</f>
        <v/>
      </c>
      <c r="J121" s="23">
        <f>IF($H121="","",$H121+$I121)</f>
        <v/>
      </c>
      <c r="K121" s="22">
        <f>IF(OR($A121="",$B121=""),"",IF(COUNTIFS($A$5:$A$204,$A121,$B$5:$B$204,$B121)&gt;1,"Cadastro duplicado",IF($D121="","Definir saldo inicial",IF($E121="","Definir estoque mínimo",IF($H121&lt;0,"Saldo negativo",IF($H121&lt;$E121,"Abaixo do mínimo","OK"))))))</f>
        <v/>
      </c>
    </row>
    <row r="122">
      <c r="A122" s="18" t="n"/>
      <c r="B122" s="18" t="n"/>
      <c r="C122" s="20">
        <f>IF(OR($A122="",$B122=""),"",IFERROR(INDEX(tbProdutos[Produto],MATCH($B122,tbProdutos[SKU],0)),"SKU não cadastrado"))</f>
        <v/>
      </c>
      <c r="D122" s="21" t="n"/>
      <c r="E122" s="21" t="n"/>
      <c r="F122" s="23">
        <f>IF(OR($A122="",$B122=""),"",SUMIFS(tbTransferencias[Quantidade enviada],tbTransferencias[Origem],$A122,tbTransferencias[SKU],$B122,tbTransferencias[Data de envio],"&gt;="&amp;Cadastros!$B$4))</f>
        <v/>
      </c>
      <c r="G122" s="23">
        <f>IF(OR($A122="",$B122=""),"",SUMIFS(tbTransferencias[Quantidade recebida],tbTransferencias[Destino],$A122,tbTransferencias[SKU],$B122,tbTransferencias[Data de recebimento],"&gt;="&amp;Cadastros!$B$4))</f>
        <v/>
      </c>
      <c r="H122" s="23">
        <f>IF(OR($A122="",$B122="",$D122=""),"",$D122-$F122+$G122)</f>
        <v/>
      </c>
      <c r="I122" s="23">
        <f>IF(OR($A122="",$B122=""),"",SUMIFS(tbTransferencias[Quantidade enviada],tbTransferencias[Destino],$A122,tbTransferencias[SKU],$B122,tbTransferencias[Status],"Em trânsito"))</f>
        <v/>
      </c>
      <c r="J122" s="23">
        <f>IF($H122="","",$H122+$I122)</f>
        <v/>
      </c>
      <c r="K122" s="22">
        <f>IF(OR($A122="",$B122=""),"",IF(COUNTIFS($A$5:$A$204,$A122,$B$5:$B$204,$B122)&gt;1,"Cadastro duplicado",IF($D122="","Definir saldo inicial",IF($E122="","Definir estoque mínimo",IF($H122&lt;0,"Saldo negativo",IF($H122&lt;$E122,"Abaixo do mínimo","OK"))))))</f>
        <v/>
      </c>
    </row>
    <row r="123">
      <c r="A123" s="18" t="n"/>
      <c r="B123" s="18" t="n"/>
      <c r="C123" s="20">
        <f>IF(OR($A123="",$B123=""),"",IFERROR(INDEX(tbProdutos[Produto],MATCH($B123,tbProdutos[SKU],0)),"SKU não cadastrado"))</f>
        <v/>
      </c>
      <c r="D123" s="21" t="n"/>
      <c r="E123" s="21" t="n"/>
      <c r="F123" s="23">
        <f>IF(OR($A123="",$B123=""),"",SUMIFS(tbTransferencias[Quantidade enviada],tbTransferencias[Origem],$A123,tbTransferencias[SKU],$B123,tbTransferencias[Data de envio],"&gt;="&amp;Cadastros!$B$4))</f>
        <v/>
      </c>
      <c r="G123" s="23">
        <f>IF(OR($A123="",$B123=""),"",SUMIFS(tbTransferencias[Quantidade recebida],tbTransferencias[Destino],$A123,tbTransferencias[SKU],$B123,tbTransferencias[Data de recebimento],"&gt;="&amp;Cadastros!$B$4))</f>
        <v/>
      </c>
      <c r="H123" s="23">
        <f>IF(OR($A123="",$B123="",$D123=""),"",$D123-$F123+$G123)</f>
        <v/>
      </c>
      <c r="I123" s="23">
        <f>IF(OR($A123="",$B123=""),"",SUMIFS(tbTransferencias[Quantidade enviada],tbTransferencias[Destino],$A123,tbTransferencias[SKU],$B123,tbTransferencias[Status],"Em trânsito"))</f>
        <v/>
      </c>
      <c r="J123" s="23">
        <f>IF($H123="","",$H123+$I123)</f>
        <v/>
      </c>
      <c r="K123" s="22">
        <f>IF(OR($A123="",$B123=""),"",IF(COUNTIFS($A$5:$A$204,$A123,$B$5:$B$204,$B123)&gt;1,"Cadastro duplicado",IF($D123="","Definir saldo inicial",IF($E123="","Definir estoque mínimo",IF($H123&lt;0,"Saldo negativo",IF($H123&lt;$E123,"Abaixo do mínimo","OK"))))))</f>
        <v/>
      </c>
    </row>
    <row r="124">
      <c r="A124" s="18" t="n"/>
      <c r="B124" s="18" t="n"/>
      <c r="C124" s="20">
        <f>IF(OR($A124="",$B124=""),"",IFERROR(INDEX(tbProdutos[Produto],MATCH($B124,tbProdutos[SKU],0)),"SKU não cadastrado"))</f>
        <v/>
      </c>
      <c r="D124" s="21" t="n"/>
      <c r="E124" s="21" t="n"/>
      <c r="F124" s="23">
        <f>IF(OR($A124="",$B124=""),"",SUMIFS(tbTransferencias[Quantidade enviada],tbTransferencias[Origem],$A124,tbTransferencias[SKU],$B124,tbTransferencias[Data de envio],"&gt;="&amp;Cadastros!$B$4))</f>
        <v/>
      </c>
      <c r="G124" s="23">
        <f>IF(OR($A124="",$B124=""),"",SUMIFS(tbTransferencias[Quantidade recebida],tbTransferencias[Destino],$A124,tbTransferencias[SKU],$B124,tbTransferencias[Data de recebimento],"&gt;="&amp;Cadastros!$B$4))</f>
        <v/>
      </c>
      <c r="H124" s="23">
        <f>IF(OR($A124="",$B124="",$D124=""),"",$D124-$F124+$G124)</f>
        <v/>
      </c>
      <c r="I124" s="23">
        <f>IF(OR($A124="",$B124=""),"",SUMIFS(tbTransferencias[Quantidade enviada],tbTransferencias[Destino],$A124,tbTransferencias[SKU],$B124,tbTransferencias[Status],"Em trânsito"))</f>
        <v/>
      </c>
      <c r="J124" s="23">
        <f>IF($H124="","",$H124+$I124)</f>
        <v/>
      </c>
      <c r="K124" s="22">
        <f>IF(OR($A124="",$B124=""),"",IF(COUNTIFS($A$5:$A$204,$A124,$B$5:$B$204,$B124)&gt;1,"Cadastro duplicado",IF($D124="","Definir saldo inicial",IF($E124="","Definir estoque mínimo",IF($H124&lt;0,"Saldo negativo",IF($H124&lt;$E124,"Abaixo do mínimo","OK"))))))</f>
        <v/>
      </c>
    </row>
    <row r="125">
      <c r="A125" s="18" t="n"/>
      <c r="B125" s="18" t="n"/>
      <c r="C125" s="20">
        <f>IF(OR($A125="",$B125=""),"",IFERROR(INDEX(tbProdutos[Produto],MATCH($B125,tbProdutos[SKU],0)),"SKU não cadastrado"))</f>
        <v/>
      </c>
      <c r="D125" s="21" t="n"/>
      <c r="E125" s="21" t="n"/>
      <c r="F125" s="23">
        <f>IF(OR($A125="",$B125=""),"",SUMIFS(tbTransferencias[Quantidade enviada],tbTransferencias[Origem],$A125,tbTransferencias[SKU],$B125,tbTransferencias[Data de envio],"&gt;="&amp;Cadastros!$B$4))</f>
        <v/>
      </c>
      <c r="G125" s="23">
        <f>IF(OR($A125="",$B125=""),"",SUMIFS(tbTransferencias[Quantidade recebida],tbTransferencias[Destino],$A125,tbTransferencias[SKU],$B125,tbTransferencias[Data de recebimento],"&gt;="&amp;Cadastros!$B$4))</f>
        <v/>
      </c>
      <c r="H125" s="23">
        <f>IF(OR($A125="",$B125="",$D125=""),"",$D125-$F125+$G125)</f>
        <v/>
      </c>
      <c r="I125" s="23">
        <f>IF(OR($A125="",$B125=""),"",SUMIFS(tbTransferencias[Quantidade enviada],tbTransferencias[Destino],$A125,tbTransferencias[SKU],$B125,tbTransferencias[Status],"Em trânsito"))</f>
        <v/>
      </c>
      <c r="J125" s="23">
        <f>IF($H125="","",$H125+$I125)</f>
        <v/>
      </c>
      <c r="K125" s="22">
        <f>IF(OR($A125="",$B125=""),"",IF(COUNTIFS($A$5:$A$204,$A125,$B$5:$B$204,$B125)&gt;1,"Cadastro duplicado",IF($D125="","Definir saldo inicial",IF($E125="","Definir estoque mínimo",IF($H125&lt;0,"Saldo negativo",IF($H125&lt;$E125,"Abaixo do mínimo","OK"))))))</f>
        <v/>
      </c>
    </row>
    <row r="126">
      <c r="A126" s="18" t="n"/>
      <c r="B126" s="18" t="n"/>
      <c r="C126" s="20">
        <f>IF(OR($A126="",$B126=""),"",IFERROR(INDEX(tbProdutos[Produto],MATCH($B126,tbProdutos[SKU],0)),"SKU não cadastrado"))</f>
        <v/>
      </c>
      <c r="D126" s="21" t="n"/>
      <c r="E126" s="21" t="n"/>
      <c r="F126" s="23">
        <f>IF(OR($A126="",$B126=""),"",SUMIFS(tbTransferencias[Quantidade enviada],tbTransferencias[Origem],$A126,tbTransferencias[SKU],$B126,tbTransferencias[Data de envio],"&gt;="&amp;Cadastros!$B$4))</f>
        <v/>
      </c>
      <c r="G126" s="23">
        <f>IF(OR($A126="",$B126=""),"",SUMIFS(tbTransferencias[Quantidade recebida],tbTransferencias[Destino],$A126,tbTransferencias[SKU],$B126,tbTransferencias[Data de recebimento],"&gt;="&amp;Cadastros!$B$4))</f>
        <v/>
      </c>
      <c r="H126" s="23">
        <f>IF(OR($A126="",$B126="",$D126=""),"",$D126-$F126+$G126)</f>
        <v/>
      </c>
      <c r="I126" s="23">
        <f>IF(OR($A126="",$B126=""),"",SUMIFS(tbTransferencias[Quantidade enviada],tbTransferencias[Destino],$A126,tbTransferencias[SKU],$B126,tbTransferencias[Status],"Em trânsito"))</f>
        <v/>
      </c>
      <c r="J126" s="23">
        <f>IF($H126="","",$H126+$I126)</f>
        <v/>
      </c>
      <c r="K126" s="22">
        <f>IF(OR($A126="",$B126=""),"",IF(COUNTIFS($A$5:$A$204,$A126,$B$5:$B$204,$B126)&gt;1,"Cadastro duplicado",IF($D126="","Definir saldo inicial",IF($E126="","Definir estoque mínimo",IF($H126&lt;0,"Saldo negativo",IF($H126&lt;$E126,"Abaixo do mínimo","OK"))))))</f>
        <v/>
      </c>
    </row>
    <row r="127">
      <c r="A127" s="18" t="n"/>
      <c r="B127" s="18" t="n"/>
      <c r="C127" s="20">
        <f>IF(OR($A127="",$B127=""),"",IFERROR(INDEX(tbProdutos[Produto],MATCH($B127,tbProdutos[SKU],0)),"SKU não cadastrado"))</f>
        <v/>
      </c>
      <c r="D127" s="21" t="n"/>
      <c r="E127" s="21" t="n"/>
      <c r="F127" s="23">
        <f>IF(OR($A127="",$B127=""),"",SUMIFS(tbTransferencias[Quantidade enviada],tbTransferencias[Origem],$A127,tbTransferencias[SKU],$B127,tbTransferencias[Data de envio],"&gt;="&amp;Cadastros!$B$4))</f>
        <v/>
      </c>
      <c r="G127" s="23">
        <f>IF(OR($A127="",$B127=""),"",SUMIFS(tbTransferencias[Quantidade recebida],tbTransferencias[Destino],$A127,tbTransferencias[SKU],$B127,tbTransferencias[Data de recebimento],"&gt;="&amp;Cadastros!$B$4))</f>
        <v/>
      </c>
      <c r="H127" s="23">
        <f>IF(OR($A127="",$B127="",$D127=""),"",$D127-$F127+$G127)</f>
        <v/>
      </c>
      <c r="I127" s="23">
        <f>IF(OR($A127="",$B127=""),"",SUMIFS(tbTransferencias[Quantidade enviada],tbTransferencias[Destino],$A127,tbTransferencias[SKU],$B127,tbTransferencias[Status],"Em trânsito"))</f>
        <v/>
      </c>
      <c r="J127" s="23">
        <f>IF($H127="","",$H127+$I127)</f>
        <v/>
      </c>
      <c r="K127" s="22">
        <f>IF(OR($A127="",$B127=""),"",IF(COUNTIFS($A$5:$A$204,$A127,$B$5:$B$204,$B127)&gt;1,"Cadastro duplicado",IF($D127="","Definir saldo inicial",IF($E127="","Definir estoque mínimo",IF($H127&lt;0,"Saldo negativo",IF($H127&lt;$E127,"Abaixo do mínimo","OK"))))))</f>
        <v/>
      </c>
    </row>
    <row r="128">
      <c r="A128" s="18" t="n"/>
      <c r="B128" s="18" t="n"/>
      <c r="C128" s="20">
        <f>IF(OR($A128="",$B128=""),"",IFERROR(INDEX(tbProdutos[Produto],MATCH($B128,tbProdutos[SKU],0)),"SKU não cadastrado"))</f>
        <v/>
      </c>
      <c r="D128" s="21" t="n"/>
      <c r="E128" s="21" t="n"/>
      <c r="F128" s="23">
        <f>IF(OR($A128="",$B128=""),"",SUMIFS(tbTransferencias[Quantidade enviada],tbTransferencias[Origem],$A128,tbTransferencias[SKU],$B128,tbTransferencias[Data de envio],"&gt;="&amp;Cadastros!$B$4))</f>
        <v/>
      </c>
      <c r="G128" s="23">
        <f>IF(OR($A128="",$B128=""),"",SUMIFS(tbTransferencias[Quantidade recebida],tbTransferencias[Destino],$A128,tbTransferencias[SKU],$B128,tbTransferencias[Data de recebimento],"&gt;="&amp;Cadastros!$B$4))</f>
        <v/>
      </c>
      <c r="H128" s="23">
        <f>IF(OR($A128="",$B128="",$D128=""),"",$D128-$F128+$G128)</f>
        <v/>
      </c>
      <c r="I128" s="23">
        <f>IF(OR($A128="",$B128=""),"",SUMIFS(tbTransferencias[Quantidade enviada],tbTransferencias[Destino],$A128,tbTransferencias[SKU],$B128,tbTransferencias[Status],"Em trânsito"))</f>
        <v/>
      </c>
      <c r="J128" s="23">
        <f>IF($H128="","",$H128+$I128)</f>
        <v/>
      </c>
      <c r="K128" s="22">
        <f>IF(OR($A128="",$B128=""),"",IF(COUNTIFS($A$5:$A$204,$A128,$B$5:$B$204,$B128)&gt;1,"Cadastro duplicado",IF($D128="","Definir saldo inicial",IF($E128="","Definir estoque mínimo",IF($H128&lt;0,"Saldo negativo",IF($H128&lt;$E128,"Abaixo do mínimo","OK"))))))</f>
        <v/>
      </c>
    </row>
    <row r="129">
      <c r="A129" s="18" t="n"/>
      <c r="B129" s="18" t="n"/>
      <c r="C129" s="20">
        <f>IF(OR($A129="",$B129=""),"",IFERROR(INDEX(tbProdutos[Produto],MATCH($B129,tbProdutos[SKU],0)),"SKU não cadastrado"))</f>
        <v/>
      </c>
      <c r="D129" s="21" t="n"/>
      <c r="E129" s="21" t="n"/>
      <c r="F129" s="23">
        <f>IF(OR($A129="",$B129=""),"",SUMIFS(tbTransferencias[Quantidade enviada],tbTransferencias[Origem],$A129,tbTransferencias[SKU],$B129,tbTransferencias[Data de envio],"&gt;="&amp;Cadastros!$B$4))</f>
        <v/>
      </c>
      <c r="G129" s="23">
        <f>IF(OR($A129="",$B129=""),"",SUMIFS(tbTransferencias[Quantidade recebida],tbTransferencias[Destino],$A129,tbTransferencias[SKU],$B129,tbTransferencias[Data de recebimento],"&gt;="&amp;Cadastros!$B$4))</f>
        <v/>
      </c>
      <c r="H129" s="23">
        <f>IF(OR($A129="",$B129="",$D129=""),"",$D129-$F129+$G129)</f>
        <v/>
      </c>
      <c r="I129" s="23">
        <f>IF(OR($A129="",$B129=""),"",SUMIFS(tbTransferencias[Quantidade enviada],tbTransferencias[Destino],$A129,tbTransferencias[SKU],$B129,tbTransferencias[Status],"Em trânsito"))</f>
        <v/>
      </c>
      <c r="J129" s="23">
        <f>IF($H129="","",$H129+$I129)</f>
        <v/>
      </c>
      <c r="K129" s="22">
        <f>IF(OR($A129="",$B129=""),"",IF(COUNTIFS($A$5:$A$204,$A129,$B$5:$B$204,$B129)&gt;1,"Cadastro duplicado",IF($D129="","Definir saldo inicial",IF($E129="","Definir estoque mínimo",IF($H129&lt;0,"Saldo negativo",IF($H129&lt;$E129,"Abaixo do mínimo","OK"))))))</f>
        <v/>
      </c>
    </row>
    <row r="130">
      <c r="A130" s="18" t="n"/>
      <c r="B130" s="18" t="n"/>
      <c r="C130" s="20">
        <f>IF(OR($A130="",$B130=""),"",IFERROR(INDEX(tbProdutos[Produto],MATCH($B130,tbProdutos[SKU],0)),"SKU não cadastrado"))</f>
        <v/>
      </c>
      <c r="D130" s="21" t="n"/>
      <c r="E130" s="21" t="n"/>
      <c r="F130" s="23">
        <f>IF(OR($A130="",$B130=""),"",SUMIFS(tbTransferencias[Quantidade enviada],tbTransferencias[Origem],$A130,tbTransferencias[SKU],$B130,tbTransferencias[Data de envio],"&gt;="&amp;Cadastros!$B$4))</f>
        <v/>
      </c>
      <c r="G130" s="23">
        <f>IF(OR($A130="",$B130=""),"",SUMIFS(tbTransferencias[Quantidade recebida],tbTransferencias[Destino],$A130,tbTransferencias[SKU],$B130,tbTransferencias[Data de recebimento],"&gt;="&amp;Cadastros!$B$4))</f>
        <v/>
      </c>
      <c r="H130" s="23">
        <f>IF(OR($A130="",$B130="",$D130=""),"",$D130-$F130+$G130)</f>
        <v/>
      </c>
      <c r="I130" s="23">
        <f>IF(OR($A130="",$B130=""),"",SUMIFS(tbTransferencias[Quantidade enviada],tbTransferencias[Destino],$A130,tbTransferencias[SKU],$B130,tbTransferencias[Status],"Em trânsito"))</f>
        <v/>
      </c>
      <c r="J130" s="23">
        <f>IF($H130="","",$H130+$I130)</f>
        <v/>
      </c>
      <c r="K130" s="22">
        <f>IF(OR($A130="",$B130=""),"",IF(COUNTIFS($A$5:$A$204,$A130,$B$5:$B$204,$B130)&gt;1,"Cadastro duplicado",IF($D130="","Definir saldo inicial",IF($E130="","Definir estoque mínimo",IF($H130&lt;0,"Saldo negativo",IF($H130&lt;$E130,"Abaixo do mínimo","OK"))))))</f>
        <v/>
      </c>
    </row>
    <row r="131">
      <c r="A131" s="18" t="n"/>
      <c r="B131" s="18" t="n"/>
      <c r="C131" s="20">
        <f>IF(OR($A131="",$B131=""),"",IFERROR(INDEX(tbProdutos[Produto],MATCH($B131,tbProdutos[SKU],0)),"SKU não cadastrado"))</f>
        <v/>
      </c>
      <c r="D131" s="21" t="n"/>
      <c r="E131" s="21" t="n"/>
      <c r="F131" s="23">
        <f>IF(OR($A131="",$B131=""),"",SUMIFS(tbTransferencias[Quantidade enviada],tbTransferencias[Origem],$A131,tbTransferencias[SKU],$B131,tbTransferencias[Data de envio],"&gt;="&amp;Cadastros!$B$4))</f>
        <v/>
      </c>
      <c r="G131" s="23">
        <f>IF(OR($A131="",$B131=""),"",SUMIFS(tbTransferencias[Quantidade recebida],tbTransferencias[Destino],$A131,tbTransferencias[SKU],$B131,tbTransferencias[Data de recebimento],"&gt;="&amp;Cadastros!$B$4))</f>
        <v/>
      </c>
      <c r="H131" s="23">
        <f>IF(OR($A131="",$B131="",$D131=""),"",$D131-$F131+$G131)</f>
        <v/>
      </c>
      <c r="I131" s="23">
        <f>IF(OR($A131="",$B131=""),"",SUMIFS(tbTransferencias[Quantidade enviada],tbTransferencias[Destino],$A131,tbTransferencias[SKU],$B131,tbTransferencias[Status],"Em trânsito"))</f>
        <v/>
      </c>
      <c r="J131" s="23">
        <f>IF($H131="","",$H131+$I131)</f>
        <v/>
      </c>
      <c r="K131" s="22">
        <f>IF(OR($A131="",$B131=""),"",IF(COUNTIFS($A$5:$A$204,$A131,$B$5:$B$204,$B131)&gt;1,"Cadastro duplicado",IF($D131="","Definir saldo inicial",IF($E131="","Definir estoque mínimo",IF($H131&lt;0,"Saldo negativo",IF($H131&lt;$E131,"Abaixo do mínimo","OK"))))))</f>
        <v/>
      </c>
    </row>
    <row r="132">
      <c r="A132" s="18" t="n"/>
      <c r="B132" s="18" t="n"/>
      <c r="C132" s="20">
        <f>IF(OR($A132="",$B132=""),"",IFERROR(INDEX(tbProdutos[Produto],MATCH($B132,tbProdutos[SKU],0)),"SKU não cadastrado"))</f>
        <v/>
      </c>
      <c r="D132" s="21" t="n"/>
      <c r="E132" s="21" t="n"/>
      <c r="F132" s="23">
        <f>IF(OR($A132="",$B132=""),"",SUMIFS(tbTransferencias[Quantidade enviada],tbTransferencias[Origem],$A132,tbTransferencias[SKU],$B132,tbTransferencias[Data de envio],"&gt;="&amp;Cadastros!$B$4))</f>
        <v/>
      </c>
      <c r="G132" s="23">
        <f>IF(OR($A132="",$B132=""),"",SUMIFS(tbTransferencias[Quantidade recebida],tbTransferencias[Destino],$A132,tbTransferencias[SKU],$B132,tbTransferencias[Data de recebimento],"&gt;="&amp;Cadastros!$B$4))</f>
        <v/>
      </c>
      <c r="H132" s="23">
        <f>IF(OR($A132="",$B132="",$D132=""),"",$D132-$F132+$G132)</f>
        <v/>
      </c>
      <c r="I132" s="23">
        <f>IF(OR($A132="",$B132=""),"",SUMIFS(tbTransferencias[Quantidade enviada],tbTransferencias[Destino],$A132,tbTransferencias[SKU],$B132,tbTransferencias[Status],"Em trânsito"))</f>
        <v/>
      </c>
      <c r="J132" s="23">
        <f>IF($H132="","",$H132+$I132)</f>
        <v/>
      </c>
      <c r="K132" s="22">
        <f>IF(OR($A132="",$B132=""),"",IF(COUNTIFS($A$5:$A$204,$A132,$B$5:$B$204,$B132)&gt;1,"Cadastro duplicado",IF($D132="","Definir saldo inicial",IF($E132="","Definir estoque mínimo",IF($H132&lt;0,"Saldo negativo",IF($H132&lt;$E132,"Abaixo do mínimo","OK"))))))</f>
        <v/>
      </c>
    </row>
    <row r="133">
      <c r="A133" s="18" t="n"/>
      <c r="B133" s="18" t="n"/>
      <c r="C133" s="20">
        <f>IF(OR($A133="",$B133=""),"",IFERROR(INDEX(tbProdutos[Produto],MATCH($B133,tbProdutos[SKU],0)),"SKU não cadastrado"))</f>
        <v/>
      </c>
      <c r="D133" s="21" t="n"/>
      <c r="E133" s="21" t="n"/>
      <c r="F133" s="23">
        <f>IF(OR($A133="",$B133=""),"",SUMIFS(tbTransferencias[Quantidade enviada],tbTransferencias[Origem],$A133,tbTransferencias[SKU],$B133,tbTransferencias[Data de envio],"&gt;="&amp;Cadastros!$B$4))</f>
        <v/>
      </c>
      <c r="G133" s="23">
        <f>IF(OR($A133="",$B133=""),"",SUMIFS(tbTransferencias[Quantidade recebida],tbTransferencias[Destino],$A133,tbTransferencias[SKU],$B133,tbTransferencias[Data de recebimento],"&gt;="&amp;Cadastros!$B$4))</f>
        <v/>
      </c>
      <c r="H133" s="23">
        <f>IF(OR($A133="",$B133="",$D133=""),"",$D133-$F133+$G133)</f>
        <v/>
      </c>
      <c r="I133" s="23">
        <f>IF(OR($A133="",$B133=""),"",SUMIFS(tbTransferencias[Quantidade enviada],tbTransferencias[Destino],$A133,tbTransferencias[SKU],$B133,tbTransferencias[Status],"Em trânsito"))</f>
        <v/>
      </c>
      <c r="J133" s="23">
        <f>IF($H133="","",$H133+$I133)</f>
        <v/>
      </c>
      <c r="K133" s="22">
        <f>IF(OR($A133="",$B133=""),"",IF(COUNTIFS($A$5:$A$204,$A133,$B$5:$B$204,$B133)&gt;1,"Cadastro duplicado",IF($D133="","Definir saldo inicial",IF($E133="","Definir estoque mínimo",IF($H133&lt;0,"Saldo negativo",IF($H133&lt;$E133,"Abaixo do mínimo","OK"))))))</f>
        <v/>
      </c>
    </row>
    <row r="134">
      <c r="A134" s="18" t="n"/>
      <c r="B134" s="18" t="n"/>
      <c r="C134" s="20">
        <f>IF(OR($A134="",$B134=""),"",IFERROR(INDEX(tbProdutos[Produto],MATCH($B134,tbProdutos[SKU],0)),"SKU não cadastrado"))</f>
        <v/>
      </c>
      <c r="D134" s="21" t="n"/>
      <c r="E134" s="21" t="n"/>
      <c r="F134" s="23">
        <f>IF(OR($A134="",$B134=""),"",SUMIFS(tbTransferencias[Quantidade enviada],tbTransferencias[Origem],$A134,tbTransferencias[SKU],$B134,tbTransferencias[Data de envio],"&gt;="&amp;Cadastros!$B$4))</f>
        <v/>
      </c>
      <c r="G134" s="23">
        <f>IF(OR($A134="",$B134=""),"",SUMIFS(tbTransferencias[Quantidade recebida],tbTransferencias[Destino],$A134,tbTransferencias[SKU],$B134,tbTransferencias[Data de recebimento],"&gt;="&amp;Cadastros!$B$4))</f>
        <v/>
      </c>
      <c r="H134" s="23">
        <f>IF(OR($A134="",$B134="",$D134=""),"",$D134-$F134+$G134)</f>
        <v/>
      </c>
      <c r="I134" s="23">
        <f>IF(OR($A134="",$B134=""),"",SUMIFS(tbTransferencias[Quantidade enviada],tbTransferencias[Destino],$A134,tbTransferencias[SKU],$B134,tbTransferencias[Status],"Em trânsito"))</f>
        <v/>
      </c>
      <c r="J134" s="23">
        <f>IF($H134="","",$H134+$I134)</f>
        <v/>
      </c>
      <c r="K134" s="22">
        <f>IF(OR($A134="",$B134=""),"",IF(COUNTIFS($A$5:$A$204,$A134,$B$5:$B$204,$B134)&gt;1,"Cadastro duplicado",IF($D134="","Definir saldo inicial",IF($E134="","Definir estoque mínimo",IF($H134&lt;0,"Saldo negativo",IF($H134&lt;$E134,"Abaixo do mínimo","OK"))))))</f>
        <v/>
      </c>
    </row>
    <row r="135">
      <c r="A135" s="18" t="n"/>
      <c r="B135" s="18" t="n"/>
      <c r="C135" s="20">
        <f>IF(OR($A135="",$B135=""),"",IFERROR(INDEX(tbProdutos[Produto],MATCH($B135,tbProdutos[SKU],0)),"SKU não cadastrado"))</f>
        <v/>
      </c>
      <c r="D135" s="21" t="n"/>
      <c r="E135" s="21" t="n"/>
      <c r="F135" s="23">
        <f>IF(OR($A135="",$B135=""),"",SUMIFS(tbTransferencias[Quantidade enviada],tbTransferencias[Origem],$A135,tbTransferencias[SKU],$B135,tbTransferencias[Data de envio],"&gt;="&amp;Cadastros!$B$4))</f>
        <v/>
      </c>
      <c r="G135" s="23">
        <f>IF(OR($A135="",$B135=""),"",SUMIFS(tbTransferencias[Quantidade recebida],tbTransferencias[Destino],$A135,tbTransferencias[SKU],$B135,tbTransferencias[Data de recebimento],"&gt;="&amp;Cadastros!$B$4))</f>
        <v/>
      </c>
      <c r="H135" s="23">
        <f>IF(OR($A135="",$B135="",$D135=""),"",$D135-$F135+$G135)</f>
        <v/>
      </c>
      <c r="I135" s="23">
        <f>IF(OR($A135="",$B135=""),"",SUMIFS(tbTransferencias[Quantidade enviada],tbTransferencias[Destino],$A135,tbTransferencias[SKU],$B135,tbTransferencias[Status],"Em trânsito"))</f>
        <v/>
      </c>
      <c r="J135" s="23">
        <f>IF($H135="","",$H135+$I135)</f>
        <v/>
      </c>
      <c r="K135" s="22">
        <f>IF(OR($A135="",$B135=""),"",IF(COUNTIFS($A$5:$A$204,$A135,$B$5:$B$204,$B135)&gt;1,"Cadastro duplicado",IF($D135="","Definir saldo inicial",IF($E135="","Definir estoque mínimo",IF($H135&lt;0,"Saldo negativo",IF($H135&lt;$E135,"Abaixo do mínimo","OK"))))))</f>
        <v/>
      </c>
    </row>
    <row r="136">
      <c r="A136" s="18" t="n"/>
      <c r="B136" s="18" t="n"/>
      <c r="C136" s="20">
        <f>IF(OR($A136="",$B136=""),"",IFERROR(INDEX(tbProdutos[Produto],MATCH($B136,tbProdutos[SKU],0)),"SKU não cadastrado"))</f>
        <v/>
      </c>
      <c r="D136" s="21" t="n"/>
      <c r="E136" s="21" t="n"/>
      <c r="F136" s="23">
        <f>IF(OR($A136="",$B136=""),"",SUMIFS(tbTransferencias[Quantidade enviada],tbTransferencias[Origem],$A136,tbTransferencias[SKU],$B136,tbTransferencias[Data de envio],"&gt;="&amp;Cadastros!$B$4))</f>
        <v/>
      </c>
      <c r="G136" s="23">
        <f>IF(OR($A136="",$B136=""),"",SUMIFS(tbTransferencias[Quantidade recebida],tbTransferencias[Destino],$A136,tbTransferencias[SKU],$B136,tbTransferencias[Data de recebimento],"&gt;="&amp;Cadastros!$B$4))</f>
        <v/>
      </c>
      <c r="H136" s="23">
        <f>IF(OR($A136="",$B136="",$D136=""),"",$D136-$F136+$G136)</f>
        <v/>
      </c>
      <c r="I136" s="23">
        <f>IF(OR($A136="",$B136=""),"",SUMIFS(tbTransferencias[Quantidade enviada],tbTransferencias[Destino],$A136,tbTransferencias[SKU],$B136,tbTransferencias[Status],"Em trânsito"))</f>
        <v/>
      </c>
      <c r="J136" s="23">
        <f>IF($H136="","",$H136+$I136)</f>
        <v/>
      </c>
      <c r="K136" s="22">
        <f>IF(OR($A136="",$B136=""),"",IF(COUNTIFS($A$5:$A$204,$A136,$B$5:$B$204,$B136)&gt;1,"Cadastro duplicado",IF($D136="","Definir saldo inicial",IF($E136="","Definir estoque mínimo",IF($H136&lt;0,"Saldo negativo",IF($H136&lt;$E136,"Abaixo do mínimo","OK"))))))</f>
        <v/>
      </c>
    </row>
    <row r="137">
      <c r="A137" s="18" t="n"/>
      <c r="B137" s="18" t="n"/>
      <c r="C137" s="20">
        <f>IF(OR($A137="",$B137=""),"",IFERROR(INDEX(tbProdutos[Produto],MATCH($B137,tbProdutos[SKU],0)),"SKU não cadastrado"))</f>
        <v/>
      </c>
      <c r="D137" s="21" t="n"/>
      <c r="E137" s="21" t="n"/>
      <c r="F137" s="23">
        <f>IF(OR($A137="",$B137=""),"",SUMIFS(tbTransferencias[Quantidade enviada],tbTransferencias[Origem],$A137,tbTransferencias[SKU],$B137,tbTransferencias[Data de envio],"&gt;="&amp;Cadastros!$B$4))</f>
        <v/>
      </c>
      <c r="G137" s="23">
        <f>IF(OR($A137="",$B137=""),"",SUMIFS(tbTransferencias[Quantidade recebida],tbTransferencias[Destino],$A137,tbTransferencias[SKU],$B137,tbTransferencias[Data de recebimento],"&gt;="&amp;Cadastros!$B$4))</f>
        <v/>
      </c>
      <c r="H137" s="23">
        <f>IF(OR($A137="",$B137="",$D137=""),"",$D137-$F137+$G137)</f>
        <v/>
      </c>
      <c r="I137" s="23">
        <f>IF(OR($A137="",$B137=""),"",SUMIFS(tbTransferencias[Quantidade enviada],tbTransferencias[Destino],$A137,tbTransferencias[SKU],$B137,tbTransferencias[Status],"Em trânsito"))</f>
        <v/>
      </c>
      <c r="J137" s="23">
        <f>IF($H137="","",$H137+$I137)</f>
        <v/>
      </c>
      <c r="K137" s="22">
        <f>IF(OR($A137="",$B137=""),"",IF(COUNTIFS($A$5:$A$204,$A137,$B$5:$B$204,$B137)&gt;1,"Cadastro duplicado",IF($D137="","Definir saldo inicial",IF($E137="","Definir estoque mínimo",IF($H137&lt;0,"Saldo negativo",IF($H137&lt;$E137,"Abaixo do mínimo","OK"))))))</f>
        <v/>
      </c>
    </row>
    <row r="138">
      <c r="A138" s="18" t="n"/>
      <c r="B138" s="18" t="n"/>
      <c r="C138" s="20">
        <f>IF(OR($A138="",$B138=""),"",IFERROR(INDEX(tbProdutos[Produto],MATCH($B138,tbProdutos[SKU],0)),"SKU não cadastrado"))</f>
        <v/>
      </c>
      <c r="D138" s="21" t="n"/>
      <c r="E138" s="21" t="n"/>
      <c r="F138" s="23">
        <f>IF(OR($A138="",$B138=""),"",SUMIFS(tbTransferencias[Quantidade enviada],tbTransferencias[Origem],$A138,tbTransferencias[SKU],$B138,tbTransferencias[Data de envio],"&gt;="&amp;Cadastros!$B$4))</f>
        <v/>
      </c>
      <c r="G138" s="23">
        <f>IF(OR($A138="",$B138=""),"",SUMIFS(tbTransferencias[Quantidade recebida],tbTransferencias[Destino],$A138,tbTransferencias[SKU],$B138,tbTransferencias[Data de recebimento],"&gt;="&amp;Cadastros!$B$4))</f>
        <v/>
      </c>
      <c r="H138" s="23">
        <f>IF(OR($A138="",$B138="",$D138=""),"",$D138-$F138+$G138)</f>
        <v/>
      </c>
      <c r="I138" s="23">
        <f>IF(OR($A138="",$B138=""),"",SUMIFS(tbTransferencias[Quantidade enviada],tbTransferencias[Destino],$A138,tbTransferencias[SKU],$B138,tbTransferencias[Status],"Em trânsito"))</f>
        <v/>
      </c>
      <c r="J138" s="23">
        <f>IF($H138="","",$H138+$I138)</f>
        <v/>
      </c>
      <c r="K138" s="22">
        <f>IF(OR($A138="",$B138=""),"",IF(COUNTIFS($A$5:$A$204,$A138,$B$5:$B$204,$B138)&gt;1,"Cadastro duplicado",IF($D138="","Definir saldo inicial",IF($E138="","Definir estoque mínimo",IF($H138&lt;0,"Saldo negativo",IF($H138&lt;$E138,"Abaixo do mínimo","OK"))))))</f>
        <v/>
      </c>
    </row>
    <row r="139">
      <c r="A139" s="18" t="n"/>
      <c r="B139" s="18" t="n"/>
      <c r="C139" s="20">
        <f>IF(OR($A139="",$B139=""),"",IFERROR(INDEX(tbProdutos[Produto],MATCH($B139,tbProdutos[SKU],0)),"SKU não cadastrado"))</f>
        <v/>
      </c>
      <c r="D139" s="21" t="n"/>
      <c r="E139" s="21" t="n"/>
      <c r="F139" s="23">
        <f>IF(OR($A139="",$B139=""),"",SUMIFS(tbTransferencias[Quantidade enviada],tbTransferencias[Origem],$A139,tbTransferencias[SKU],$B139,tbTransferencias[Data de envio],"&gt;="&amp;Cadastros!$B$4))</f>
        <v/>
      </c>
      <c r="G139" s="23">
        <f>IF(OR($A139="",$B139=""),"",SUMIFS(tbTransferencias[Quantidade recebida],tbTransferencias[Destino],$A139,tbTransferencias[SKU],$B139,tbTransferencias[Data de recebimento],"&gt;="&amp;Cadastros!$B$4))</f>
        <v/>
      </c>
      <c r="H139" s="23">
        <f>IF(OR($A139="",$B139="",$D139=""),"",$D139-$F139+$G139)</f>
        <v/>
      </c>
      <c r="I139" s="23">
        <f>IF(OR($A139="",$B139=""),"",SUMIFS(tbTransferencias[Quantidade enviada],tbTransferencias[Destino],$A139,tbTransferencias[SKU],$B139,tbTransferencias[Status],"Em trânsito"))</f>
        <v/>
      </c>
      <c r="J139" s="23">
        <f>IF($H139="","",$H139+$I139)</f>
        <v/>
      </c>
      <c r="K139" s="22">
        <f>IF(OR($A139="",$B139=""),"",IF(COUNTIFS($A$5:$A$204,$A139,$B$5:$B$204,$B139)&gt;1,"Cadastro duplicado",IF($D139="","Definir saldo inicial",IF($E139="","Definir estoque mínimo",IF($H139&lt;0,"Saldo negativo",IF($H139&lt;$E139,"Abaixo do mínimo","OK"))))))</f>
        <v/>
      </c>
    </row>
    <row r="140">
      <c r="A140" s="18" t="n"/>
      <c r="B140" s="18" t="n"/>
      <c r="C140" s="20">
        <f>IF(OR($A140="",$B140=""),"",IFERROR(INDEX(tbProdutos[Produto],MATCH($B140,tbProdutos[SKU],0)),"SKU não cadastrado"))</f>
        <v/>
      </c>
      <c r="D140" s="21" t="n"/>
      <c r="E140" s="21" t="n"/>
      <c r="F140" s="23">
        <f>IF(OR($A140="",$B140=""),"",SUMIFS(tbTransferencias[Quantidade enviada],tbTransferencias[Origem],$A140,tbTransferencias[SKU],$B140,tbTransferencias[Data de envio],"&gt;="&amp;Cadastros!$B$4))</f>
        <v/>
      </c>
      <c r="G140" s="23">
        <f>IF(OR($A140="",$B140=""),"",SUMIFS(tbTransferencias[Quantidade recebida],tbTransferencias[Destino],$A140,tbTransferencias[SKU],$B140,tbTransferencias[Data de recebimento],"&gt;="&amp;Cadastros!$B$4))</f>
        <v/>
      </c>
      <c r="H140" s="23">
        <f>IF(OR($A140="",$B140="",$D140=""),"",$D140-$F140+$G140)</f>
        <v/>
      </c>
      <c r="I140" s="23">
        <f>IF(OR($A140="",$B140=""),"",SUMIFS(tbTransferencias[Quantidade enviada],tbTransferencias[Destino],$A140,tbTransferencias[SKU],$B140,tbTransferencias[Status],"Em trânsito"))</f>
        <v/>
      </c>
      <c r="J140" s="23">
        <f>IF($H140="","",$H140+$I140)</f>
        <v/>
      </c>
      <c r="K140" s="22">
        <f>IF(OR($A140="",$B140=""),"",IF(COUNTIFS($A$5:$A$204,$A140,$B$5:$B$204,$B140)&gt;1,"Cadastro duplicado",IF($D140="","Definir saldo inicial",IF($E140="","Definir estoque mínimo",IF($H140&lt;0,"Saldo negativo",IF($H140&lt;$E140,"Abaixo do mínimo","OK"))))))</f>
        <v/>
      </c>
    </row>
    <row r="141">
      <c r="A141" s="18" t="n"/>
      <c r="B141" s="18" t="n"/>
      <c r="C141" s="20">
        <f>IF(OR($A141="",$B141=""),"",IFERROR(INDEX(tbProdutos[Produto],MATCH($B141,tbProdutos[SKU],0)),"SKU não cadastrado"))</f>
        <v/>
      </c>
      <c r="D141" s="21" t="n"/>
      <c r="E141" s="21" t="n"/>
      <c r="F141" s="23">
        <f>IF(OR($A141="",$B141=""),"",SUMIFS(tbTransferencias[Quantidade enviada],tbTransferencias[Origem],$A141,tbTransferencias[SKU],$B141,tbTransferencias[Data de envio],"&gt;="&amp;Cadastros!$B$4))</f>
        <v/>
      </c>
      <c r="G141" s="23">
        <f>IF(OR($A141="",$B141=""),"",SUMIFS(tbTransferencias[Quantidade recebida],tbTransferencias[Destino],$A141,tbTransferencias[SKU],$B141,tbTransferencias[Data de recebimento],"&gt;="&amp;Cadastros!$B$4))</f>
        <v/>
      </c>
      <c r="H141" s="23">
        <f>IF(OR($A141="",$B141="",$D141=""),"",$D141-$F141+$G141)</f>
        <v/>
      </c>
      <c r="I141" s="23">
        <f>IF(OR($A141="",$B141=""),"",SUMIFS(tbTransferencias[Quantidade enviada],tbTransferencias[Destino],$A141,tbTransferencias[SKU],$B141,tbTransferencias[Status],"Em trânsito"))</f>
        <v/>
      </c>
      <c r="J141" s="23">
        <f>IF($H141="","",$H141+$I141)</f>
        <v/>
      </c>
      <c r="K141" s="22">
        <f>IF(OR($A141="",$B141=""),"",IF(COUNTIFS($A$5:$A$204,$A141,$B$5:$B$204,$B141)&gt;1,"Cadastro duplicado",IF($D141="","Definir saldo inicial",IF($E141="","Definir estoque mínimo",IF($H141&lt;0,"Saldo negativo",IF($H141&lt;$E141,"Abaixo do mínimo","OK"))))))</f>
        <v/>
      </c>
    </row>
    <row r="142">
      <c r="A142" s="18" t="n"/>
      <c r="B142" s="18" t="n"/>
      <c r="C142" s="20">
        <f>IF(OR($A142="",$B142=""),"",IFERROR(INDEX(tbProdutos[Produto],MATCH($B142,tbProdutos[SKU],0)),"SKU não cadastrado"))</f>
        <v/>
      </c>
      <c r="D142" s="21" t="n"/>
      <c r="E142" s="21" t="n"/>
      <c r="F142" s="23">
        <f>IF(OR($A142="",$B142=""),"",SUMIFS(tbTransferencias[Quantidade enviada],tbTransferencias[Origem],$A142,tbTransferencias[SKU],$B142,tbTransferencias[Data de envio],"&gt;="&amp;Cadastros!$B$4))</f>
        <v/>
      </c>
      <c r="G142" s="23">
        <f>IF(OR($A142="",$B142=""),"",SUMIFS(tbTransferencias[Quantidade recebida],tbTransferencias[Destino],$A142,tbTransferencias[SKU],$B142,tbTransferencias[Data de recebimento],"&gt;="&amp;Cadastros!$B$4))</f>
        <v/>
      </c>
      <c r="H142" s="23">
        <f>IF(OR($A142="",$B142="",$D142=""),"",$D142-$F142+$G142)</f>
        <v/>
      </c>
      <c r="I142" s="23">
        <f>IF(OR($A142="",$B142=""),"",SUMIFS(tbTransferencias[Quantidade enviada],tbTransferencias[Destino],$A142,tbTransferencias[SKU],$B142,tbTransferencias[Status],"Em trânsito"))</f>
        <v/>
      </c>
      <c r="J142" s="23">
        <f>IF($H142="","",$H142+$I142)</f>
        <v/>
      </c>
      <c r="K142" s="22">
        <f>IF(OR($A142="",$B142=""),"",IF(COUNTIFS($A$5:$A$204,$A142,$B$5:$B$204,$B142)&gt;1,"Cadastro duplicado",IF($D142="","Definir saldo inicial",IF($E142="","Definir estoque mínimo",IF($H142&lt;0,"Saldo negativo",IF($H142&lt;$E142,"Abaixo do mínimo","OK"))))))</f>
        <v/>
      </c>
    </row>
    <row r="143">
      <c r="A143" s="18" t="n"/>
      <c r="B143" s="18" t="n"/>
      <c r="C143" s="20">
        <f>IF(OR($A143="",$B143=""),"",IFERROR(INDEX(tbProdutos[Produto],MATCH($B143,tbProdutos[SKU],0)),"SKU não cadastrado"))</f>
        <v/>
      </c>
      <c r="D143" s="21" t="n"/>
      <c r="E143" s="21" t="n"/>
      <c r="F143" s="23">
        <f>IF(OR($A143="",$B143=""),"",SUMIFS(tbTransferencias[Quantidade enviada],tbTransferencias[Origem],$A143,tbTransferencias[SKU],$B143,tbTransferencias[Data de envio],"&gt;="&amp;Cadastros!$B$4))</f>
        <v/>
      </c>
      <c r="G143" s="23">
        <f>IF(OR($A143="",$B143=""),"",SUMIFS(tbTransferencias[Quantidade recebida],tbTransferencias[Destino],$A143,tbTransferencias[SKU],$B143,tbTransferencias[Data de recebimento],"&gt;="&amp;Cadastros!$B$4))</f>
        <v/>
      </c>
      <c r="H143" s="23">
        <f>IF(OR($A143="",$B143="",$D143=""),"",$D143-$F143+$G143)</f>
        <v/>
      </c>
      <c r="I143" s="23">
        <f>IF(OR($A143="",$B143=""),"",SUMIFS(tbTransferencias[Quantidade enviada],tbTransferencias[Destino],$A143,tbTransferencias[SKU],$B143,tbTransferencias[Status],"Em trânsito"))</f>
        <v/>
      </c>
      <c r="J143" s="23">
        <f>IF($H143="","",$H143+$I143)</f>
        <v/>
      </c>
      <c r="K143" s="22">
        <f>IF(OR($A143="",$B143=""),"",IF(COUNTIFS($A$5:$A$204,$A143,$B$5:$B$204,$B143)&gt;1,"Cadastro duplicado",IF($D143="","Definir saldo inicial",IF($E143="","Definir estoque mínimo",IF($H143&lt;0,"Saldo negativo",IF($H143&lt;$E143,"Abaixo do mínimo","OK"))))))</f>
        <v/>
      </c>
    </row>
    <row r="144">
      <c r="A144" s="18" t="n"/>
      <c r="B144" s="18" t="n"/>
      <c r="C144" s="20">
        <f>IF(OR($A144="",$B144=""),"",IFERROR(INDEX(tbProdutos[Produto],MATCH($B144,tbProdutos[SKU],0)),"SKU não cadastrado"))</f>
        <v/>
      </c>
      <c r="D144" s="21" t="n"/>
      <c r="E144" s="21" t="n"/>
      <c r="F144" s="23">
        <f>IF(OR($A144="",$B144=""),"",SUMIFS(tbTransferencias[Quantidade enviada],tbTransferencias[Origem],$A144,tbTransferencias[SKU],$B144,tbTransferencias[Data de envio],"&gt;="&amp;Cadastros!$B$4))</f>
        <v/>
      </c>
      <c r="G144" s="23">
        <f>IF(OR($A144="",$B144=""),"",SUMIFS(tbTransferencias[Quantidade recebida],tbTransferencias[Destino],$A144,tbTransferencias[SKU],$B144,tbTransferencias[Data de recebimento],"&gt;="&amp;Cadastros!$B$4))</f>
        <v/>
      </c>
      <c r="H144" s="23">
        <f>IF(OR($A144="",$B144="",$D144=""),"",$D144-$F144+$G144)</f>
        <v/>
      </c>
      <c r="I144" s="23">
        <f>IF(OR($A144="",$B144=""),"",SUMIFS(tbTransferencias[Quantidade enviada],tbTransferencias[Destino],$A144,tbTransferencias[SKU],$B144,tbTransferencias[Status],"Em trânsito"))</f>
        <v/>
      </c>
      <c r="J144" s="23">
        <f>IF($H144="","",$H144+$I144)</f>
        <v/>
      </c>
      <c r="K144" s="22">
        <f>IF(OR($A144="",$B144=""),"",IF(COUNTIFS($A$5:$A$204,$A144,$B$5:$B$204,$B144)&gt;1,"Cadastro duplicado",IF($D144="","Definir saldo inicial",IF($E144="","Definir estoque mínimo",IF($H144&lt;0,"Saldo negativo",IF($H144&lt;$E144,"Abaixo do mínimo","OK"))))))</f>
        <v/>
      </c>
    </row>
    <row r="145">
      <c r="A145" s="18" t="n"/>
      <c r="B145" s="18" t="n"/>
      <c r="C145" s="20">
        <f>IF(OR($A145="",$B145=""),"",IFERROR(INDEX(tbProdutos[Produto],MATCH($B145,tbProdutos[SKU],0)),"SKU não cadastrado"))</f>
        <v/>
      </c>
      <c r="D145" s="21" t="n"/>
      <c r="E145" s="21" t="n"/>
      <c r="F145" s="23">
        <f>IF(OR($A145="",$B145=""),"",SUMIFS(tbTransferencias[Quantidade enviada],tbTransferencias[Origem],$A145,tbTransferencias[SKU],$B145,tbTransferencias[Data de envio],"&gt;="&amp;Cadastros!$B$4))</f>
        <v/>
      </c>
      <c r="G145" s="23">
        <f>IF(OR($A145="",$B145=""),"",SUMIFS(tbTransferencias[Quantidade recebida],tbTransferencias[Destino],$A145,tbTransferencias[SKU],$B145,tbTransferencias[Data de recebimento],"&gt;="&amp;Cadastros!$B$4))</f>
        <v/>
      </c>
      <c r="H145" s="23">
        <f>IF(OR($A145="",$B145="",$D145=""),"",$D145-$F145+$G145)</f>
        <v/>
      </c>
      <c r="I145" s="23">
        <f>IF(OR($A145="",$B145=""),"",SUMIFS(tbTransferencias[Quantidade enviada],tbTransferencias[Destino],$A145,tbTransferencias[SKU],$B145,tbTransferencias[Status],"Em trânsito"))</f>
        <v/>
      </c>
      <c r="J145" s="23">
        <f>IF($H145="","",$H145+$I145)</f>
        <v/>
      </c>
      <c r="K145" s="22">
        <f>IF(OR($A145="",$B145=""),"",IF(COUNTIFS($A$5:$A$204,$A145,$B$5:$B$204,$B145)&gt;1,"Cadastro duplicado",IF($D145="","Definir saldo inicial",IF($E145="","Definir estoque mínimo",IF($H145&lt;0,"Saldo negativo",IF($H145&lt;$E145,"Abaixo do mínimo","OK"))))))</f>
        <v/>
      </c>
    </row>
    <row r="146">
      <c r="A146" s="18" t="n"/>
      <c r="B146" s="18" t="n"/>
      <c r="C146" s="20">
        <f>IF(OR($A146="",$B146=""),"",IFERROR(INDEX(tbProdutos[Produto],MATCH($B146,tbProdutos[SKU],0)),"SKU não cadastrado"))</f>
        <v/>
      </c>
      <c r="D146" s="21" t="n"/>
      <c r="E146" s="21" t="n"/>
      <c r="F146" s="23">
        <f>IF(OR($A146="",$B146=""),"",SUMIFS(tbTransferencias[Quantidade enviada],tbTransferencias[Origem],$A146,tbTransferencias[SKU],$B146,tbTransferencias[Data de envio],"&gt;="&amp;Cadastros!$B$4))</f>
        <v/>
      </c>
      <c r="G146" s="23">
        <f>IF(OR($A146="",$B146=""),"",SUMIFS(tbTransferencias[Quantidade recebida],tbTransferencias[Destino],$A146,tbTransferencias[SKU],$B146,tbTransferencias[Data de recebimento],"&gt;="&amp;Cadastros!$B$4))</f>
        <v/>
      </c>
      <c r="H146" s="23">
        <f>IF(OR($A146="",$B146="",$D146=""),"",$D146-$F146+$G146)</f>
        <v/>
      </c>
      <c r="I146" s="23">
        <f>IF(OR($A146="",$B146=""),"",SUMIFS(tbTransferencias[Quantidade enviada],tbTransferencias[Destino],$A146,tbTransferencias[SKU],$B146,tbTransferencias[Status],"Em trânsito"))</f>
        <v/>
      </c>
      <c r="J146" s="23">
        <f>IF($H146="","",$H146+$I146)</f>
        <v/>
      </c>
      <c r="K146" s="22">
        <f>IF(OR($A146="",$B146=""),"",IF(COUNTIFS($A$5:$A$204,$A146,$B$5:$B$204,$B146)&gt;1,"Cadastro duplicado",IF($D146="","Definir saldo inicial",IF($E146="","Definir estoque mínimo",IF($H146&lt;0,"Saldo negativo",IF($H146&lt;$E146,"Abaixo do mínimo","OK"))))))</f>
        <v/>
      </c>
    </row>
    <row r="147">
      <c r="A147" s="18" t="n"/>
      <c r="B147" s="18" t="n"/>
      <c r="C147" s="20">
        <f>IF(OR($A147="",$B147=""),"",IFERROR(INDEX(tbProdutos[Produto],MATCH($B147,tbProdutos[SKU],0)),"SKU não cadastrado"))</f>
        <v/>
      </c>
      <c r="D147" s="21" t="n"/>
      <c r="E147" s="21" t="n"/>
      <c r="F147" s="23">
        <f>IF(OR($A147="",$B147=""),"",SUMIFS(tbTransferencias[Quantidade enviada],tbTransferencias[Origem],$A147,tbTransferencias[SKU],$B147,tbTransferencias[Data de envio],"&gt;="&amp;Cadastros!$B$4))</f>
        <v/>
      </c>
      <c r="G147" s="23">
        <f>IF(OR($A147="",$B147=""),"",SUMIFS(tbTransferencias[Quantidade recebida],tbTransferencias[Destino],$A147,tbTransferencias[SKU],$B147,tbTransferencias[Data de recebimento],"&gt;="&amp;Cadastros!$B$4))</f>
        <v/>
      </c>
      <c r="H147" s="23">
        <f>IF(OR($A147="",$B147="",$D147=""),"",$D147-$F147+$G147)</f>
        <v/>
      </c>
      <c r="I147" s="23">
        <f>IF(OR($A147="",$B147=""),"",SUMIFS(tbTransferencias[Quantidade enviada],tbTransferencias[Destino],$A147,tbTransferencias[SKU],$B147,tbTransferencias[Status],"Em trânsito"))</f>
        <v/>
      </c>
      <c r="J147" s="23">
        <f>IF($H147="","",$H147+$I147)</f>
        <v/>
      </c>
      <c r="K147" s="22">
        <f>IF(OR($A147="",$B147=""),"",IF(COUNTIFS($A$5:$A$204,$A147,$B$5:$B$204,$B147)&gt;1,"Cadastro duplicado",IF($D147="","Definir saldo inicial",IF($E147="","Definir estoque mínimo",IF($H147&lt;0,"Saldo negativo",IF($H147&lt;$E147,"Abaixo do mínimo","OK"))))))</f>
        <v/>
      </c>
    </row>
    <row r="148">
      <c r="A148" s="18" t="n"/>
      <c r="B148" s="18" t="n"/>
      <c r="C148" s="20">
        <f>IF(OR($A148="",$B148=""),"",IFERROR(INDEX(tbProdutos[Produto],MATCH($B148,tbProdutos[SKU],0)),"SKU não cadastrado"))</f>
        <v/>
      </c>
      <c r="D148" s="21" t="n"/>
      <c r="E148" s="21" t="n"/>
      <c r="F148" s="23">
        <f>IF(OR($A148="",$B148=""),"",SUMIFS(tbTransferencias[Quantidade enviada],tbTransferencias[Origem],$A148,tbTransferencias[SKU],$B148,tbTransferencias[Data de envio],"&gt;="&amp;Cadastros!$B$4))</f>
        <v/>
      </c>
      <c r="G148" s="23">
        <f>IF(OR($A148="",$B148=""),"",SUMIFS(tbTransferencias[Quantidade recebida],tbTransferencias[Destino],$A148,tbTransferencias[SKU],$B148,tbTransferencias[Data de recebimento],"&gt;="&amp;Cadastros!$B$4))</f>
        <v/>
      </c>
      <c r="H148" s="23">
        <f>IF(OR($A148="",$B148="",$D148=""),"",$D148-$F148+$G148)</f>
        <v/>
      </c>
      <c r="I148" s="23">
        <f>IF(OR($A148="",$B148=""),"",SUMIFS(tbTransferencias[Quantidade enviada],tbTransferencias[Destino],$A148,tbTransferencias[SKU],$B148,tbTransferencias[Status],"Em trânsito"))</f>
        <v/>
      </c>
      <c r="J148" s="23">
        <f>IF($H148="","",$H148+$I148)</f>
        <v/>
      </c>
      <c r="K148" s="22">
        <f>IF(OR($A148="",$B148=""),"",IF(COUNTIFS($A$5:$A$204,$A148,$B$5:$B$204,$B148)&gt;1,"Cadastro duplicado",IF($D148="","Definir saldo inicial",IF($E148="","Definir estoque mínimo",IF($H148&lt;0,"Saldo negativo",IF($H148&lt;$E148,"Abaixo do mínimo","OK"))))))</f>
        <v/>
      </c>
    </row>
    <row r="149">
      <c r="A149" s="18" t="n"/>
      <c r="B149" s="18" t="n"/>
      <c r="C149" s="20">
        <f>IF(OR($A149="",$B149=""),"",IFERROR(INDEX(tbProdutos[Produto],MATCH($B149,tbProdutos[SKU],0)),"SKU não cadastrado"))</f>
        <v/>
      </c>
      <c r="D149" s="21" t="n"/>
      <c r="E149" s="21" t="n"/>
      <c r="F149" s="23">
        <f>IF(OR($A149="",$B149=""),"",SUMIFS(tbTransferencias[Quantidade enviada],tbTransferencias[Origem],$A149,tbTransferencias[SKU],$B149,tbTransferencias[Data de envio],"&gt;="&amp;Cadastros!$B$4))</f>
        <v/>
      </c>
      <c r="G149" s="23">
        <f>IF(OR($A149="",$B149=""),"",SUMIFS(tbTransferencias[Quantidade recebida],tbTransferencias[Destino],$A149,tbTransferencias[SKU],$B149,tbTransferencias[Data de recebimento],"&gt;="&amp;Cadastros!$B$4))</f>
        <v/>
      </c>
      <c r="H149" s="23">
        <f>IF(OR($A149="",$B149="",$D149=""),"",$D149-$F149+$G149)</f>
        <v/>
      </c>
      <c r="I149" s="23">
        <f>IF(OR($A149="",$B149=""),"",SUMIFS(tbTransferencias[Quantidade enviada],tbTransferencias[Destino],$A149,tbTransferencias[SKU],$B149,tbTransferencias[Status],"Em trânsito"))</f>
        <v/>
      </c>
      <c r="J149" s="23">
        <f>IF($H149="","",$H149+$I149)</f>
        <v/>
      </c>
      <c r="K149" s="22">
        <f>IF(OR($A149="",$B149=""),"",IF(COUNTIFS($A$5:$A$204,$A149,$B$5:$B$204,$B149)&gt;1,"Cadastro duplicado",IF($D149="","Definir saldo inicial",IF($E149="","Definir estoque mínimo",IF($H149&lt;0,"Saldo negativo",IF($H149&lt;$E149,"Abaixo do mínimo","OK"))))))</f>
        <v/>
      </c>
    </row>
    <row r="150">
      <c r="A150" s="18" t="n"/>
      <c r="B150" s="18" t="n"/>
      <c r="C150" s="20">
        <f>IF(OR($A150="",$B150=""),"",IFERROR(INDEX(tbProdutos[Produto],MATCH($B150,tbProdutos[SKU],0)),"SKU não cadastrado"))</f>
        <v/>
      </c>
      <c r="D150" s="21" t="n"/>
      <c r="E150" s="21" t="n"/>
      <c r="F150" s="23">
        <f>IF(OR($A150="",$B150=""),"",SUMIFS(tbTransferencias[Quantidade enviada],tbTransferencias[Origem],$A150,tbTransferencias[SKU],$B150,tbTransferencias[Data de envio],"&gt;="&amp;Cadastros!$B$4))</f>
        <v/>
      </c>
      <c r="G150" s="23">
        <f>IF(OR($A150="",$B150=""),"",SUMIFS(tbTransferencias[Quantidade recebida],tbTransferencias[Destino],$A150,tbTransferencias[SKU],$B150,tbTransferencias[Data de recebimento],"&gt;="&amp;Cadastros!$B$4))</f>
        <v/>
      </c>
      <c r="H150" s="23">
        <f>IF(OR($A150="",$B150="",$D150=""),"",$D150-$F150+$G150)</f>
        <v/>
      </c>
      <c r="I150" s="23">
        <f>IF(OR($A150="",$B150=""),"",SUMIFS(tbTransferencias[Quantidade enviada],tbTransferencias[Destino],$A150,tbTransferencias[SKU],$B150,tbTransferencias[Status],"Em trânsito"))</f>
        <v/>
      </c>
      <c r="J150" s="23">
        <f>IF($H150="","",$H150+$I150)</f>
        <v/>
      </c>
      <c r="K150" s="22">
        <f>IF(OR($A150="",$B150=""),"",IF(COUNTIFS($A$5:$A$204,$A150,$B$5:$B$204,$B150)&gt;1,"Cadastro duplicado",IF($D150="","Definir saldo inicial",IF($E150="","Definir estoque mínimo",IF($H150&lt;0,"Saldo negativo",IF($H150&lt;$E150,"Abaixo do mínimo","OK"))))))</f>
        <v/>
      </c>
    </row>
    <row r="151">
      <c r="A151" s="18" t="n"/>
      <c r="B151" s="18" t="n"/>
      <c r="C151" s="20">
        <f>IF(OR($A151="",$B151=""),"",IFERROR(INDEX(tbProdutos[Produto],MATCH($B151,tbProdutos[SKU],0)),"SKU não cadastrado"))</f>
        <v/>
      </c>
      <c r="D151" s="21" t="n"/>
      <c r="E151" s="21" t="n"/>
      <c r="F151" s="23">
        <f>IF(OR($A151="",$B151=""),"",SUMIFS(tbTransferencias[Quantidade enviada],tbTransferencias[Origem],$A151,tbTransferencias[SKU],$B151,tbTransferencias[Data de envio],"&gt;="&amp;Cadastros!$B$4))</f>
        <v/>
      </c>
      <c r="G151" s="23">
        <f>IF(OR($A151="",$B151=""),"",SUMIFS(tbTransferencias[Quantidade recebida],tbTransferencias[Destino],$A151,tbTransferencias[SKU],$B151,tbTransferencias[Data de recebimento],"&gt;="&amp;Cadastros!$B$4))</f>
        <v/>
      </c>
      <c r="H151" s="23">
        <f>IF(OR($A151="",$B151="",$D151=""),"",$D151-$F151+$G151)</f>
        <v/>
      </c>
      <c r="I151" s="23">
        <f>IF(OR($A151="",$B151=""),"",SUMIFS(tbTransferencias[Quantidade enviada],tbTransferencias[Destino],$A151,tbTransferencias[SKU],$B151,tbTransferencias[Status],"Em trânsito"))</f>
        <v/>
      </c>
      <c r="J151" s="23">
        <f>IF($H151="","",$H151+$I151)</f>
        <v/>
      </c>
      <c r="K151" s="22">
        <f>IF(OR($A151="",$B151=""),"",IF(COUNTIFS($A$5:$A$204,$A151,$B$5:$B$204,$B151)&gt;1,"Cadastro duplicado",IF($D151="","Definir saldo inicial",IF($E151="","Definir estoque mínimo",IF($H151&lt;0,"Saldo negativo",IF($H151&lt;$E151,"Abaixo do mínimo","OK"))))))</f>
        <v/>
      </c>
    </row>
    <row r="152">
      <c r="A152" s="18" t="n"/>
      <c r="B152" s="18" t="n"/>
      <c r="C152" s="20">
        <f>IF(OR($A152="",$B152=""),"",IFERROR(INDEX(tbProdutos[Produto],MATCH($B152,tbProdutos[SKU],0)),"SKU não cadastrado"))</f>
        <v/>
      </c>
      <c r="D152" s="21" t="n"/>
      <c r="E152" s="21" t="n"/>
      <c r="F152" s="23">
        <f>IF(OR($A152="",$B152=""),"",SUMIFS(tbTransferencias[Quantidade enviada],tbTransferencias[Origem],$A152,tbTransferencias[SKU],$B152,tbTransferencias[Data de envio],"&gt;="&amp;Cadastros!$B$4))</f>
        <v/>
      </c>
      <c r="G152" s="23">
        <f>IF(OR($A152="",$B152=""),"",SUMIFS(tbTransferencias[Quantidade recebida],tbTransferencias[Destino],$A152,tbTransferencias[SKU],$B152,tbTransferencias[Data de recebimento],"&gt;="&amp;Cadastros!$B$4))</f>
        <v/>
      </c>
      <c r="H152" s="23">
        <f>IF(OR($A152="",$B152="",$D152=""),"",$D152-$F152+$G152)</f>
        <v/>
      </c>
      <c r="I152" s="23">
        <f>IF(OR($A152="",$B152=""),"",SUMIFS(tbTransferencias[Quantidade enviada],tbTransferencias[Destino],$A152,tbTransferencias[SKU],$B152,tbTransferencias[Status],"Em trânsito"))</f>
        <v/>
      </c>
      <c r="J152" s="23">
        <f>IF($H152="","",$H152+$I152)</f>
        <v/>
      </c>
      <c r="K152" s="22">
        <f>IF(OR($A152="",$B152=""),"",IF(COUNTIFS($A$5:$A$204,$A152,$B$5:$B$204,$B152)&gt;1,"Cadastro duplicado",IF($D152="","Definir saldo inicial",IF($E152="","Definir estoque mínimo",IF($H152&lt;0,"Saldo negativo",IF($H152&lt;$E152,"Abaixo do mínimo","OK"))))))</f>
        <v/>
      </c>
    </row>
    <row r="153">
      <c r="A153" s="18" t="n"/>
      <c r="B153" s="18" t="n"/>
      <c r="C153" s="20">
        <f>IF(OR($A153="",$B153=""),"",IFERROR(INDEX(tbProdutos[Produto],MATCH($B153,tbProdutos[SKU],0)),"SKU não cadastrado"))</f>
        <v/>
      </c>
      <c r="D153" s="21" t="n"/>
      <c r="E153" s="21" t="n"/>
      <c r="F153" s="23">
        <f>IF(OR($A153="",$B153=""),"",SUMIFS(tbTransferencias[Quantidade enviada],tbTransferencias[Origem],$A153,tbTransferencias[SKU],$B153,tbTransferencias[Data de envio],"&gt;="&amp;Cadastros!$B$4))</f>
        <v/>
      </c>
      <c r="G153" s="23">
        <f>IF(OR($A153="",$B153=""),"",SUMIFS(tbTransferencias[Quantidade recebida],tbTransferencias[Destino],$A153,tbTransferencias[SKU],$B153,tbTransferencias[Data de recebimento],"&gt;="&amp;Cadastros!$B$4))</f>
        <v/>
      </c>
      <c r="H153" s="23">
        <f>IF(OR($A153="",$B153="",$D153=""),"",$D153-$F153+$G153)</f>
        <v/>
      </c>
      <c r="I153" s="23">
        <f>IF(OR($A153="",$B153=""),"",SUMIFS(tbTransferencias[Quantidade enviada],tbTransferencias[Destino],$A153,tbTransferencias[SKU],$B153,tbTransferencias[Status],"Em trânsito"))</f>
        <v/>
      </c>
      <c r="J153" s="23">
        <f>IF($H153="","",$H153+$I153)</f>
        <v/>
      </c>
      <c r="K153" s="22">
        <f>IF(OR($A153="",$B153=""),"",IF(COUNTIFS($A$5:$A$204,$A153,$B$5:$B$204,$B153)&gt;1,"Cadastro duplicado",IF($D153="","Definir saldo inicial",IF($E153="","Definir estoque mínimo",IF($H153&lt;0,"Saldo negativo",IF($H153&lt;$E153,"Abaixo do mínimo","OK"))))))</f>
        <v/>
      </c>
    </row>
    <row r="154">
      <c r="A154" s="18" t="n"/>
      <c r="B154" s="18" t="n"/>
      <c r="C154" s="20">
        <f>IF(OR($A154="",$B154=""),"",IFERROR(INDEX(tbProdutos[Produto],MATCH($B154,tbProdutos[SKU],0)),"SKU não cadastrado"))</f>
        <v/>
      </c>
      <c r="D154" s="21" t="n"/>
      <c r="E154" s="21" t="n"/>
      <c r="F154" s="23">
        <f>IF(OR($A154="",$B154=""),"",SUMIFS(tbTransferencias[Quantidade enviada],tbTransferencias[Origem],$A154,tbTransferencias[SKU],$B154,tbTransferencias[Data de envio],"&gt;="&amp;Cadastros!$B$4))</f>
        <v/>
      </c>
      <c r="G154" s="23">
        <f>IF(OR($A154="",$B154=""),"",SUMIFS(tbTransferencias[Quantidade recebida],tbTransferencias[Destino],$A154,tbTransferencias[SKU],$B154,tbTransferencias[Data de recebimento],"&gt;="&amp;Cadastros!$B$4))</f>
        <v/>
      </c>
      <c r="H154" s="23">
        <f>IF(OR($A154="",$B154="",$D154=""),"",$D154-$F154+$G154)</f>
        <v/>
      </c>
      <c r="I154" s="23">
        <f>IF(OR($A154="",$B154=""),"",SUMIFS(tbTransferencias[Quantidade enviada],tbTransferencias[Destino],$A154,tbTransferencias[SKU],$B154,tbTransferencias[Status],"Em trânsito"))</f>
        <v/>
      </c>
      <c r="J154" s="23">
        <f>IF($H154="","",$H154+$I154)</f>
        <v/>
      </c>
      <c r="K154" s="22">
        <f>IF(OR($A154="",$B154=""),"",IF(COUNTIFS($A$5:$A$204,$A154,$B$5:$B$204,$B154)&gt;1,"Cadastro duplicado",IF($D154="","Definir saldo inicial",IF($E154="","Definir estoque mínimo",IF($H154&lt;0,"Saldo negativo",IF($H154&lt;$E154,"Abaixo do mínimo","OK"))))))</f>
        <v/>
      </c>
    </row>
    <row r="155">
      <c r="A155" s="18" t="n"/>
      <c r="B155" s="18" t="n"/>
      <c r="C155" s="20">
        <f>IF(OR($A155="",$B155=""),"",IFERROR(INDEX(tbProdutos[Produto],MATCH($B155,tbProdutos[SKU],0)),"SKU não cadastrado"))</f>
        <v/>
      </c>
      <c r="D155" s="21" t="n"/>
      <c r="E155" s="21" t="n"/>
      <c r="F155" s="23">
        <f>IF(OR($A155="",$B155=""),"",SUMIFS(tbTransferencias[Quantidade enviada],tbTransferencias[Origem],$A155,tbTransferencias[SKU],$B155,tbTransferencias[Data de envio],"&gt;="&amp;Cadastros!$B$4))</f>
        <v/>
      </c>
      <c r="G155" s="23">
        <f>IF(OR($A155="",$B155=""),"",SUMIFS(tbTransferencias[Quantidade recebida],tbTransferencias[Destino],$A155,tbTransferencias[SKU],$B155,tbTransferencias[Data de recebimento],"&gt;="&amp;Cadastros!$B$4))</f>
        <v/>
      </c>
      <c r="H155" s="23">
        <f>IF(OR($A155="",$B155="",$D155=""),"",$D155-$F155+$G155)</f>
        <v/>
      </c>
      <c r="I155" s="23">
        <f>IF(OR($A155="",$B155=""),"",SUMIFS(tbTransferencias[Quantidade enviada],tbTransferencias[Destino],$A155,tbTransferencias[SKU],$B155,tbTransferencias[Status],"Em trânsito"))</f>
        <v/>
      </c>
      <c r="J155" s="23">
        <f>IF($H155="","",$H155+$I155)</f>
        <v/>
      </c>
      <c r="K155" s="22">
        <f>IF(OR($A155="",$B155=""),"",IF(COUNTIFS($A$5:$A$204,$A155,$B$5:$B$204,$B155)&gt;1,"Cadastro duplicado",IF($D155="","Definir saldo inicial",IF($E155="","Definir estoque mínimo",IF($H155&lt;0,"Saldo negativo",IF($H155&lt;$E155,"Abaixo do mínimo","OK"))))))</f>
        <v/>
      </c>
    </row>
    <row r="156">
      <c r="A156" s="18" t="n"/>
      <c r="B156" s="18" t="n"/>
      <c r="C156" s="20">
        <f>IF(OR($A156="",$B156=""),"",IFERROR(INDEX(tbProdutos[Produto],MATCH($B156,tbProdutos[SKU],0)),"SKU não cadastrado"))</f>
        <v/>
      </c>
      <c r="D156" s="21" t="n"/>
      <c r="E156" s="21" t="n"/>
      <c r="F156" s="23">
        <f>IF(OR($A156="",$B156=""),"",SUMIFS(tbTransferencias[Quantidade enviada],tbTransferencias[Origem],$A156,tbTransferencias[SKU],$B156,tbTransferencias[Data de envio],"&gt;="&amp;Cadastros!$B$4))</f>
        <v/>
      </c>
      <c r="G156" s="23">
        <f>IF(OR($A156="",$B156=""),"",SUMIFS(tbTransferencias[Quantidade recebida],tbTransferencias[Destino],$A156,tbTransferencias[SKU],$B156,tbTransferencias[Data de recebimento],"&gt;="&amp;Cadastros!$B$4))</f>
        <v/>
      </c>
      <c r="H156" s="23">
        <f>IF(OR($A156="",$B156="",$D156=""),"",$D156-$F156+$G156)</f>
        <v/>
      </c>
      <c r="I156" s="23">
        <f>IF(OR($A156="",$B156=""),"",SUMIFS(tbTransferencias[Quantidade enviada],tbTransferencias[Destino],$A156,tbTransferencias[SKU],$B156,tbTransferencias[Status],"Em trânsito"))</f>
        <v/>
      </c>
      <c r="J156" s="23">
        <f>IF($H156="","",$H156+$I156)</f>
        <v/>
      </c>
      <c r="K156" s="22">
        <f>IF(OR($A156="",$B156=""),"",IF(COUNTIFS($A$5:$A$204,$A156,$B$5:$B$204,$B156)&gt;1,"Cadastro duplicado",IF($D156="","Definir saldo inicial",IF($E156="","Definir estoque mínimo",IF($H156&lt;0,"Saldo negativo",IF($H156&lt;$E156,"Abaixo do mínimo","OK"))))))</f>
        <v/>
      </c>
    </row>
    <row r="157">
      <c r="A157" s="18" t="n"/>
      <c r="B157" s="18" t="n"/>
      <c r="C157" s="20">
        <f>IF(OR($A157="",$B157=""),"",IFERROR(INDEX(tbProdutos[Produto],MATCH($B157,tbProdutos[SKU],0)),"SKU não cadastrado"))</f>
        <v/>
      </c>
      <c r="D157" s="21" t="n"/>
      <c r="E157" s="21" t="n"/>
      <c r="F157" s="23">
        <f>IF(OR($A157="",$B157=""),"",SUMIFS(tbTransferencias[Quantidade enviada],tbTransferencias[Origem],$A157,tbTransferencias[SKU],$B157,tbTransferencias[Data de envio],"&gt;="&amp;Cadastros!$B$4))</f>
        <v/>
      </c>
      <c r="G157" s="23">
        <f>IF(OR($A157="",$B157=""),"",SUMIFS(tbTransferencias[Quantidade recebida],tbTransferencias[Destino],$A157,tbTransferencias[SKU],$B157,tbTransferencias[Data de recebimento],"&gt;="&amp;Cadastros!$B$4))</f>
        <v/>
      </c>
      <c r="H157" s="23">
        <f>IF(OR($A157="",$B157="",$D157=""),"",$D157-$F157+$G157)</f>
        <v/>
      </c>
      <c r="I157" s="23">
        <f>IF(OR($A157="",$B157=""),"",SUMIFS(tbTransferencias[Quantidade enviada],tbTransferencias[Destino],$A157,tbTransferencias[SKU],$B157,tbTransferencias[Status],"Em trânsito"))</f>
        <v/>
      </c>
      <c r="J157" s="23">
        <f>IF($H157="","",$H157+$I157)</f>
        <v/>
      </c>
      <c r="K157" s="22">
        <f>IF(OR($A157="",$B157=""),"",IF(COUNTIFS($A$5:$A$204,$A157,$B$5:$B$204,$B157)&gt;1,"Cadastro duplicado",IF($D157="","Definir saldo inicial",IF($E157="","Definir estoque mínimo",IF($H157&lt;0,"Saldo negativo",IF($H157&lt;$E157,"Abaixo do mínimo","OK"))))))</f>
        <v/>
      </c>
    </row>
    <row r="158">
      <c r="A158" s="18" t="n"/>
      <c r="B158" s="18" t="n"/>
      <c r="C158" s="20">
        <f>IF(OR($A158="",$B158=""),"",IFERROR(INDEX(tbProdutos[Produto],MATCH($B158,tbProdutos[SKU],0)),"SKU não cadastrado"))</f>
        <v/>
      </c>
      <c r="D158" s="21" t="n"/>
      <c r="E158" s="21" t="n"/>
      <c r="F158" s="23">
        <f>IF(OR($A158="",$B158=""),"",SUMIFS(tbTransferencias[Quantidade enviada],tbTransferencias[Origem],$A158,tbTransferencias[SKU],$B158,tbTransferencias[Data de envio],"&gt;="&amp;Cadastros!$B$4))</f>
        <v/>
      </c>
      <c r="G158" s="23">
        <f>IF(OR($A158="",$B158=""),"",SUMIFS(tbTransferencias[Quantidade recebida],tbTransferencias[Destino],$A158,tbTransferencias[SKU],$B158,tbTransferencias[Data de recebimento],"&gt;="&amp;Cadastros!$B$4))</f>
        <v/>
      </c>
      <c r="H158" s="23">
        <f>IF(OR($A158="",$B158="",$D158=""),"",$D158-$F158+$G158)</f>
        <v/>
      </c>
      <c r="I158" s="23">
        <f>IF(OR($A158="",$B158=""),"",SUMIFS(tbTransferencias[Quantidade enviada],tbTransferencias[Destino],$A158,tbTransferencias[SKU],$B158,tbTransferencias[Status],"Em trânsito"))</f>
        <v/>
      </c>
      <c r="J158" s="23">
        <f>IF($H158="","",$H158+$I158)</f>
        <v/>
      </c>
      <c r="K158" s="22">
        <f>IF(OR($A158="",$B158=""),"",IF(COUNTIFS($A$5:$A$204,$A158,$B$5:$B$204,$B158)&gt;1,"Cadastro duplicado",IF($D158="","Definir saldo inicial",IF($E158="","Definir estoque mínimo",IF($H158&lt;0,"Saldo negativo",IF($H158&lt;$E158,"Abaixo do mínimo","OK"))))))</f>
        <v/>
      </c>
    </row>
    <row r="159">
      <c r="A159" s="18" t="n"/>
      <c r="B159" s="18" t="n"/>
      <c r="C159" s="20">
        <f>IF(OR($A159="",$B159=""),"",IFERROR(INDEX(tbProdutos[Produto],MATCH($B159,tbProdutos[SKU],0)),"SKU não cadastrado"))</f>
        <v/>
      </c>
      <c r="D159" s="21" t="n"/>
      <c r="E159" s="21" t="n"/>
      <c r="F159" s="23">
        <f>IF(OR($A159="",$B159=""),"",SUMIFS(tbTransferencias[Quantidade enviada],tbTransferencias[Origem],$A159,tbTransferencias[SKU],$B159,tbTransferencias[Data de envio],"&gt;="&amp;Cadastros!$B$4))</f>
        <v/>
      </c>
      <c r="G159" s="23">
        <f>IF(OR($A159="",$B159=""),"",SUMIFS(tbTransferencias[Quantidade recebida],tbTransferencias[Destino],$A159,tbTransferencias[SKU],$B159,tbTransferencias[Data de recebimento],"&gt;="&amp;Cadastros!$B$4))</f>
        <v/>
      </c>
      <c r="H159" s="23">
        <f>IF(OR($A159="",$B159="",$D159=""),"",$D159-$F159+$G159)</f>
        <v/>
      </c>
      <c r="I159" s="23">
        <f>IF(OR($A159="",$B159=""),"",SUMIFS(tbTransferencias[Quantidade enviada],tbTransferencias[Destino],$A159,tbTransferencias[SKU],$B159,tbTransferencias[Status],"Em trânsito"))</f>
        <v/>
      </c>
      <c r="J159" s="23">
        <f>IF($H159="","",$H159+$I159)</f>
        <v/>
      </c>
      <c r="K159" s="22">
        <f>IF(OR($A159="",$B159=""),"",IF(COUNTIFS($A$5:$A$204,$A159,$B$5:$B$204,$B159)&gt;1,"Cadastro duplicado",IF($D159="","Definir saldo inicial",IF($E159="","Definir estoque mínimo",IF($H159&lt;0,"Saldo negativo",IF($H159&lt;$E159,"Abaixo do mínimo","OK"))))))</f>
        <v/>
      </c>
    </row>
    <row r="160">
      <c r="A160" s="18" t="n"/>
      <c r="B160" s="18" t="n"/>
      <c r="C160" s="20">
        <f>IF(OR($A160="",$B160=""),"",IFERROR(INDEX(tbProdutos[Produto],MATCH($B160,tbProdutos[SKU],0)),"SKU não cadastrado"))</f>
        <v/>
      </c>
      <c r="D160" s="21" t="n"/>
      <c r="E160" s="21" t="n"/>
      <c r="F160" s="23">
        <f>IF(OR($A160="",$B160=""),"",SUMIFS(tbTransferencias[Quantidade enviada],tbTransferencias[Origem],$A160,tbTransferencias[SKU],$B160,tbTransferencias[Data de envio],"&gt;="&amp;Cadastros!$B$4))</f>
        <v/>
      </c>
      <c r="G160" s="23">
        <f>IF(OR($A160="",$B160=""),"",SUMIFS(tbTransferencias[Quantidade recebida],tbTransferencias[Destino],$A160,tbTransferencias[SKU],$B160,tbTransferencias[Data de recebimento],"&gt;="&amp;Cadastros!$B$4))</f>
        <v/>
      </c>
      <c r="H160" s="23">
        <f>IF(OR($A160="",$B160="",$D160=""),"",$D160-$F160+$G160)</f>
        <v/>
      </c>
      <c r="I160" s="23">
        <f>IF(OR($A160="",$B160=""),"",SUMIFS(tbTransferencias[Quantidade enviada],tbTransferencias[Destino],$A160,tbTransferencias[SKU],$B160,tbTransferencias[Status],"Em trânsito"))</f>
        <v/>
      </c>
      <c r="J160" s="23">
        <f>IF($H160="","",$H160+$I160)</f>
        <v/>
      </c>
      <c r="K160" s="22">
        <f>IF(OR($A160="",$B160=""),"",IF(COUNTIFS($A$5:$A$204,$A160,$B$5:$B$204,$B160)&gt;1,"Cadastro duplicado",IF($D160="","Definir saldo inicial",IF($E160="","Definir estoque mínimo",IF($H160&lt;0,"Saldo negativo",IF($H160&lt;$E160,"Abaixo do mínimo","OK"))))))</f>
        <v/>
      </c>
    </row>
    <row r="161">
      <c r="A161" s="18" t="n"/>
      <c r="B161" s="18" t="n"/>
      <c r="C161" s="20">
        <f>IF(OR($A161="",$B161=""),"",IFERROR(INDEX(tbProdutos[Produto],MATCH($B161,tbProdutos[SKU],0)),"SKU não cadastrado"))</f>
        <v/>
      </c>
      <c r="D161" s="21" t="n"/>
      <c r="E161" s="21" t="n"/>
      <c r="F161" s="23">
        <f>IF(OR($A161="",$B161=""),"",SUMIFS(tbTransferencias[Quantidade enviada],tbTransferencias[Origem],$A161,tbTransferencias[SKU],$B161,tbTransferencias[Data de envio],"&gt;="&amp;Cadastros!$B$4))</f>
        <v/>
      </c>
      <c r="G161" s="23">
        <f>IF(OR($A161="",$B161=""),"",SUMIFS(tbTransferencias[Quantidade recebida],tbTransferencias[Destino],$A161,tbTransferencias[SKU],$B161,tbTransferencias[Data de recebimento],"&gt;="&amp;Cadastros!$B$4))</f>
        <v/>
      </c>
      <c r="H161" s="23">
        <f>IF(OR($A161="",$B161="",$D161=""),"",$D161-$F161+$G161)</f>
        <v/>
      </c>
      <c r="I161" s="23">
        <f>IF(OR($A161="",$B161=""),"",SUMIFS(tbTransferencias[Quantidade enviada],tbTransferencias[Destino],$A161,tbTransferencias[SKU],$B161,tbTransferencias[Status],"Em trânsito"))</f>
        <v/>
      </c>
      <c r="J161" s="23">
        <f>IF($H161="","",$H161+$I161)</f>
        <v/>
      </c>
      <c r="K161" s="22">
        <f>IF(OR($A161="",$B161=""),"",IF(COUNTIFS($A$5:$A$204,$A161,$B$5:$B$204,$B161)&gt;1,"Cadastro duplicado",IF($D161="","Definir saldo inicial",IF($E161="","Definir estoque mínimo",IF($H161&lt;0,"Saldo negativo",IF($H161&lt;$E161,"Abaixo do mínimo","OK"))))))</f>
        <v/>
      </c>
    </row>
    <row r="162">
      <c r="A162" s="18" t="n"/>
      <c r="B162" s="18" t="n"/>
      <c r="C162" s="20">
        <f>IF(OR($A162="",$B162=""),"",IFERROR(INDEX(tbProdutos[Produto],MATCH($B162,tbProdutos[SKU],0)),"SKU não cadastrado"))</f>
        <v/>
      </c>
      <c r="D162" s="21" t="n"/>
      <c r="E162" s="21" t="n"/>
      <c r="F162" s="23">
        <f>IF(OR($A162="",$B162=""),"",SUMIFS(tbTransferencias[Quantidade enviada],tbTransferencias[Origem],$A162,tbTransferencias[SKU],$B162,tbTransferencias[Data de envio],"&gt;="&amp;Cadastros!$B$4))</f>
        <v/>
      </c>
      <c r="G162" s="23">
        <f>IF(OR($A162="",$B162=""),"",SUMIFS(tbTransferencias[Quantidade recebida],tbTransferencias[Destino],$A162,tbTransferencias[SKU],$B162,tbTransferencias[Data de recebimento],"&gt;="&amp;Cadastros!$B$4))</f>
        <v/>
      </c>
      <c r="H162" s="23">
        <f>IF(OR($A162="",$B162="",$D162=""),"",$D162-$F162+$G162)</f>
        <v/>
      </c>
      <c r="I162" s="23">
        <f>IF(OR($A162="",$B162=""),"",SUMIFS(tbTransferencias[Quantidade enviada],tbTransferencias[Destino],$A162,tbTransferencias[SKU],$B162,tbTransferencias[Status],"Em trânsito"))</f>
        <v/>
      </c>
      <c r="J162" s="23">
        <f>IF($H162="","",$H162+$I162)</f>
        <v/>
      </c>
      <c r="K162" s="22">
        <f>IF(OR($A162="",$B162=""),"",IF(COUNTIFS($A$5:$A$204,$A162,$B$5:$B$204,$B162)&gt;1,"Cadastro duplicado",IF($D162="","Definir saldo inicial",IF($E162="","Definir estoque mínimo",IF($H162&lt;0,"Saldo negativo",IF($H162&lt;$E162,"Abaixo do mínimo","OK"))))))</f>
        <v/>
      </c>
    </row>
    <row r="163">
      <c r="A163" s="18" t="n"/>
      <c r="B163" s="18" t="n"/>
      <c r="C163" s="20">
        <f>IF(OR($A163="",$B163=""),"",IFERROR(INDEX(tbProdutos[Produto],MATCH($B163,tbProdutos[SKU],0)),"SKU não cadastrado"))</f>
        <v/>
      </c>
      <c r="D163" s="21" t="n"/>
      <c r="E163" s="21" t="n"/>
      <c r="F163" s="23">
        <f>IF(OR($A163="",$B163=""),"",SUMIFS(tbTransferencias[Quantidade enviada],tbTransferencias[Origem],$A163,tbTransferencias[SKU],$B163,tbTransferencias[Data de envio],"&gt;="&amp;Cadastros!$B$4))</f>
        <v/>
      </c>
      <c r="G163" s="23">
        <f>IF(OR($A163="",$B163=""),"",SUMIFS(tbTransferencias[Quantidade recebida],tbTransferencias[Destino],$A163,tbTransferencias[SKU],$B163,tbTransferencias[Data de recebimento],"&gt;="&amp;Cadastros!$B$4))</f>
        <v/>
      </c>
      <c r="H163" s="23">
        <f>IF(OR($A163="",$B163="",$D163=""),"",$D163-$F163+$G163)</f>
        <v/>
      </c>
      <c r="I163" s="23">
        <f>IF(OR($A163="",$B163=""),"",SUMIFS(tbTransferencias[Quantidade enviada],tbTransferencias[Destino],$A163,tbTransferencias[SKU],$B163,tbTransferencias[Status],"Em trânsito"))</f>
        <v/>
      </c>
      <c r="J163" s="23">
        <f>IF($H163="","",$H163+$I163)</f>
        <v/>
      </c>
      <c r="K163" s="22">
        <f>IF(OR($A163="",$B163=""),"",IF(COUNTIFS($A$5:$A$204,$A163,$B$5:$B$204,$B163)&gt;1,"Cadastro duplicado",IF($D163="","Definir saldo inicial",IF($E163="","Definir estoque mínimo",IF($H163&lt;0,"Saldo negativo",IF($H163&lt;$E163,"Abaixo do mínimo","OK"))))))</f>
        <v/>
      </c>
    </row>
    <row r="164">
      <c r="A164" s="18" t="n"/>
      <c r="B164" s="18" t="n"/>
      <c r="C164" s="20">
        <f>IF(OR($A164="",$B164=""),"",IFERROR(INDEX(tbProdutos[Produto],MATCH($B164,tbProdutos[SKU],0)),"SKU não cadastrado"))</f>
        <v/>
      </c>
      <c r="D164" s="21" t="n"/>
      <c r="E164" s="21" t="n"/>
      <c r="F164" s="23">
        <f>IF(OR($A164="",$B164=""),"",SUMIFS(tbTransferencias[Quantidade enviada],tbTransferencias[Origem],$A164,tbTransferencias[SKU],$B164,tbTransferencias[Data de envio],"&gt;="&amp;Cadastros!$B$4))</f>
        <v/>
      </c>
      <c r="G164" s="23">
        <f>IF(OR($A164="",$B164=""),"",SUMIFS(tbTransferencias[Quantidade recebida],tbTransferencias[Destino],$A164,tbTransferencias[SKU],$B164,tbTransferencias[Data de recebimento],"&gt;="&amp;Cadastros!$B$4))</f>
        <v/>
      </c>
      <c r="H164" s="23">
        <f>IF(OR($A164="",$B164="",$D164=""),"",$D164-$F164+$G164)</f>
        <v/>
      </c>
      <c r="I164" s="23">
        <f>IF(OR($A164="",$B164=""),"",SUMIFS(tbTransferencias[Quantidade enviada],tbTransferencias[Destino],$A164,tbTransferencias[SKU],$B164,tbTransferencias[Status],"Em trânsito"))</f>
        <v/>
      </c>
      <c r="J164" s="23">
        <f>IF($H164="","",$H164+$I164)</f>
        <v/>
      </c>
      <c r="K164" s="22">
        <f>IF(OR($A164="",$B164=""),"",IF(COUNTIFS($A$5:$A$204,$A164,$B$5:$B$204,$B164)&gt;1,"Cadastro duplicado",IF($D164="","Definir saldo inicial",IF($E164="","Definir estoque mínimo",IF($H164&lt;0,"Saldo negativo",IF($H164&lt;$E164,"Abaixo do mínimo","OK"))))))</f>
        <v/>
      </c>
    </row>
    <row r="165">
      <c r="A165" s="18" t="n"/>
      <c r="B165" s="18" t="n"/>
      <c r="C165" s="20">
        <f>IF(OR($A165="",$B165=""),"",IFERROR(INDEX(tbProdutos[Produto],MATCH($B165,tbProdutos[SKU],0)),"SKU não cadastrado"))</f>
        <v/>
      </c>
      <c r="D165" s="21" t="n"/>
      <c r="E165" s="21" t="n"/>
      <c r="F165" s="23">
        <f>IF(OR($A165="",$B165=""),"",SUMIFS(tbTransferencias[Quantidade enviada],tbTransferencias[Origem],$A165,tbTransferencias[SKU],$B165,tbTransferencias[Data de envio],"&gt;="&amp;Cadastros!$B$4))</f>
        <v/>
      </c>
      <c r="G165" s="23">
        <f>IF(OR($A165="",$B165=""),"",SUMIFS(tbTransferencias[Quantidade recebida],tbTransferencias[Destino],$A165,tbTransferencias[SKU],$B165,tbTransferencias[Data de recebimento],"&gt;="&amp;Cadastros!$B$4))</f>
        <v/>
      </c>
      <c r="H165" s="23">
        <f>IF(OR($A165="",$B165="",$D165=""),"",$D165-$F165+$G165)</f>
        <v/>
      </c>
      <c r="I165" s="23">
        <f>IF(OR($A165="",$B165=""),"",SUMIFS(tbTransferencias[Quantidade enviada],tbTransferencias[Destino],$A165,tbTransferencias[SKU],$B165,tbTransferencias[Status],"Em trânsito"))</f>
        <v/>
      </c>
      <c r="J165" s="23">
        <f>IF($H165="","",$H165+$I165)</f>
        <v/>
      </c>
      <c r="K165" s="22">
        <f>IF(OR($A165="",$B165=""),"",IF(COUNTIFS($A$5:$A$204,$A165,$B$5:$B$204,$B165)&gt;1,"Cadastro duplicado",IF($D165="","Definir saldo inicial",IF($E165="","Definir estoque mínimo",IF($H165&lt;0,"Saldo negativo",IF($H165&lt;$E165,"Abaixo do mínimo","OK"))))))</f>
        <v/>
      </c>
    </row>
    <row r="166">
      <c r="A166" s="18" t="n"/>
      <c r="B166" s="18" t="n"/>
      <c r="C166" s="20">
        <f>IF(OR($A166="",$B166=""),"",IFERROR(INDEX(tbProdutos[Produto],MATCH($B166,tbProdutos[SKU],0)),"SKU não cadastrado"))</f>
        <v/>
      </c>
      <c r="D166" s="21" t="n"/>
      <c r="E166" s="21" t="n"/>
      <c r="F166" s="23">
        <f>IF(OR($A166="",$B166=""),"",SUMIFS(tbTransferencias[Quantidade enviada],tbTransferencias[Origem],$A166,tbTransferencias[SKU],$B166,tbTransferencias[Data de envio],"&gt;="&amp;Cadastros!$B$4))</f>
        <v/>
      </c>
      <c r="G166" s="23">
        <f>IF(OR($A166="",$B166=""),"",SUMIFS(tbTransferencias[Quantidade recebida],tbTransferencias[Destino],$A166,tbTransferencias[SKU],$B166,tbTransferencias[Data de recebimento],"&gt;="&amp;Cadastros!$B$4))</f>
        <v/>
      </c>
      <c r="H166" s="23">
        <f>IF(OR($A166="",$B166="",$D166=""),"",$D166-$F166+$G166)</f>
        <v/>
      </c>
      <c r="I166" s="23">
        <f>IF(OR($A166="",$B166=""),"",SUMIFS(tbTransferencias[Quantidade enviada],tbTransferencias[Destino],$A166,tbTransferencias[SKU],$B166,tbTransferencias[Status],"Em trânsito"))</f>
        <v/>
      </c>
      <c r="J166" s="23">
        <f>IF($H166="","",$H166+$I166)</f>
        <v/>
      </c>
      <c r="K166" s="22">
        <f>IF(OR($A166="",$B166=""),"",IF(COUNTIFS($A$5:$A$204,$A166,$B$5:$B$204,$B166)&gt;1,"Cadastro duplicado",IF($D166="","Definir saldo inicial",IF($E166="","Definir estoque mínimo",IF($H166&lt;0,"Saldo negativo",IF($H166&lt;$E166,"Abaixo do mínimo","OK"))))))</f>
        <v/>
      </c>
    </row>
    <row r="167">
      <c r="A167" s="18" t="n"/>
      <c r="B167" s="18" t="n"/>
      <c r="C167" s="20">
        <f>IF(OR($A167="",$B167=""),"",IFERROR(INDEX(tbProdutos[Produto],MATCH($B167,tbProdutos[SKU],0)),"SKU não cadastrado"))</f>
        <v/>
      </c>
      <c r="D167" s="21" t="n"/>
      <c r="E167" s="21" t="n"/>
      <c r="F167" s="23">
        <f>IF(OR($A167="",$B167=""),"",SUMIFS(tbTransferencias[Quantidade enviada],tbTransferencias[Origem],$A167,tbTransferencias[SKU],$B167,tbTransferencias[Data de envio],"&gt;="&amp;Cadastros!$B$4))</f>
        <v/>
      </c>
      <c r="G167" s="23">
        <f>IF(OR($A167="",$B167=""),"",SUMIFS(tbTransferencias[Quantidade recebida],tbTransferencias[Destino],$A167,tbTransferencias[SKU],$B167,tbTransferencias[Data de recebimento],"&gt;="&amp;Cadastros!$B$4))</f>
        <v/>
      </c>
      <c r="H167" s="23">
        <f>IF(OR($A167="",$B167="",$D167=""),"",$D167-$F167+$G167)</f>
        <v/>
      </c>
      <c r="I167" s="23">
        <f>IF(OR($A167="",$B167=""),"",SUMIFS(tbTransferencias[Quantidade enviada],tbTransferencias[Destino],$A167,tbTransferencias[SKU],$B167,tbTransferencias[Status],"Em trânsito"))</f>
        <v/>
      </c>
      <c r="J167" s="23">
        <f>IF($H167="","",$H167+$I167)</f>
        <v/>
      </c>
      <c r="K167" s="22">
        <f>IF(OR($A167="",$B167=""),"",IF(COUNTIFS($A$5:$A$204,$A167,$B$5:$B$204,$B167)&gt;1,"Cadastro duplicado",IF($D167="","Definir saldo inicial",IF($E167="","Definir estoque mínimo",IF($H167&lt;0,"Saldo negativo",IF($H167&lt;$E167,"Abaixo do mínimo","OK"))))))</f>
        <v/>
      </c>
    </row>
    <row r="168">
      <c r="A168" s="18" t="n"/>
      <c r="B168" s="18" t="n"/>
      <c r="C168" s="20">
        <f>IF(OR($A168="",$B168=""),"",IFERROR(INDEX(tbProdutos[Produto],MATCH($B168,tbProdutos[SKU],0)),"SKU não cadastrado"))</f>
        <v/>
      </c>
      <c r="D168" s="21" t="n"/>
      <c r="E168" s="21" t="n"/>
      <c r="F168" s="23">
        <f>IF(OR($A168="",$B168=""),"",SUMIFS(tbTransferencias[Quantidade enviada],tbTransferencias[Origem],$A168,tbTransferencias[SKU],$B168,tbTransferencias[Data de envio],"&gt;="&amp;Cadastros!$B$4))</f>
        <v/>
      </c>
      <c r="G168" s="23">
        <f>IF(OR($A168="",$B168=""),"",SUMIFS(tbTransferencias[Quantidade recebida],tbTransferencias[Destino],$A168,tbTransferencias[SKU],$B168,tbTransferencias[Data de recebimento],"&gt;="&amp;Cadastros!$B$4))</f>
        <v/>
      </c>
      <c r="H168" s="23">
        <f>IF(OR($A168="",$B168="",$D168=""),"",$D168-$F168+$G168)</f>
        <v/>
      </c>
      <c r="I168" s="23">
        <f>IF(OR($A168="",$B168=""),"",SUMIFS(tbTransferencias[Quantidade enviada],tbTransferencias[Destino],$A168,tbTransferencias[SKU],$B168,tbTransferencias[Status],"Em trânsito"))</f>
        <v/>
      </c>
      <c r="J168" s="23">
        <f>IF($H168="","",$H168+$I168)</f>
        <v/>
      </c>
      <c r="K168" s="22">
        <f>IF(OR($A168="",$B168=""),"",IF(COUNTIFS($A$5:$A$204,$A168,$B$5:$B$204,$B168)&gt;1,"Cadastro duplicado",IF($D168="","Definir saldo inicial",IF($E168="","Definir estoque mínimo",IF($H168&lt;0,"Saldo negativo",IF($H168&lt;$E168,"Abaixo do mínimo","OK"))))))</f>
        <v/>
      </c>
    </row>
    <row r="169">
      <c r="A169" s="18" t="n"/>
      <c r="B169" s="18" t="n"/>
      <c r="C169" s="20">
        <f>IF(OR($A169="",$B169=""),"",IFERROR(INDEX(tbProdutos[Produto],MATCH($B169,tbProdutos[SKU],0)),"SKU não cadastrado"))</f>
        <v/>
      </c>
      <c r="D169" s="21" t="n"/>
      <c r="E169" s="21" t="n"/>
      <c r="F169" s="23">
        <f>IF(OR($A169="",$B169=""),"",SUMIFS(tbTransferencias[Quantidade enviada],tbTransferencias[Origem],$A169,tbTransferencias[SKU],$B169,tbTransferencias[Data de envio],"&gt;="&amp;Cadastros!$B$4))</f>
        <v/>
      </c>
      <c r="G169" s="23">
        <f>IF(OR($A169="",$B169=""),"",SUMIFS(tbTransferencias[Quantidade recebida],tbTransferencias[Destino],$A169,tbTransferencias[SKU],$B169,tbTransferencias[Data de recebimento],"&gt;="&amp;Cadastros!$B$4))</f>
        <v/>
      </c>
      <c r="H169" s="23">
        <f>IF(OR($A169="",$B169="",$D169=""),"",$D169-$F169+$G169)</f>
        <v/>
      </c>
      <c r="I169" s="23">
        <f>IF(OR($A169="",$B169=""),"",SUMIFS(tbTransferencias[Quantidade enviada],tbTransferencias[Destino],$A169,tbTransferencias[SKU],$B169,tbTransferencias[Status],"Em trânsito"))</f>
        <v/>
      </c>
      <c r="J169" s="23">
        <f>IF($H169="","",$H169+$I169)</f>
        <v/>
      </c>
      <c r="K169" s="22">
        <f>IF(OR($A169="",$B169=""),"",IF(COUNTIFS($A$5:$A$204,$A169,$B$5:$B$204,$B169)&gt;1,"Cadastro duplicado",IF($D169="","Definir saldo inicial",IF($E169="","Definir estoque mínimo",IF($H169&lt;0,"Saldo negativo",IF($H169&lt;$E169,"Abaixo do mínimo","OK"))))))</f>
        <v/>
      </c>
    </row>
    <row r="170">
      <c r="A170" s="18" t="n"/>
      <c r="B170" s="18" t="n"/>
      <c r="C170" s="20">
        <f>IF(OR($A170="",$B170=""),"",IFERROR(INDEX(tbProdutos[Produto],MATCH($B170,tbProdutos[SKU],0)),"SKU não cadastrado"))</f>
        <v/>
      </c>
      <c r="D170" s="21" t="n"/>
      <c r="E170" s="21" t="n"/>
      <c r="F170" s="23">
        <f>IF(OR($A170="",$B170=""),"",SUMIFS(tbTransferencias[Quantidade enviada],tbTransferencias[Origem],$A170,tbTransferencias[SKU],$B170,tbTransferencias[Data de envio],"&gt;="&amp;Cadastros!$B$4))</f>
        <v/>
      </c>
      <c r="G170" s="23">
        <f>IF(OR($A170="",$B170=""),"",SUMIFS(tbTransferencias[Quantidade recebida],tbTransferencias[Destino],$A170,tbTransferencias[SKU],$B170,tbTransferencias[Data de recebimento],"&gt;="&amp;Cadastros!$B$4))</f>
        <v/>
      </c>
      <c r="H170" s="23">
        <f>IF(OR($A170="",$B170="",$D170=""),"",$D170-$F170+$G170)</f>
        <v/>
      </c>
      <c r="I170" s="23">
        <f>IF(OR($A170="",$B170=""),"",SUMIFS(tbTransferencias[Quantidade enviada],tbTransferencias[Destino],$A170,tbTransferencias[SKU],$B170,tbTransferencias[Status],"Em trânsito"))</f>
        <v/>
      </c>
      <c r="J170" s="23">
        <f>IF($H170="","",$H170+$I170)</f>
        <v/>
      </c>
      <c r="K170" s="22">
        <f>IF(OR($A170="",$B170=""),"",IF(COUNTIFS($A$5:$A$204,$A170,$B$5:$B$204,$B170)&gt;1,"Cadastro duplicado",IF($D170="","Definir saldo inicial",IF($E170="","Definir estoque mínimo",IF($H170&lt;0,"Saldo negativo",IF($H170&lt;$E170,"Abaixo do mínimo","OK"))))))</f>
        <v/>
      </c>
    </row>
    <row r="171">
      <c r="A171" s="18" t="n"/>
      <c r="B171" s="18" t="n"/>
      <c r="C171" s="20">
        <f>IF(OR($A171="",$B171=""),"",IFERROR(INDEX(tbProdutos[Produto],MATCH($B171,tbProdutos[SKU],0)),"SKU não cadastrado"))</f>
        <v/>
      </c>
      <c r="D171" s="21" t="n"/>
      <c r="E171" s="21" t="n"/>
      <c r="F171" s="23">
        <f>IF(OR($A171="",$B171=""),"",SUMIFS(tbTransferencias[Quantidade enviada],tbTransferencias[Origem],$A171,tbTransferencias[SKU],$B171,tbTransferencias[Data de envio],"&gt;="&amp;Cadastros!$B$4))</f>
        <v/>
      </c>
      <c r="G171" s="23">
        <f>IF(OR($A171="",$B171=""),"",SUMIFS(tbTransferencias[Quantidade recebida],tbTransferencias[Destino],$A171,tbTransferencias[SKU],$B171,tbTransferencias[Data de recebimento],"&gt;="&amp;Cadastros!$B$4))</f>
        <v/>
      </c>
      <c r="H171" s="23">
        <f>IF(OR($A171="",$B171="",$D171=""),"",$D171-$F171+$G171)</f>
        <v/>
      </c>
      <c r="I171" s="23">
        <f>IF(OR($A171="",$B171=""),"",SUMIFS(tbTransferencias[Quantidade enviada],tbTransferencias[Destino],$A171,tbTransferencias[SKU],$B171,tbTransferencias[Status],"Em trânsito"))</f>
        <v/>
      </c>
      <c r="J171" s="23">
        <f>IF($H171="","",$H171+$I171)</f>
        <v/>
      </c>
      <c r="K171" s="22">
        <f>IF(OR($A171="",$B171=""),"",IF(COUNTIFS($A$5:$A$204,$A171,$B$5:$B$204,$B171)&gt;1,"Cadastro duplicado",IF($D171="","Definir saldo inicial",IF($E171="","Definir estoque mínimo",IF($H171&lt;0,"Saldo negativo",IF($H171&lt;$E171,"Abaixo do mínimo","OK"))))))</f>
        <v/>
      </c>
    </row>
    <row r="172">
      <c r="A172" s="18" t="n"/>
      <c r="B172" s="18" t="n"/>
      <c r="C172" s="20">
        <f>IF(OR($A172="",$B172=""),"",IFERROR(INDEX(tbProdutos[Produto],MATCH($B172,tbProdutos[SKU],0)),"SKU não cadastrado"))</f>
        <v/>
      </c>
      <c r="D172" s="21" t="n"/>
      <c r="E172" s="21" t="n"/>
      <c r="F172" s="23">
        <f>IF(OR($A172="",$B172=""),"",SUMIFS(tbTransferencias[Quantidade enviada],tbTransferencias[Origem],$A172,tbTransferencias[SKU],$B172,tbTransferencias[Data de envio],"&gt;="&amp;Cadastros!$B$4))</f>
        <v/>
      </c>
      <c r="G172" s="23">
        <f>IF(OR($A172="",$B172=""),"",SUMIFS(tbTransferencias[Quantidade recebida],tbTransferencias[Destino],$A172,tbTransferencias[SKU],$B172,tbTransferencias[Data de recebimento],"&gt;="&amp;Cadastros!$B$4))</f>
        <v/>
      </c>
      <c r="H172" s="23">
        <f>IF(OR($A172="",$B172="",$D172=""),"",$D172-$F172+$G172)</f>
        <v/>
      </c>
      <c r="I172" s="23">
        <f>IF(OR($A172="",$B172=""),"",SUMIFS(tbTransferencias[Quantidade enviada],tbTransferencias[Destino],$A172,tbTransferencias[SKU],$B172,tbTransferencias[Status],"Em trânsito"))</f>
        <v/>
      </c>
      <c r="J172" s="23">
        <f>IF($H172="","",$H172+$I172)</f>
        <v/>
      </c>
      <c r="K172" s="22">
        <f>IF(OR($A172="",$B172=""),"",IF(COUNTIFS($A$5:$A$204,$A172,$B$5:$B$204,$B172)&gt;1,"Cadastro duplicado",IF($D172="","Definir saldo inicial",IF($E172="","Definir estoque mínimo",IF($H172&lt;0,"Saldo negativo",IF($H172&lt;$E172,"Abaixo do mínimo","OK"))))))</f>
        <v/>
      </c>
    </row>
    <row r="173">
      <c r="A173" s="18" t="n"/>
      <c r="B173" s="18" t="n"/>
      <c r="C173" s="20">
        <f>IF(OR($A173="",$B173=""),"",IFERROR(INDEX(tbProdutos[Produto],MATCH($B173,tbProdutos[SKU],0)),"SKU não cadastrado"))</f>
        <v/>
      </c>
      <c r="D173" s="21" t="n"/>
      <c r="E173" s="21" t="n"/>
      <c r="F173" s="23">
        <f>IF(OR($A173="",$B173=""),"",SUMIFS(tbTransferencias[Quantidade enviada],tbTransferencias[Origem],$A173,tbTransferencias[SKU],$B173,tbTransferencias[Data de envio],"&gt;="&amp;Cadastros!$B$4))</f>
        <v/>
      </c>
      <c r="G173" s="23">
        <f>IF(OR($A173="",$B173=""),"",SUMIFS(tbTransferencias[Quantidade recebida],tbTransferencias[Destino],$A173,tbTransferencias[SKU],$B173,tbTransferencias[Data de recebimento],"&gt;="&amp;Cadastros!$B$4))</f>
        <v/>
      </c>
      <c r="H173" s="23">
        <f>IF(OR($A173="",$B173="",$D173=""),"",$D173-$F173+$G173)</f>
        <v/>
      </c>
      <c r="I173" s="23">
        <f>IF(OR($A173="",$B173=""),"",SUMIFS(tbTransferencias[Quantidade enviada],tbTransferencias[Destino],$A173,tbTransferencias[SKU],$B173,tbTransferencias[Status],"Em trânsito"))</f>
        <v/>
      </c>
      <c r="J173" s="23">
        <f>IF($H173="","",$H173+$I173)</f>
        <v/>
      </c>
      <c r="K173" s="22">
        <f>IF(OR($A173="",$B173=""),"",IF(COUNTIFS($A$5:$A$204,$A173,$B$5:$B$204,$B173)&gt;1,"Cadastro duplicado",IF($D173="","Definir saldo inicial",IF($E173="","Definir estoque mínimo",IF($H173&lt;0,"Saldo negativo",IF($H173&lt;$E173,"Abaixo do mínimo","OK"))))))</f>
        <v/>
      </c>
    </row>
    <row r="174">
      <c r="A174" s="18" t="n"/>
      <c r="B174" s="18" t="n"/>
      <c r="C174" s="20">
        <f>IF(OR($A174="",$B174=""),"",IFERROR(INDEX(tbProdutos[Produto],MATCH($B174,tbProdutos[SKU],0)),"SKU não cadastrado"))</f>
        <v/>
      </c>
      <c r="D174" s="21" t="n"/>
      <c r="E174" s="21" t="n"/>
      <c r="F174" s="23">
        <f>IF(OR($A174="",$B174=""),"",SUMIFS(tbTransferencias[Quantidade enviada],tbTransferencias[Origem],$A174,tbTransferencias[SKU],$B174,tbTransferencias[Data de envio],"&gt;="&amp;Cadastros!$B$4))</f>
        <v/>
      </c>
      <c r="G174" s="23">
        <f>IF(OR($A174="",$B174=""),"",SUMIFS(tbTransferencias[Quantidade recebida],tbTransferencias[Destino],$A174,tbTransferencias[SKU],$B174,tbTransferencias[Data de recebimento],"&gt;="&amp;Cadastros!$B$4))</f>
        <v/>
      </c>
      <c r="H174" s="23">
        <f>IF(OR($A174="",$B174="",$D174=""),"",$D174-$F174+$G174)</f>
        <v/>
      </c>
      <c r="I174" s="23">
        <f>IF(OR($A174="",$B174=""),"",SUMIFS(tbTransferencias[Quantidade enviada],tbTransferencias[Destino],$A174,tbTransferencias[SKU],$B174,tbTransferencias[Status],"Em trânsito"))</f>
        <v/>
      </c>
      <c r="J174" s="23">
        <f>IF($H174="","",$H174+$I174)</f>
        <v/>
      </c>
      <c r="K174" s="22">
        <f>IF(OR($A174="",$B174=""),"",IF(COUNTIFS($A$5:$A$204,$A174,$B$5:$B$204,$B174)&gt;1,"Cadastro duplicado",IF($D174="","Definir saldo inicial",IF($E174="","Definir estoque mínimo",IF($H174&lt;0,"Saldo negativo",IF($H174&lt;$E174,"Abaixo do mínimo","OK"))))))</f>
        <v/>
      </c>
    </row>
    <row r="175">
      <c r="A175" s="18" t="n"/>
      <c r="B175" s="18" t="n"/>
      <c r="C175" s="20">
        <f>IF(OR($A175="",$B175=""),"",IFERROR(INDEX(tbProdutos[Produto],MATCH($B175,tbProdutos[SKU],0)),"SKU não cadastrado"))</f>
        <v/>
      </c>
      <c r="D175" s="21" t="n"/>
      <c r="E175" s="21" t="n"/>
      <c r="F175" s="23">
        <f>IF(OR($A175="",$B175=""),"",SUMIFS(tbTransferencias[Quantidade enviada],tbTransferencias[Origem],$A175,tbTransferencias[SKU],$B175,tbTransferencias[Data de envio],"&gt;="&amp;Cadastros!$B$4))</f>
        <v/>
      </c>
      <c r="G175" s="23">
        <f>IF(OR($A175="",$B175=""),"",SUMIFS(tbTransferencias[Quantidade recebida],tbTransferencias[Destino],$A175,tbTransferencias[SKU],$B175,tbTransferencias[Data de recebimento],"&gt;="&amp;Cadastros!$B$4))</f>
        <v/>
      </c>
      <c r="H175" s="23">
        <f>IF(OR($A175="",$B175="",$D175=""),"",$D175-$F175+$G175)</f>
        <v/>
      </c>
      <c r="I175" s="23">
        <f>IF(OR($A175="",$B175=""),"",SUMIFS(tbTransferencias[Quantidade enviada],tbTransferencias[Destino],$A175,tbTransferencias[SKU],$B175,tbTransferencias[Status],"Em trânsito"))</f>
        <v/>
      </c>
      <c r="J175" s="23">
        <f>IF($H175="","",$H175+$I175)</f>
        <v/>
      </c>
      <c r="K175" s="22">
        <f>IF(OR($A175="",$B175=""),"",IF(COUNTIFS($A$5:$A$204,$A175,$B$5:$B$204,$B175)&gt;1,"Cadastro duplicado",IF($D175="","Definir saldo inicial",IF($E175="","Definir estoque mínimo",IF($H175&lt;0,"Saldo negativo",IF($H175&lt;$E175,"Abaixo do mínimo","OK"))))))</f>
        <v/>
      </c>
    </row>
    <row r="176">
      <c r="A176" s="18" t="n"/>
      <c r="B176" s="18" t="n"/>
      <c r="C176" s="20">
        <f>IF(OR($A176="",$B176=""),"",IFERROR(INDEX(tbProdutos[Produto],MATCH($B176,tbProdutos[SKU],0)),"SKU não cadastrado"))</f>
        <v/>
      </c>
      <c r="D176" s="21" t="n"/>
      <c r="E176" s="21" t="n"/>
      <c r="F176" s="23">
        <f>IF(OR($A176="",$B176=""),"",SUMIFS(tbTransferencias[Quantidade enviada],tbTransferencias[Origem],$A176,tbTransferencias[SKU],$B176,tbTransferencias[Data de envio],"&gt;="&amp;Cadastros!$B$4))</f>
        <v/>
      </c>
      <c r="G176" s="23">
        <f>IF(OR($A176="",$B176=""),"",SUMIFS(tbTransferencias[Quantidade recebida],tbTransferencias[Destino],$A176,tbTransferencias[SKU],$B176,tbTransferencias[Data de recebimento],"&gt;="&amp;Cadastros!$B$4))</f>
        <v/>
      </c>
      <c r="H176" s="23">
        <f>IF(OR($A176="",$B176="",$D176=""),"",$D176-$F176+$G176)</f>
        <v/>
      </c>
      <c r="I176" s="23">
        <f>IF(OR($A176="",$B176=""),"",SUMIFS(tbTransferencias[Quantidade enviada],tbTransferencias[Destino],$A176,tbTransferencias[SKU],$B176,tbTransferencias[Status],"Em trânsito"))</f>
        <v/>
      </c>
      <c r="J176" s="23">
        <f>IF($H176="","",$H176+$I176)</f>
        <v/>
      </c>
      <c r="K176" s="22">
        <f>IF(OR($A176="",$B176=""),"",IF(COUNTIFS($A$5:$A$204,$A176,$B$5:$B$204,$B176)&gt;1,"Cadastro duplicado",IF($D176="","Definir saldo inicial",IF($E176="","Definir estoque mínimo",IF($H176&lt;0,"Saldo negativo",IF($H176&lt;$E176,"Abaixo do mínimo","OK"))))))</f>
        <v/>
      </c>
    </row>
    <row r="177">
      <c r="A177" s="18" t="n"/>
      <c r="B177" s="18" t="n"/>
      <c r="C177" s="20">
        <f>IF(OR($A177="",$B177=""),"",IFERROR(INDEX(tbProdutos[Produto],MATCH($B177,tbProdutos[SKU],0)),"SKU não cadastrado"))</f>
        <v/>
      </c>
      <c r="D177" s="21" t="n"/>
      <c r="E177" s="21" t="n"/>
      <c r="F177" s="23">
        <f>IF(OR($A177="",$B177=""),"",SUMIFS(tbTransferencias[Quantidade enviada],tbTransferencias[Origem],$A177,tbTransferencias[SKU],$B177,tbTransferencias[Data de envio],"&gt;="&amp;Cadastros!$B$4))</f>
        <v/>
      </c>
      <c r="G177" s="23">
        <f>IF(OR($A177="",$B177=""),"",SUMIFS(tbTransferencias[Quantidade recebida],tbTransferencias[Destino],$A177,tbTransferencias[SKU],$B177,tbTransferencias[Data de recebimento],"&gt;="&amp;Cadastros!$B$4))</f>
        <v/>
      </c>
      <c r="H177" s="23">
        <f>IF(OR($A177="",$B177="",$D177=""),"",$D177-$F177+$G177)</f>
        <v/>
      </c>
      <c r="I177" s="23">
        <f>IF(OR($A177="",$B177=""),"",SUMIFS(tbTransferencias[Quantidade enviada],tbTransferencias[Destino],$A177,tbTransferencias[SKU],$B177,tbTransferencias[Status],"Em trânsito"))</f>
        <v/>
      </c>
      <c r="J177" s="23">
        <f>IF($H177="","",$H177+$I177)</f>
        <v/>
      </c>
      <c r="K177" s="22">
        <f>IF(OR($A177="",$B177=""),"",IF(COUNTIFS($A$5:$A$204,$A177,$B$5:$B$204,$B177)&gt;1,"Cadastro duplicado",IF($D177="","Definir saldo inicial",IF($E177="","Definir estoque mínimo",IF($H177&lt;0,"Saldo negativo",IF($H177&lt;$E177,"Abaixo do mínimo","OK"))))))</f>
        <v/>
      </c>
    </row>
    <row r="178">
      <c r="A178" s="18" t="n"/>
      <c r="B178" s="18" t="n"/>
      <c r="C178" s="20">
        <f>IF(OR($A178="",$B178=""),"",IFERROR(INDEX(tbProdutos[Produto],MATCH($B178,tbProdutos[SKU],0)),"SKU não cadastrado"))</f>
        <v/>
      </c>
      <c r="D178" s="21" t="n"/>
      <c r="E178" s="21" t="n"/>
      <c r="F178" s="23">
        <f>IF(OR($A178="",$B178=""),"",SUMIFS(tbTransferencias[Quantidade enviada],tbTransferencias[Origem],$A178,tbTransferencias[SKU],$B178,tbTransferencias[Data de envio],"&gt;="&amp;Cadastros!$B$4))</f>
        <v/>
      </c>
      <c r="G178" s="23">
        <f>IF(OR($A178="",$B178=""),"",SUMIFS(tbTransferencias[Quantidade recebida],tbTransferencias[Destino],$A178,tbTransferencias[SKU],$B178,tbTransferencias[Data de recebimento],"&gt;="&amp;Cadastros!$B$4))</f>
        <v/>
      </c>
      <c r="H178" s="23">
        <f>IF(OR($A178="",$B178="",$D178=""),"",$D178-$F178+$G178)</f>
        <v/>
      </c>
      <c r="I178" s="23">
        <f>IF(OR($A178="",$B178=""),"",SUMIFS(tbTransferencias[Quantidade enviada],tbTransferencias[Destino],$A178,tbTransferencias[SKU],$B178,tbTransferencias[Status],"Em trânsito"))</f>
        <v/>
      </c>
      <c r="J178" s="23">
        <f>IF($H178="","",$H178+$I178)</f>
        <v/>
      </c>
      <c r="K178" s="22">
        <f>IF(OR($A178="",$B178=""),"",IF(COUNTIFS($A$5:$A$204,$A178,$B$5:$B$204,$B178)&gt;1,"Cadastro duplicado",IF($D178="","Definir saldo inicial",IF($E178="","Definir estoque mínimo",IF($H178&lt;0,"Saldo negativo",IF($H178&lt;$E178,"Abaixo do mínimo","OK"))))))</f>
        <v/>
      </c>
    </row>
    <row r="179">
      <c r="A179" s="18" t="n"/>
      <c r="B179" s="18" t="n"/>
      <c r="C179" s="20">
        <f>IF(OR($A179="",$B179=""),"",IFERROR(INDEX(tbProdutos[Produto],MATCH($B179,tbProdutos[SKU],0)),"SKU não cadastrado"))</f>
        <v/>
      </c>
      <c r="D179" s="21" t="n"/>
      <c r="E179" s="21" t="n"/>
      <c r="F179" s="23">
        <f>IF(OR($A179="",$B179=""),"",SUMIFS(tbTransferencias[Quantidade enviada],tbTransferencias[Origem],$A179,tbTransferencias[SKU],$B179,tbTransferencias[Data de envio],"&gt;="&amp;Cadastros!$B$4))</f>
        <v/>
      </c>
      <c r="G179" s="23">
        <f>IF(OR($A179="",$B179=""),"",SUMIFS(tbTransferencias[Quantidade recebida],tbTransferencias[Destino],$A179,tbTransferencias[SKU],$B179,tbTransferencias[Data de recebimento],"&gt;="&amp;Cadastros!$B$4))</f>
        <v/>
      </c>
      <c r="H179" s="23">
        <f>IF(OR($A179="",$B179="",$D179=""),"",$D179-$F179+$G179)</f>
        <v/>
      </c>
      <c r="I179" s="23">
        <f>IF(OR($A179="",$B179=""),"",SUMIFS(tbTransferencias[Quantidade enviada],tbTransferencias[Destino],$A179,tbTransferencias[SKU],$B179,tbTransferencias[Status],"Em trânsito"))</f>
        <v/>
      </c>
      <c r="J179" s="23">
        <f>IF($H179="","",$H179+$I179)</f>
        <v/>
      </c>
      <c r="K179" s="22">
        <f>IF(OR($A179="",$B179=""),"",IF(COUNTIFS($A$5:$A$204,$A179,$B$5:$B$204,$B179)&gt;1,"Cadastro duplicado",IF($D179="","Definir saldo inicial",IF($E179="","Definir estoque mínimo",IF($H179&lt;0,"Saldo negativo",IF($H179&lt;$E179,"Abaixo do mínimo","OK"))))))</f>
        <v/>
      </c>
    </row>
    <row r="180">
      <c r="A180" s="18" t="n"/>
      <c r="B180" s="18" t="n"/>
      <c r="C180" s="20">
        <f>IF(OR($A180="",$B180=""),"",IFERROR(INDEX(tbProdutos[Produto],MATCH($B180,tbProdutos[SKU],0)),"SKU não cadastrado"))</f>
        <v/>
      </c>
      <c r="D180" s="21" t="n"/>
      <c r="E180" s="21" t="n"/>
      <c r="F180" s="23">
        <f>IF(OR($A180="",$B180=""),"",SUMIFS(tbTransferencias[Quantidade enviada],tbTransferencias[Origem],$A180,tbTransferencias[SKU],$B180,tbTransferencias[Data de envio],"&gt;="&amp;Cadastros!$B$4))</f>
        <v/>
      </c>
      <c r="G180" s="23">
        <f>IF(OR($A180="",$B180=""),"",SUMIFS(tbTransferencias[Quantidade recebida],tbTransferencias[Destino],$A180,tbTransferencias[SKU],$B180,tbTransferencias[Data de recebimento],"&gt;="&amp;Cadastros!$B$4))</f>
        <v/>
      </c>
      <c r="H180" s="23">
        <f>IF(OR($A180="",$B180="",$D180=""),"",$D180-$F180+$G180)</f>
        <v/>
      </c>
      <c r="I180" s="23">
        <f>IF(OR($A180="",$B180=""),"",SUMIFS(tbTransferencias[Quantidade enviada],tbTransferencias[Destino],$A180,tbTransferencias[SKU],$B180,tbTransferencias[Status],"Em trânsito"))</f>
        <v/>
      </c>
      <c r="J180" s="23">
        <f>IF($H180="","",$H180+$I180)</f>
        <v/>
      </c>
      <c r="K180" s="22">
        <f>IF(OR($A180="",$B180=""),"",IF(COUNTIFS($A$5:$A$204,$A180,$B$5:$B$204,$B180)&gt;1,"Cadastro duplicado",IF($D180="","Definir saldo inicial",IF($E180="","Definir estoque mínimo",IF($H180&lt;0,"Saldo negativo",IF($H180&lt;$E180,"Abaixo do mínimo","OK"))))))</f>
        <v/>
      </c>
    </row>
    <row r="181">
      <c r="A181" s="18" t="n"/>
      <c r="B181" s="18" t="n"/>
      <c r="C181" s="20">
        <f>IF(OR($A181="",$B181=""),"",IFERROR(INDEX(tbProdutos[Produto],MATCH($B181,tbProdutos[SKU],0)),"SKU não cadastrado"))</f>
        <v/>
      </c>
      <c r="D181" s="21" t="n"/>
      <c r="E181" s="21" t="n"/>
      <c r="F181" s="23">
        <f>IF(OR($A181="",$B181=""),"",SUMIFS(tbTransferencias[Quantidade enviada],tbTransferencias[Origem],$A181,tbTransferencias[SKU],$B181,tbTransferencias[Data de envio],"&gt;="&amp;Cadastros!$B$4))</f>
        <v/>
      </c>
      <c r="G181" s="23">
        <f>IF(OR($A181="",$B181=""),"",SUMIFS(tbTransferencias[Quantidade recebida],tbTransferencias[Destino],$A181,tbTransferencias[SKU],$B181,tbTransferencias[Data de recebimento],"&gt;="&amp;Cadastros!$B$4))</f>
        <v/>
      </c>
      <c r="H181" s="23">
        <f>IF(OR($A181="",$B181="",$D181=""),"",$D181-$F181+$G181)</f>
        <v/>
      </c>
      <c r="I181" s="23">
        <f>IF(OR($A181="",$B181=""),"",SUMIFS(tbTransferencias[Quantidade enviada],tbTransferencias[Destino],$A181,tbTransferencias[SKU],$B181,tbTransferencias[Status],"Em trânsito"))</f>
        <v/>
      </c>
      <c r="J181" s="23">
        <f>IF($H181="","",$H181+$I181)</f>
        <v/>
      </c>
      <c r="K181" s="22">
        <f>IF(OR($A181="",$B181=""),"",IF(COUNTIFS($A$5:$A$204,$A181,$B$5:$B$204,$B181)&gt;1,"Cadastro duplicado",IF($D181="","Definir saldo inicial",IF($E181="","Definir estoque mínimo",IF($H181&lt;0,"Saldo negativo",IF($H181&lt;$E181,"Abaixo do mínimo","OK"))))))</f>
        <v/>
      </c>
    </row>
    <row r="182">
      <c r="A182" s="18" t="n"/>
      <c r="B182" s="18" t="n"/>
      <c r="C182" s="20">
        <f>IF(OR($A182="",$B182=""),"",IFERROR(INDEX(tbProdutos[Produto],MATCH($B182,tbProdutos[SKU],0)),"SKU não cadastrado"))</f>
        <v/>
      </c>
      <c r="D182" s="21" t="n"/>
      <c r="E182" s="21" t="n"/>
      <c r="F182" s="23">
        <f>IF(OR($A182="",$B182=""),"",SUMIFS(tbTransferencias[Quantidade enviada],tbTransferencias[Origem],$A182,tbTransferencias[SKU],$B182,tbTransferencias[Data de envio],"&gt;="&amp;Cadastros!$B$4))</f>
        <v/>
      </c>
      <c r="G182" s="23">
        <f>IF(OR($A182="",$B182=""),"",SUMIFS(tbTransferencias[Quantidade recebida],tbTransferencias[Destino],$A182,tbTransferencias[SKU],$B182,tbTransferencias[Data de recebimento],"&gt;="&amp;Cadastros!$B$4))</f>
        <v/>
      </c>
      <c r="H182" s="23">
        <f>IF(OR($A182="",$B182="",$D182=""),"",$D182-$F182+$G182)</f>
        <v/>
      </c>
      <c r="I182" s="23">
        <f>IF(OR($A182="",$B182=""),"",SUMIFS(tbTransferencias[Quantidade enviada],tbTransferencias[Destino],$A182,tbTransferencias[SKU],$B182,tbTransferencias[Status],"Em trânsito"))</f>
        <v/>
      </c>
      <c r="J182" s="23">
        <f>IF($H182="","",$H182+$I182)</f>
        <v/>
      </c>
      <c r="K182" s="22">
        <f>IF(OR($A182="",$B182=""),"",IF(COUNTIFS($A$5:$A$204,$A182,$B$5:$B$204,$B182)&gt;1,"Cadastro duplicado",IF($D182="","Definir saldo inicial",IF($E182="","Definir estoque mínimo",IF($H182&lt;0,"Saldo negativo",IF($H182&lt;$E182,"Abaixo do mínimo","OK"))))))</f>
        <v/>
      </c>
    </row>
    <row r="183">
      <c r="A183" s="18" t="n"/>
      <c r="B183" s="18" t="n"/>
      <c r="C183" s="20">
        <f>IF(OR($A183="",$B183=""),"",IFERROR(INDEX(tbProdutos[Produto],MATCH($B183,tbProdutos[SKU],0)),"SKU não cadastrado"))</f>
        <v/>
      </c>
      <c r="D183" s="21" t="n"/>
      <c r="E183" s="21" t="n"/>
      <c r="F183" s="23">
        <f>IF(OR($A183="",$B183=""),"",SUMIFS(tbTransferencias[Quantidade enviada],tbTransferencias[Origem],$A183,tbTransferencias[SKU],$B183,tbTransferencias[Data de envio],"&gt;="&amp;Cadastros!$B$4))</f>
        <v/>
      </c>
      <c r="G183" s="23">
        <f>IF(OR($A183="",$B183=""),"",SUMIFS(tbTransferencias[Quantidade recebida],tbTransferencias[Destino],$A183,tbTransferencias[SKU],$B183,tbTransferencias[Data de recebimento],"&gt;="&amp;Cadastros!$B$4))</f>
        <v/>
      </c>
      <c r="H183" s="23">
        <f>IF(OR($A183="",$B183="",$D183=""),"",$D183-$F183+$G183)</f>
        <v/>
      </c>
      <c r="I183" s="23">
        <f>IF(OR($A183="",$B183=""),"",SUMIFS(tbTransferencias[Quantidade enviada],tbTransferencias[Destino],$A183,tbTransferencias[SKU],$B183,tbTransferencias[Status],"Em trânsito"))</f>
        <v/>
      </c>
      <c r="J183" s="23">
        <f>IF($H183="","",$H183+$I183)</f>
        <v/>
      </c>
      <c r="K183" s="22">
        <f>IF(OR($A183="",$B183=""),"",IF(COUNTIFS($A$5:$A$204,$A183,$B$5:$B$204,$B183)&gt;1,"Cadastro duplicado",IF($D183="","Definir saldo inicial",IF($E183="","Definir estoque mínimo",IF($H183&lt;0,"Saldo negativo",IF($H183&lt;$E183,"Abaixo do mínimo","OK"))))))</f>
        <v/>
      </c>
    </row>
    <row r="184">
      <c r="A184" s="18" t="n"/>
      <c r="B184" s="18" t="n"/>
      <c r="C184" s="20">
        <f>IF(OR($A184="",$B184=""),"",IFERROR(INDEX(tbProdutos[Produto],MATCH($B184,tbProdutos[SKU],0)),"SKU não cadastrado"))</f>
        <v/>
      </c>
      <c r="D184" s="21" t="n"/>
      <c r="E184" s="21" t="n"/>
      <c r="F184" s="23">
        <f>IF(OR($A184="",$B184=""),"",SUMIFS(tbTransferencias[Quantidade enviada],tbTransferencias[Origem],$A184,tbTransferencias[SKU],$B184,tbTransferencias[Data de envio],"&gt;="&amp;Cadastros!$B$4))</f>
        <v/>
      </c>
      <c r="G184" s="23">
        <f>IF(OR($A184="",$B184=""),"",SUMIFS(tbTransferencias[Quantidade recebida],tbTransferencias[Destino],$A184,tbTransferencias[SKU],$B184,tbTransferencias[Data de recebimento],"&gt;="&amp;Cadastros!$B$4))</f>
        <v/>
      </c>
      <c r="H184" s="23">
        <f>IF(OR($A184="",$B184="",$D184=""),"",$D184-$F184+$G184)</f>
        <v/>
      </c>
      <c r="I184" s="23">
        <f>IF(OR($A184="",$B184=""),"",SUMIFS(tbTransferencias[Quantidade enviada],tbTransferencias[Destino],$A184,tbTransferencias[SKU],$B184,tbTransferencias[Status],"Em trânsito"))</f>
        <v/>
      </c>
      <c r="J184" s="23">
        <f>IF($H184="","",$H184+$I184)</f>
        <v/>
      </c>
      <c r="K184" s="22">
        <f>IF(OR($A184="",$B184=""),"",IF(COUNTIFS($A$5:$A$204,$A184,$B$5:$B$204,$B184)&gt;1,"Cadastro duplicado",IF($D184="","Definir saldo inicial",IF($E184="","Definir estoque mínimo",IF($H184&lt;0,"Saldo negativo",IF($H184&lt;$E184,"Abaixo do mínimo","OK"))))))</f>
        <v/>
      </c>
    </row>
    <row r="185">
      <c r="A185" s="18" t="n"/>
      <c r="B185" s="18" t="n"/>
      <c r="C185" s="20">
        <f>IF(OR($A185="",$B185=""),"",IFERROR(INDEX(tbProdutos[Produto],MATCH($B185,tbProdutos[SKU],0)),"SKU não cadastrado"))</f>
        <v/>
      </c>
      <c r="D185" s="21" t="n"/>
      <c r="E185" s="21" t="n"/>
      <c r="F185" s="23">
        <f>IF(OR($A185="",$B185=""),"",SUMIFS(tbTransferencias[Quantidade enviada],tbTransferencias[Origem],$A185,tbTransferencias[SKU],$B185,tbTransferencias[Data de envio],"&gt;="&amp;Cadastros!$B$4))</f>
        <v/>
      </c>
      <c r="G185" s="23">
        <f>IF(OR($A185="",$B185=""),"",SUMIFS(tbTransferencias[Quantidade recebida],tbTransferencias[Destino],$A185,tbTransferencias[SKU],$B185,tbTransferencias[Data de recebimento],"&gt;="&amp;Cadastros!$B$4))</f>
        <v/>
      </c>
      <c r="H185" s="23">
        <f>IF(OR($A185="",$B185="",$D185=""),"",$D185-$F185+$G185)</f>
        <v/>
      </c>
      <c r="I185" s="23">
        <f>IF(OR($A185="",$B185=""),"",SUMIFS(tbTransferencias[Quantidade enviada],tbTransferencias[Destino],$A185,tbTransferencias[SKU],$B185,tbTransferencias[Status],"Em trânsito"))</f>
        <v/>
      </c>
      <c r="J185" s="23">
        <f>IF($H185="","",$H185+$I185)</f>
        <v/>
      </c>
      <c r="K185" s="22">
        <f>IF(OR($A185="",$B185=""),"",IF(COUNTIFS($A$5:$A$204,$A185,$B$5:$B$204,$B185)&gt;1,"Cadastro duplicado",IF($D185="","Definir saldo inicial",IF($E185="","Definir estoque mínimo",IF($H185&lt;0,"Saldo negativo",IF($H185&lt;$E185,"Abaixo do mínimo","OK"))))))</f>
        <v/>
      </c>
    </row>
    <row r="186">
      <c r="A186" s="18" t="n"/>
      <c r="B186" s="18" t="n"/>
      <c r="C186" s="20">
        <f>IF(OR($A186="",$B186=""),"",IFERROR(INDEX(tbProdutos[Produto],MATCH($B186,tbProdutos[SKU],0)),"SKU não cadastrado"))</f>
        <v/>
      </c>
      <c r="D186" s="21" t="n"/>
      <c r="E186" s="21" t="n"/>
      <c r="F186" s="23">
        <f>IF(OR($A186="",$B186=""),"",SUMIFS(tbTransferencias[Quantidade enviada],tbTransferencias[Origem],$A186,tbTransferencias[SKU],$B186,tbTransferencias[Data de envio],"&gt;="&amp;Cadastros!$B$4))</f>
        <v/>
      </c>
      <c r="G186" s="23">
        <f>IF(OR($A186="",$B186=""),"",SUMIFS(tbTransferencias[Quantidade recebida],tbTransferencias[Destino],$A186,tbTransferencias[SKU],$B186,tbTransferencias[Data de recebimento],"&gt;="&amp;Cadastros!$B$4))</f>
        <v/>
      </c>
      <c r="H186" s="23">
        <f>IF(OR($A186="",$B186="",$D186=""),"",$D186-$F186+$G186)</f>
        <v/>
      </c>
      <c r="I186" s="23">
        <f>IF(OR($A186="",$B186=""),"",SUMIFS(tbTransferencias[Quantidade enviada],tbTransferencias[Destino],$A186,tbTransferencias[SKU],$B186,tbTransferencias[Status],"Em trânsito"))</f>
        <v/>
      </c>
      <c r="J186" s="23">
        <f>IF($H186="","",$H186+$I186)</f>
        <v/>
      </c>
      <c r="K186" s="22">
        <f>IF(OR($A186="",$B186=""),"",IF(COUNTIFS($A$5:$A$204,$A186,$B$5:$B$204,$B186)&gt;1,"Cadastro duplicado",IF($D186="","Definir saldo inicial",IF($E186="","Definir estoque mínimo",IF($H186&lt;0,"Saldo negativo",IF($H186&lt;$E186,"Abaixo do mínimo","OK"))))))</f>
        <v/>
      </c>
    </row>
    <row r="187">
      <c r="A187" s="18" t="n"/>
      <c r="B187" s="18" t="n"/>
      <c r="C187" s="20">
        <f>IF(OR($A187="",$B187=""),"",IFERROR(INDEX(tbProdutos[Produto],MATCH($B187,tbProdutos[SKU],0)),"SKU não cadastrado"))</f>
        <v/>
      </c>
      <c r="D187" s="21" t="n"/>
      <c r="E187" s="21" t="n"/>
      <c r="F187" s="23">
        <f>IF(OR($A187="",$B187=""),"",SUMIFS(tbTransferencias[Quantidade enviada],tbTransferencias[Origem],$A187,tbTransferencias[SKU],$B187,tbTransferencias[Data de envio],"&gt;="&amp;Cadastros!$B$4))</f>
        <v/>
      </c>
      <c r="G187" s="23">
        <f>IF(OR($A187="",$B187=""),"",SUMIFS(tbTransferencias[Quantidade recebida],tbTransferencias[Destino],$A187,tbTransferencias[SKU],$B187,tbTransferencias[Data de recebimento],"&gt;="&amp;Cadastros!$B$4))</f>
        <v/>
      </c>
      <c r="H187" s="23">
        <f>IF(OR($A187="",$B187="",$D187=""),"",$D187-$F187+$G187)</f>
        <v/>
      </c>
      <c r="I187" s="23">
        <f>IF(OR($A187="",$B187=""),"",SUMIFS(tbTransferencias[Quantidade enviada],tbTransferencias[Destino],$A187,tbTransferencias[SKU],$B187,tbTransferencias[Status],"Em trânsito"))</f>
        <v/>
      </c>
      <c r="J187" s="23">
        <f>IF($H187="","",$H187+$I187)</f>
        <v/>
      </c>
      <c r="K187" s="22">
        <f>IF(OR($A187="",$B187=""),"",IF(COUNTIFS($A$5:$A$204,$A187,$B$5:$B$204,$B187)&gt;1,"Cadastro duplicado",IF($D187="","Definir saldo inicial",IF($E187="","Definir estoque mínimo",IF($H187&lt;0,"Saldo negativo",IF($H187&lt;$E187,"Abaixo do mínimo","OK"))))))</f>
        <v/>
      </c>
    </row>
    <row r="188">
      <c r="A188" s="18" t="n"/>
      <c r="B188" s="18" t="n"/>
      <c r="C188" s="20">
        <f>IF(OR($A188="",$B188=""),"",IFERROR(INDEX(tbProdutos[Produto],MATCH($B188,tbProdutos[SKU],0)),"SKU não cadastrado"))</f>
        <v/>
      </c>
      <c r="D188" s="21" t="n"/>
      <c r="E188" s="21" t="n"/>
      <c r="F188" s="23">
        <f>IF(OR($A188="",$B188=""),"",SUMIFS(tbTransferencias[Quantidade enviada],tbTransferencias[Origem],$A188,tbTransferencias[SKU],$B188,tbTransferencias[Data de envio],"&gt;="&amp;Cadastros!$B$4))</f>
        <v/>
      </c>
      <c r="G188" s="23">
        <f>IF(OR($A188="",$B188=""),"",SUMIFS(tbTransferencias[Quantidade recebida],tbTransferencias[Destino],$A188,tbTransferencias[SKU],$B188,tbTransferencias[Data de recebimento],"&gt;="&amp;Cadastros!$B$4))</f>
        <v/>
      </c>
      <c r="H188" s="23">
        <f>IF(OR($A188="",$B188="",$D188=""),"",$D188-$F188+$G188)</f>
        <v/>
      </c>
      <c r="I188" s="23">
        <f>IF(OR($A188="",$B188=""),"",SUMIFS(tbTransferencias[Quantidade enviada],tbTransferencias[Destino],$A188,tbTransferencias[SKU],$B188,tbTransferencias[Status],"Em trânsito"))</f>
        <v/>
      </c>
      <c r="J188" s="23">
        <f>IF($H188="","",$H188+$I188)</f>
        <v/>
      </c>
      <c r="K188" s="22">
        <f>IF(OR($A188="",$B188=""),"",IF(COUNTIFS($A$5:$A$204,$A188,$B$5:$B$204,$B188)&gt;1,"Cadastro duplicado",IF($D188="","Definir saldo inicial",IF($E188="","Definir estoque mínimo",IF($H188&lt;0,"Saldo negativo",IF($H188&lt;$E188,"Abaixo do mínimo","OK"))))))</f>
        <v/>
      </c>
    </row>
    <row r="189">
      <c r="A189" s="18" t="n"/>
      <c r="B189" s="18" t="n"/>
      <c r="C189" s="20">
        <f>IF(OR($A189="",$B189=""),"",IFERROR(INDEX(tbProdutos[Produto],MATCH($B189,tbProdutos[SKU],0)),"SKU não cadastrado"))</f>
        <v/>
      </c>
      <c r="D189" s="21" t="n"/>
      <c r="E189" s="21" t="n"/>
      <c r="F189" s="23">
        <f>IF(OR($A189="",$B189=""),"",SUMIFS(tbTransferencias[Quantidade enviada],tbTransferencias[Origem],$A189,tbTransferencias[SKU],$B189,tbTransferencias[Data de envio],"&gt;="&amp;Cadastros!$B$4))</f>
        <v/>
      </c>
      <c r="G189" s="23">
        <f>IF(OR($A189="",$B189=""),"",SUMIFS(tbTransferencias[Quantidade recebida],tbTransferencias[Destino],$A189,tbTransferencias[SKU],$B189,tbTransferencias[Data de recebimento],"&gt;="&amp;Cadastros!$B$4))</f>
        <v/>
      </c>
      <c r="H189" s="23">
        <f>IF(OR($A189="",$B189="",$D189=""),"",$D189-$F189+$G189)</f>
        <v/>
      </c>
      <c r="I189" s="23">
        <f>IF(OR($A189="",$B189=""),"",SUMIFS(tbTransferencias[Quantidade enviada],tbTransferencias[Destino],$A189,tbTransferencias[SKU],$B189,tbTransferencias[Status],"Em trânsito"))</f>
        <v/>
      </c>
      <c r="J189" s="23">
        <f>IF($H189="","",$H189+$I189)</f>
        <v/>
      </c>
      <c r="K189" s="22">
        <f>IF(OR($A189="",$B189=""),"",IF(COUNTIFS($A$5:$A$204,$A189,$B$5:$B$204,$B189)&gt;1,"Cadastro duplicado",IF($D189="","Definir saldo inicial",IF($E189="","Definir estoque mínimo",IF($H189&lt;0,"Saldo negativo",IF($H189&lt;$E189,"Abaixo do mínimo","OK"))))))</f>
        <v/>
      </c>
    </row>
    <row r="190">
      <c r="A190" s="18" t="n"/>
      <c r="B190" s="18" t="n"/>
      <c r="C190" s="20">
        <f>IF(OR($A190="",$B190=""),"",IFERROR(INDEX(tbProdutos[Produto],MATCH($B190,tbProdutos[SKU],0)),"SKU não cadastrado"))</f>
        <v/>
      </c>
      <c r="D190" s="21" t="n"/>
      <c r="E190" s="21" t="n"/>
      <c r="F190" s="23">
        <f>IF(OR($A190="",$B190=""),"",SUMIFS(tbTransferencias[Quantidade enviada],tbTransferencias[Origem],$A190,tbTransferencias[SKU],$B190,tbTransferencias[Data de envio],"&gt;="&amp;Cadastros!$B$4))</f>
        <v/>
      </c>
      <c r="G190" s="23">
        <f>IF(OR($A190="",$B190=""),"",SUMIFS(tbTransferencias[Quantidade recebida],tbTransferencias[Destino],$A190,tbTransferencias[SKU],$B190,tbTransferencias[Data de recebimento],"&gt;="&amp;Cadastros!$B$4))</f>
        <v/>
      </c>
      <c r="H190" s="23">
        <f>IF(OR($A190="",$B190="",$D190=""),"",$D190-$F190+$G190)</f>
        <v/>
      </c>
      <c r="I190" s="23">
        <f>IF(OR($A190="",$B190=""),"",SUMIFS(tbTransferencias[Quantidade enviada],tbTransferencias[Destino],$A190,tbTransferencias[SKU],$B190,tbTransferencias[Status],"Em trânsito"))</f>
        <v/>
      </c>
      <c r="J190" s="23">
        <f>IF($H190="","",$H190+$I190)</f>
        <v/>
      </c>
      <c r="K190" s="22">
        <f>IF(OR($A190="",$B190=""),"",IF(COUNTIFS($A$5:$A$204,$A190,$B$5:$B$204,$B190)&gt;1,"Cadastro duplicado",IF($D190="","Definir saldo inicial",IF($E190="","Definir estoque mínimo",IF($H190&lt;0,"Saldo negativo",IF($H190&lt;$E190,"Abaixo do mínimo","OK"))))))</f>
        <v/>
      </c>
    </row>
    <row r="191">
      <c r="A191" s="18" t="n"/>
      <c r="B191" s="18" t="n"/>
      <c r="C191" s="20">
        <f>IF(OR($A191="",$B191=""),"",IFERROR(INDEX(tbProdutos[Produto],MATCH($B191,tbProdutos[SKU],0)),"SKU não cadastrado"))</f>
        <v/>
      </c>
      <c r="D191" s="21" t="n"/>
      <c r="E191" s="21" t="n"/>
      <c r="F191" s="23">
        <f>IF(OR($A191="",$B191=""),"",SUMIFS(tbTransferencias[Quantidade enviada],tbTransferencias[Origem],$A191,tbTransferencias[SKU],$B191,tbTransferencias[Data de envio],"&gt;="&amp;Cadastros!$B$4))</f>
        <v/>
      </c>
      <c r="G191" s="23">
        <f>IF(OR($A191="",$B191=""),"",SUMIFS(tbTransferencias[Quantidade recebida],tbTransferencias[Destino],$A191,tbTransferencias[SKU],$B191,tbTransferencias[Data de recebimento],"&gt;="&amp;Cadastros!$B$4))</f>
        <v/>
      </c>
      <c r="H191" s="23">
        <f>IF(OR($A191="",$B191="",$D191=""),"",$D191-$F191+$G191)</f>
        <v/>
      </c>
      <c r="I191" s="23">
        <f>IF(OR($A191="",$B191=""),"",SUMIFS(tbTransferencias[Quantidade enviada],tbTransferencias[Destino],$A191,tbTransferencias[SKU],$B191,tbTransferencias[Status],"Em trânsito"))</f>
        <v/>
      </c>
      <c r="J191" s="23">
        <f>IF($H191="","",$H191+$I191)</f>
        <v/>
      </c>
      <c r="K191" s="22">
        <f>IF(OR($A191="",$B191=""),"",IF(COUNTIFS($A$5:$A$204,$A191,$B$5:$B$204,$B191)&gt;1,"Cadastro duplicado",IF($D191="","Definir saldo inicial",IF($E191="","Definir estoque mínimo",IF($H191&lt;0,"Saldo negativo",IF($H191&lt;$E191,"Abaixo do mínimo","OK"))))))</f>
        <v/>
      </c>
    </row>
    <row r="192">
      <c r="A192" s="18" t="n"/>
      <c r="B192" s="18" t="n"/>
      <c r="C192" s="20">
        <f>IF(OR($A192="",$B192=""),"",IFERROR(INDEX(tbProdutos[Produto],MATCH($B192,tbProdutos[SKU],0)),"SKU não cadastrado"))</f>
        <v/>
      </c>
      <c r="D192" s="21" t="n"/>
      <c r="E192" s="21" t="n"/>
      <c r="F192" s="23">
        <f>IF(OR($A192="",$B192=""),"",SUMIFS(tbTransferencias[Quantidade enviada],tbTransferencias[Origem],$A192,tbTransferencias[SKU],$B192,tbTransferencias[Data de envio],"&gt;="&amp;Cadastros!$B$4))</f>
        <v/>
      </c>
      <c r="G192" s="23">
        <f>IF(OR($A192="",$B192=""),"",SUMIFS(tbTransferencias[Quantidade recebida],tbTransferencias[Destino],$A192,tbTransferencias[SKU],$B192,tbTransferencias[Data de recebimento],"&gt;="&amp;Cadastros!$B$4))</f>
        <v/>
      </c>
      <c r="H192" s="23">
        <f>IF(OR($A192="",$B192="",$D192=""),"",$D192-$F192+$G192)</f>
        <v/>
      </c>
      <c r="I192" s="23">
        <f>IF(OR($A192="",$B192=""),"",SUMIFS(tbTransferencias[Quantidade enviada],tbTransferencias[Destino],$A192,tbTransferencias[SKU],$B192,tbTransferencias[Status],"Em trânsito"))</f>
        <v/>
      </c>
      <c r="J192" s="23">
        <f>IF($H192="","",$H192+$I192)</f>
        <v/>
      </c>
      <c r="K192" s="22">
        <f>IF(OR($A192="",$B192=""),"",IF(COUNTIFS($A$5:$A$204,$A192,$B$5:$B$204,$B192)&gt;1,"Cadastro duplicado",IF($D192="","Definir saldo inicial",IF($E192="","Definir estoque mínimo",IF($H192&lt;0,"Saldo negativo",IF($H192&lt;$E192,"Abaixo do mínimo","OK"))))))</f>
        <v/>
      </c>
    </row>
    <row r="193">
      <c r="A193" s="18" t="n"/>
      <c r="B193" s="18" t="n"/>
      <c r="C193" s="20">
        <f>IF(OR($A193="",$B193=""),"",IFERROR(INDEX(tbProdutos[Produto],MATCH($B193,tbProdutos[SKU],0)),"SKU não cadastrado"))</f>
        <v/>
      </c>
      <c r="D193" s="21" t="n"/>
      <c r="E193" s="21" t="n"/>
      <c r="F193" s="23">
        <f>IF(OR($A193="",$B193=""),"",SUMIFS(tbTransferencias[Quantidade enviada],tbTransferencias[Origem],$A193,tbTransferencias[SKU],$B193,tbTransferencias[Data de envio],"&gt;="&amp;Cadastros!$B$4))</f>
        <v/>
      </c>
      <c r="G193" s="23">
        <f>IF(OR($A193="",$B193=""),"",SUMIFS(tbTransferencias[Quantidade recebida],tbTransferencias[Destino],$A193,tbTransferencias[SKU],$B193,tbTransferencias[Data de recebimento],"&gt;="&amp;Cadastros!$B$4))</f>
        <v/>
      </c>
      <c r="H193" s="23">
        <f>IF(OR($A193="",$B193="",$D193=""),"",$D193-$F193+$G193)</f>
        <v/>
      </c>
      <c r="I193" s="23">
        <f>IF(OR($A193="",$B193=""),"",SUMIFS(tbTransferencias[Quantidade enviada],tbTransferencias[Destino],$A193,tbTransferencias[SKU],$B193,tbTransferencias[Status],"Em trânsito"))</f>
        <v/>
      </c>
      <c r="J193" s="23">
        <f>IF($H193="","",$H193+$I193)</f>
        <v/>
      </c>
      <c r="K193" s="22">
        <f>IF(OR($A193="",$B193=""),"",IF(COUNTIFS($A$5:$A$204,$A193,$B$5:$B$204,$B193)&gt;1,"Cadastro duplicado",IF($D193="","Definir saldo inicial",IF($E193="","Definir estoque mínimo",IF($H193&lt;0,"Saldo negativo",IF($H193&lt;$E193,"Abaixo do mínimo","OK"))))))</f>
        <v/>
      </c>
    </row>
    <row r="194">
      <c r="A194" s="18" t="n"/>
      <c r="B194" s="18" t="n"/>
      <c r="C194" s="20">
        <f>IF(OR($A194="",$B194=""),"",IFERROR(INDEX(tbProdutos[Produto],MATCH($B194,tbProdutos[SKU],0)),"SKU não cadastrado"))</f>
        <v/>
      </c>
      <c r="D194" s="21" t="n"/>
      <c r="E194" s="21" t="n"/>
      <c r="F194" s="23">
        <f>IF(OR($A194="",$B194=""),"",SUMIFS(tbTransferencias[Quantidade enviada],tbTransferencias[Origem],$A194,tbTransferencias[SKU],$B194,tbTransferencias[Data de envio],"&gt;="&amp;Cadastros!$B$4))</f>
        <v/>
      </c>
      <c r="G194" s="23">
        <f>IF(OR($A194="",$B194=""),"",SUMIFS(tbTransferencias[Quantidade recebida],tbTransferencias[Destino],$A194,tbTransferencias[SKU],$B194,tbTransferencias[Data de recebimento],"&gt;="&amp;Cadastros!$B$4))</f>
        <v/>
      </c>
      <c r="H194" s="23">
        <f>IF(OR($A194="",$B194="",$D194=""),"",$D194-$F194+$G194)</f>
        <v/>
      </c>
      <c r="I194" s="23">
        <f>IF(OR($A194="",$B194=""),"",SUMIFS(tbTransferencias[Quantidade enviada],tbTransferencias[Destino],$A194,tbTransferencias[SKU],$B194,tbTransferencias[Status],"Em trânsito"))</f>
        <v/>
      </c>
      <c r="J194" s="23">
        <f>IF($H194="","",$H194+$I194)</f>
        <v/>
      </c>
      <c r="K194" s="22">
        <f>IF(OR($A194="",$B194=""),"",IF(COUNTIFS($A$5:$A$204,$A194,$B$5:$B$204,$B194)&gt;1,"Cadastro duplicado",IF($D194="","Definir saldo inicial",IF($E194="","Definir estoque mínimo",IF($H194&lt;0,"Saldo negativo",IF($H194&lt;$E194,"Abaixo do mínimo","OK"))))))</f>
        <v/>
      </c>
    </row>
    <row r="195">
      <c r="A195" s="18" t="n"/>
      <c r="B195" s="18" t="n"/>
      <c r="C195" s="20">
        <f>IF(OR($A195="",$B195=""),"",IFERROR(INDEX(tbProdutos[Produto],MATCH($B195,tbProdutos[SKU],0)),"SKU não cadastrado"))</f>
        <v/>
      </c>
      <c r="D195" s="21" t="n"/>
      <c r="E195" s="21" t="n"/>
      <c r="F195" s="23">
        <f>IF(OR($A195="",$B195=""),"",SUMIFS(tbTransferencias[Quantidade enviada],tbTransferencias[Origem],$A195,tbTransferencias[SKU],$B195,tbTransferencias[Data de envio],"&gt;="&amp;Cadastros!$B$4))</f>
        <v/>
      </c>
      <c r="G195" s="23">
        <f>IF(OR($A195="",$B195=""),"",SUMIFS(tbTransferencias[Quantidade recebida],tbTransferencias[Destino],$A195,tbTransferencias[SKU],$B195,tbTransferencias[Data de recebimento],"&gt;="&amp;Cadastros!$B$4))</f>
        <v/>
      </c>
      <c r="H195" s="23">
        <f>IF(OR($A195="",$B195="",$D195=""),"",$D195-$F195+$G195)</f>
        <v/>
      </c>
      <c r="I195" s="23">
        <f>IF(OR($A195="",$B195=""),"",SUMIFS(tbTransferencias[Quantidade enviada],tbTransferencias[Destino],$A195,tbTransferencias[SKU],$B195,tbTransferencias[Status],"Em trânsito"))</f>
        <v/>
      </c>
      <c r="J195" s="23">
        <f>IF($H195="","",$H195+$I195)</f>
        <v/>
      </c>
      <c r="K195" s="22">
        <f>IF(OR($A195="",$B195=""),"",IF(COUNTIFS($A$5:$A$204,$A195,$B$5:$B$204,$B195)&gt;1,"Cadastro duplicado",IF($D195="","Definir saldo inicial",IF($E195="","Definir estoque mínimo",IF($H195&lt;0,"Saldo negativo",IF($H195&lt;$E195,"Abaixo do mínimo","OK"))))))</f>
        <v/>
      </c>
    </row>
    <row r="196">
      <c r="A196" s="18" t="n"/>
      <c r="B196" s="18" t="n"/>
      <c r="C196" s="20">
        <f>IF(OR($A196="",$B196=""),"",IFERROR(INDEX(tbProdutos[Produto],MATCH($B196,tbProdutos[SKU],0)),"SKU não cadastrado"))</f>
        <v/>
      </c>
      <c r="D196" s="21" t="n"/>
      <c r="E196" s="21" t="n"/>
      <c r="F196" s="23">
        <f>IF(OR($A196="",$B196=""),"",SUMIFS(tbTransferencias[Quantidade enviada],tbTransferencias[Origem],$A196,tbTransferencias[SKU],$B196,tbTransferencias[Data de envio],"&gt;="&amp;Cadastros!$B$4))</f>
        <v/>
      </c>
      <c r="G196" s="23">
        <f>IF(OR($A196="",$B196=""),"",SUMIFS(tbTransferencias[Quantidade recebida],tbTransferencias[Destino],$A196,tbTransferencias[SKU],$B196,tbTransferencias[Data de recebimento],"&gt;="&amp;Cadastros!$B$4))</f>
        <v/>
      </c>
      <c r="H196" s="23">
        <f>IF(OR($A196="",$B196="",$D196=""),"",$D196-$F196+$G196)</f>
        <v/>
      </c>
      <c r="I196" s="23">
        <f>IF(OR($A196="",$B196=""),"",SUMIFS(tbTransferencias[Quantidade enviada],tbTransferencias[Destino],$A196,tbTransferencias[SKU],$B196,tbTransferencias[Status],"Em trânsito"))</f>
        <v/>
      </c>
      <c r="J196" s="23">
        <f>IF($H196="","",$H196+$I196)</f>
        <v/>
      </c>
      <c r="K196" s="22">
        <f>IF(OR($A196="",$B196=""),"",IF(COUNTIFS($A$5:$A$204,$A196,$B$5:$B$204,$B196)&gt;1,"Cadastro duplicado",IF($D196="","Definir saldo inicial",IF($E196="","Definir estoque mínimo",IF($H196&lt;0,"Saldo negativo",IF($H196&lt;$E196,"Abaixo do mínimo","OK"))))))</f>
        <v/>
      </c>
    </row>
    <row r="197">
      <c r="A197" s="18" t="n"/>
      <c r="B197" s="18" t="n"/>
      <c r="C197" s="20">
        <f>IF(OR($A197="",$B197=""),"",IFERROR(INDEX(tbProdutos[Produto],MATCH($B197,tbProdutos[SKU],0)),"SKU não cadastrado"))</f>
        <v/>
      </c>
      <c r="D197" s="21" t="n"/>
      <c r="E197" s="21" t="n"/>
      <c r="F197" s="23">
        <f>IF(OR($A197="",$B197=""),"",SUMIFS(tbTransferencias[Quantidade enviada],tbTransferencias[Origem],$A197,tbTransferencias[SKU],$B197,tbTransferencias[Data de envio],"&gt;="&amp;Cadastros!$B$4))</f>
        <v/>
      </c>
      <c r="G197" s="23">
        <f>IF(OR($A197="",$B197=""),"",SUMIFS(tbTransferencias[Quantidade recebida],tbTransferencias[Destino],$A197,tbTransferencias[SKU],$B197,tbTransferencias[Data de recebimento],"&gt;="&amp;Cadastros!$B$4))</f>
        <v/>
      </c>
      <c r="H197" s="23">
        <f>IF(OR($A197="",$B197="",$D197=""),"",$D197-$F197+$G197)</f>
        <v/>
      </c>
      <c r="I197" s="23">
        <f>IF(OR($A197="",$B197=""),"",SUMIFS(tbTransferencias[Quantidade enviada],tbTransferencias[Destino],$A197,tbTransferencias[SKU],$B197,tbTransferencias[Status],"Em trânsito"))</f>
        <v/>
      </c>
      <c r="J197" s="23">
        <f>IF($H197="","",$H197+$I197)</f>
        <v/>
      </c>
      <c r="K197" s="22">
        <f>IF(OR($A197="",$B197=""),"",IF(COUNTIFS($A$5:$A$204,$A197,$B$5:$B$204,$B197)&gt;1,"Cadastro duplicado",IF($D197="","Definir saldo inicial",IF($E197="","Definir estoque mínimo",IF($H197&lt;0,"Saldo negativo",IF($H197&lt;$E197,"Abaixo do mínimo","OK"))))))</f>
        <v/>
      </c>
    </row>
    <row r="198">
      <c r="A198" s="18" t="n"/>
      <c r="B198" s="18" t="n"/>
      <c r="C198" s="20">
        <f>IF(OR($A198="",$B198=""),"",IFERROR(INDEX(tbProdutos[Produto],MATCH($B198,tbProdutos[SKU],0)),"SKU não cadastrado"))</f>
        <v/>
      </c>
      <c r="D198" s="21" t="n"/>
      <c r="E198" s="21" t="n"/>
      <c r="F198" s="23">
        <f>IF(OR($A198="",$B198=""),"",SUMIFS(tbTransferencias[Quantidade enviada],tbTransferencias[Origem],$A198,tbTransferencias[SKU],$B198,tbTransferencias[Data de envio],"&gt;="&amp;Cadastros!$B$4))</f>
        <v/>
      </c>
      <c r="G198" s="23">
        <f>IF(OR($A198="",$B198=""),"",SUMIFS(tbTransferencias[Quantidade recebida],tbTransferencias[Destino],$A198,tbTransferencias[SKU],$B198,tbTransferencias[Data de recebimento],"&gt;="&amp;Cadastros!$B$4))</f>
        <v/>
      </c>
      <c r="H198" s="23">
        <f>IF(OR($A198="",$B198="",$D198=""),"",$D198-$F198+$G198)</f>
        <v/>
      </c>
      <c r="I198" s="23">
        <f>IF(OR($A198="",$B198=""),"",SUMIFS(tbTransferencias[Quantidade enviada],tbTransferencias[Destino],$A198,tbTransferencias[SKU],$B198,tbTransferencias[Status],"Em trânsito"))</f>
        <v/>
      </c>
      <c r="J198" s="23">
        <f>IF($H198="","",$H198+$I198)</f>
        <v/>
      </c>
      <c r="K198" s="22">
        <f>IF(OR($A198="",$B198=""),"",IF(COUNTIFS($A$5:$A$204,$A198,$B$5:$B$204,$B198)&gt;1,"Cadastro duplicado",IF($D198="","Definir saldo inicial",IF($E198="","Definir estoque mínimo",IF($H198&lt;0,"Saldo negativo",IF($H198&lt;$E198,"Abaixo do mínimo","OK"))))))</f>
        <v/>
      </c>
    </row>
    <row r="199">
      <c r="A199" s="18" t="n"/>
      <c r="B199" s="18" t="n"/>
      <c r="C199" s="20">
        <f>IF(OR($A199="",$B199=""),"",IFERROR(INDEX(tbProdutos[Produto],MATCH($B199,tbProdutos[SKU],0)),"SKU não cadastrado"))</f>
        <v/>
      </c>
      <c r="D199" s="21" t="n"/>
      <c r="E199" s="21" t="n"/>
      <c r="F199" s="23">
        <f>IF(OR($A199="",$B199=""),"",SUMIFS(tbTransferencias[Quantidade enviada],tbTransferencias[Origem],$A199,tbTransferencias[SKU],$B199,tbTransferencias[Data de envio],"&gt;="&amp;Cadastros!$B$4))</f>
        <v/>
      </c>
      <c r="G199" s="23">
        <f>IF(OR($A199="",$B199=""),"",SUMIFS(tbTransferencias[Quantidade recebida],tbTransferencias[Destino],$A199,tbTransferencias[SKU],$B199,tbTransferencias[Data de recebimento],"&gt;="&amp;Cadastros!$B$4))</f>
        <v/>
      </c>
      <c r="H199" s="23">
        <f>IF(OR($A199="",$B199="",$D199=""),"",$D199-$F199+$G199)</f>
        <v/>
      </c>
      <c r="I199" s="23">
        <f>IF(OR($A199="",$B199=""),"",SUMIFS(tbTransferencias[Quantidade enviada],tbTransferencias[Destino],$A199,tbTransferencias[SKU],$B199,tbTransferencias[Status],"Em trânsito"))</f>
        <v/>
      </c>
      <c r="J199" s="23">
        <f>IF($H199="","",$H199+$I199)</f>
        <v/>
      </c>
      <c r="K199" s="22">
        <f>IF(OR($A199="",$B199=""),"",IF(COUNTIFS($A$5:$A$204,$A199,$B$5:$B$204,$B199)&gt;1,"Cadastro duplicado",IF($D199="","Definir saldo inicial",IF($E199="","Definir estoque mínimo",IF($H199&lt;0,"Saldo negativo",IF($H199&lt;$E199,"Abaixo do mínimo","OK"))))))</f>
        <v/>
      </c>
    </row>
    <row r="200">
      <c r="A200" s="18" t="n"/>
      <c r="B200" s="18" t="n"/>
      <c r="C200" s="20">
        <f>IF(OR($A200="",$B200=""),"",IFERROR(INDEX(tbProdutos[Produto],MATCH($B200,tbProdutos[SKU],0)),"SKU não cadastrado"))</f>
        <v/>
      </c>
      <c r="D200" s="21" t="n"/>
      <c r="E200" s="21" t="n"/>
      <c r="F200" s="23">
        <f>IF(OR($A200="",$B200=""),"",SUMIFS(tbTransferencias[Quantidade enviada],tbTransferencias[Origem],$A200,tbTransferencias[SKU],$B200,tbTransferencias[Data de envio],"&gt;="&amp;Cadastros!$B$4))</f>
        <v/>
      </c>
      <c r="G200" s="23">
        <f>IF(OR($A200="",$B200=""),"",SUMIFS(tbTransferencias[Quantidade recebida],tbTransferencias[Destino],$A200,tbTransferencias[SKU],$B200,tbTransferencias[Data de recebimento],"&gt;="&amp;Cadastros!$B$4))</f>
        <v/>
      </c>
      <c r="H200" s="23">
        <f>IF(OR($A200="",$B200="",$D200=""),"",$D200-$F200+$G200)</f>
        <v/>
      </c>
      <c r="I200" s="23">
        <f>IF(OR($A200="",$B200=""),"",SUMIFS(tbTransferencias[Quantidade enviada],tbTransferencias[Destino],$A200,tbTransferencias[SKU],$B200,tbTransferencias[Status],"Em trânsito"))</f>
        <v/>
      </c>
      <c r="J200" s="23">
        <f>IF($H200="","",$H200+$I200)</f>
        <v/>
      </c>
      <c r="K200" s="22">
        <f>IF(OR($A200="",$B200=""),"",IF(COUNTIFS($A$5:$A$204,$A200,$B$5:$B$204,$B200)&gt;1,"Cadastro duplicado",IF($D200="","Definir saldo inicial",IF($E200="","Definir estoque mínimo",IF($H200&lt;0,"Saldo negativo",IF($H200&lt;$E200,"Abaixo do mínimo","OK"))))))</f>
        <v/>
      </c>
    </row>
    <row r="201">
      <c r="A201" s="18" t="n"/>
      <c r="B201" s="18" t="n"/>
      <c r="C201" s="20">
        <f>IF(OR($A201="",$B201=""),"",IFERROR(INDEX(tbProdutos[Produto],MATCH($B201,tbProdutos[SKU],0)),"SKU não cadastrado"))</f>
        <v/>
      </c>
      <c r="D201" s="21" t="n"/>
      <c r="E201" s="21" t="n"/>
      <c r="F201" s="23">
        <f>IF(OR($A201="",$B201=""),"",SUMIFS(tbTransferencias[Quantidade enviada],tbTransferencias[Origem],$A201,tbTransferencias[SKU],$B201,tbTransferencias[Data de envio],"&gt;="&amp;Cadastros!$B$4))</f>
        <v/>
      </c>
      <c r="G201" s="23">
        <f>IF(OR($A201="",$B201=""),"",SUMIFS(tbTransferencias[Quantidade recebida],tbTransferencias[Destino],$A201,tbTransferencias[SKU],$B201,tbTransferencias[Data de recebimento],"&gt;="&amp;Cadastros!$B$4))</f>
        <v/>
      </c>
      <c r="H201" s="23">
        <f>IF(OR($A201="",$B201="",$D201=""),"",$D201-$F201+$G201)</f>
        <v/>
      </c>
      <c r="I201" s="23">
        <f>IF(OR($A201="",$B201=""),"",SUMIFS(tbTransferencias[Quantidade enviada],tbTransferencias[Destino],$A201,tbTransferencias[SKU],$B201,tbTransferencias[Status],"Em trânsito"))</f>
        <v/>
      </c>
      <c r="J201" s="23">
        <f>IF($H201="","",$H201+$I201)</f>
        <v/>
      </c>
      <c r="K201" s="22">
        <f>IF(OR($A201="",$B201=""),"",IF(COUNTIFS($A$5:$A$204,$A201,$B$5:$B$204,$B201)&gt;1,"Cadastro duplicado",IF($D201="","Definir saldo inicial",IF($E201="","Definir estoque mínimo",IF($H201&lt;0,"Saldo negativo",IF($H201&lt;$E201,"Abaixo do mínimo","OK"))))))</f>
        <v/>
      </c>
    </row>
    <row r="202">
      <c r="A202" s="18" t="n"/>
      <c r="B202" s="18" t="n"/>
      <c r="C202" s="20">
        <f>IF(OR($A202="",$B202=""),"",IFERROR(INDEX(tbProdutos[Produto],MATCH($B202,tbProdutos[SKU],0)),"SKU não cadastrado"))</f>
        <v/>
      </c>
      <c r="D202" s="21" t="n"/>
      <c r="E202" s="21" t="n"/>
      <c r="F202" s="23">
        <f>IF(OR($A202="",$B202=""),"",SUMIFS(tbTransferencias[Quantidade enviada],tbTransferencias[Origem],$A202,tbTransferencias[SKU],$B202,tbTransferencias[Data de envio],"&gt;="&amp;Cadastros!$B$4))</f>
        <v/>
      </c>
      <c r="G202" s="23">
        <f>IF(OR($A202="",$B202=""),"",SUMIFS(tbTransferencias[Quantidade recebida],tbTransferencias[Destino],$A202,tbTransferencias[SKU],$B202,tbTransferencias[Data de recebimento],"&gt;="&amp;Cadastros!$B$4))</f>
        <v/>
      </c>
      <c r="H202" s="23">
        <f>IF(OR($A202="",$B202="",$D202=""),"",$D202-$F202+$G202)</f>
        <v/>
      </c>
      <c r="I202" s="23">
        <f>IF(OR($A202="",$B202=""),"",SUMIFS(tbTransferencias[Quantidade enviada],tbTransferencias[Destino],$A202,tbTransferencias[SKU],$B202,tbTransferencias[Status],"Em trânsito"))</f>
        <v/>
      </c>
      <c r="J202" s="23">
        <f>IF($H202="","",$H202+$I202)</f>
        <v/>
      </c>
      <c r="K202" s="22">
        <f>IF(OR($A202="",$B202=""),"",IF(COUNTIFS($A$5:$A$204,$A202,$B$5:$B$204,$B202)&gt;1,"Cadastro duplicado",IF($D202="","Definir saldo inicial",IF($E202="","Definir estoque mínimo",IF($H202&lt;0,"Saldo negativo",IF($H202&lt;$E202,"Abaixo do mínimo","OK"))))))</f>
        <v/>
      </c>
    </row>
    <row r="203">
      <c r="A203" s="18" t="n"/>
      <c r="B203" s="18" t="n"/>
      <c r="C203" s="20">
        <f>IF(OR($A203="",$B203=""),"",IFERROR(INDEX(tbProdutos[Produto],MATCH($B203,tbProdutos[SKU],0)),"SKU não cadastrado"))</f>
        <v/>
      </c>
      <c r="D203" s="21" t="n"/>
      <c r="E203" s="21" t="n"/>
      <c r="F203" s="23">
        <f>IF(OR($A203="",$B203=""),"",SUMIFS(tbTransferencias[Quantidade enviada],tbTransferencias[Origem],$A203,tbTransferencias[SKU],$B203,tbTransferencias[Data de envio],"&gt;="&amp;Cadastros!$B$4))</f>
        <v/>
      </c>
      <c r="G203" s="23">
        <f>IF(OR($A203="",$B203=""),"",SUMIFS(tbTransferencias[Quantidade recebida],tbTransferencias[Destino],$A203,tbTransferencias[SKU],$B203,tbTransferencias[Data de recebimento],"&gt;="&amp;Cadastros!$B$4))</f>
        <v/>
      </c>
      <c r="H203" s="23">
        <f>IF(OR($A203="",$B203="",$D203=""),"",$D203-$F203+$G203)</f>
        <v/>
      </c>
      <c r="I203" s="23">
        <f>IF(OR($A203="",$B203=""),"",SUMIFS(tbTransferencias[Quantidade enviada],tbTransferencias[Destino],$A203,tbTransferencias[SKU],$B203,tbTransferencias[Status],"Em trânsito"))</f>
        <v/>
      </c>
      <c r="J203" s="23">
        <f>IF($H203="","",$H203+$I203)</f>
        <v/>
      </c>
      <c r="K203" s="22">
        <f>IF(OR($A203="",$B203=""),"",IF(COUNTIFS($A$5:$A$204,$A203,$B$5:$B$204,$B203)&gt;1,"Cadastro duplicado",IF($D203="","Definir saldo inicial",IF($E203="","Definir estoque mínimo",IF($H203&lt;0,"Saldo negativo",IF($H203&lt;$E203,"Abaixo do mínimo","OK"))))))</f>
        <v/>
      </c>
    </row>
    <row r="204">
      <c r="A204" s="18" t="n"/>
      <c r="B204" s="18" t="n"/>
      <c r="C204" s="20">
        <f>IF(OR($A204="",$B204=""),"",IFERROR(INDEX(tbProdutos[Produto],MATCH($B204,tbProdutos[SKU],0)),"SKU não cadastrado"))</f>
        <v/>
      </c>
      <c r="D204" s="21" t="n"/>
      <c r="E204" s="21" t="n"/>
      <c r="F204" s="23">
        <f>IF(OR($A204="",$B204=""),"",SUMIFS(tbTransferencias[Quantidade enviada],tbTransferencias[Origem],$A204,tbTransferencias[SKU],$B204,tbTransferencias[Data de envio],"&gt;="&amp;Cadastros!$B$4))</f>
        <v/>
      </c>
      <c r="G204" s="23">
        <f>IF(OR($A204="",$B204=""),"",SUMIFS(tbTransferencias[Quantidade recebida],tbTransferencias[Destino],$A204,tbTransferencias[SKU],$B204,tbTransferencias[Data de recebimento],"&gt;="&amp;Cadastros!$B$4))</f>
        <v/>
      </c>
      <c r="H204" s="23">
        <f>IF(OR($A204="",$B204="",$D204=""),"",$D204-$F204+$G204)</f>
        <v/>
      </c>
      <c r="I204" s="23">
        <f>IF(OR($A204="",$B204=""),"",SUMIFS(tbTransferencias[Quantidade enviada],tbTransferencias[Destino],$A204,tbTransferencias[SKU],$B204,tbTransferencias[Status],"Em trânsito"))</f>
        <v/>
      </c>
      <c r="J204" s="23">
        <f>IF($H204="","",$H204+$I204)</f>
        <v/>
      </c>
      <c r="K204" s="22">
        <f>IF(OR($A204="",$B204=""),"",IF(COUNTIFS($A$5:$A$204,$A204,$B$5:$B$204,$B204)&gt;1,"Cadastro duplicado",IF($D204="","Definir saldo inicial",IF($E204="","Definir estoque mínimo",IF($H204&lt;0,"Saldo negativo",IF($H204&lt;$E204,"Abaixo do mínimo","OK"))))))</f>
        <v/>
      </c>
    </row>
  </sheetData>
  <mergeCells count="1">
    <mergeCell ref="A1:K1"/>
  </mergeCells>
  <conditionalFormatting sqref="H5:H204">
    <cfRule type="expression" priority="1" dxfId="1">
      <formula>AND(ISNUMBER($H5),$H5&lt;0)</formula>
    </cfRule>
  </conditionalFormatting>
  <conditionalFormatting sqref="K5:K204">
    <cfRule type="expression" priority="2" dxfId="1">
      <formula>$K5="Saldo negativo"</formula>
    </cfRule>
    <cfRule type="expression" priority="3" dxfId="2">
      <formula>$K5="Abaixo do mínimo"</formula>
    </cfRule>
    <cfRule type="expression" priority="4" dxfId="0">
      <formula>$K5="OK"</formula>
    </cfRule>
    <cfRule type="expression" priority="5" dxfId="5">
      <formula>OR($K5="Cadastro duplicado",$K5="Definir saldo inicial",$K5="Definir estoque mínimo")</formula>
    </cfRule>
  </conditionalFormatting>
  <conditionalFormatting sqref="I5:I204">
    <cfRule type="expression" priority="6" dxfId="3">
      <formula>AND(ISNUMBER($I5),$I5&gt;0)</formula>
    </cfRule>
  </conditionalFormatting>
  <conditionalFormatting sqref="A5:B204">
    <cfRule type="expression" priority="7" dxfId="1">
      <formula>AND($A5&lt;&gt;"",$B5&lt;&gt;"",COUNTIFS($A$5:$A$204,$A5,$B$5:$B$204,$B5)&gt;1)</formula>
    </cfRule>
  </conditionalFormatting>
  <dataValidations count="3">
    <dataValidation sqref="A5:A204" showDropDown="0" showInputMessage="0" showErrorMessage="1" allowBlank="0" errorTitle="Item não cadastrado" error="Selecione um depósito cadastrado na aba Cadastros." type="list" errorStyle="stop">
      <formula1>INDIRECT("Cadastros!$A$8:$A$27")</formula1>
    </dataValidation>
    <dataValidation sqref="B5:B204" showDropDown="0" showInputMessage="0" showErrorMessage="1" allowBlank="0" errorTitle="Item não cadastrado" error="Selecione um SKU cadastrado na aba Cadastros." type="list" errorStyle="stop">
      <formula1>INDIRECT("Cadastros!$D$8:$D$107")</formula1>
    </dataValidation>
    <dataValidation sqref="D5:E204" showDropDown="0" showInputMessage="0" showErrorMessage="1" allowBlank="0" errorTitle="Quantidade inválida" error="Informe um número inteiro entre 0 e 1.000.000." type="whole" errorStyle="stop" operator="between">
      <formula1>0</formula1>
      <formula2>1000000</formula2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5" customWidth="1" min="1" max="1"/>
    <col width="16" customWidth="1" min="2" max="2"/>
    <col width="48" customWidth="1" min="3" max="3"/>
    <col width="16" customWidth="1" min="4" max="4"/>
    <col width="38" customWidth="1" min="5" max="5"/>
    <col width="3" customWidth="1" min="6" max="6"/>
  </cols>
  <sheetData>
    <row r="1" ht="30" customHeight="1">
      <c r="A1" s="1" t="inlineStr">
        <is>
          <t>Cadastros e Configurações</t>
        </is>
      </c>
      <c r="B1" s="39" t="n"/>
      <c r="C1" s="39" t="n"/>
      <c r="D1" s="39" t="n"/>
      <c r="E1" s="39" t="n"/>
      <c r="F1" s="40" t="n"/>
    </row>
    <row r="2"/>
    <row r="3">
      <c r="A3" s="24" t="inlineStr">
        <is>
          <t>Data de referência</t>
        </is>
      </c>
      <c r="B3" s="43" t="n">
        <v>46271</v>
      </c>
      <c r="C3" s="14" t="inlineStr">
        <is>
          <t>Usada para prazos e dias em trânsito.</t>
        </is>
      </c>
    </row>
    <row r="4">
      <c r="A4" s="24" t="inlineStr">
        <is>
          <t>Data-base dos saldos</t>
        </is>
      </c>
      <c r="B4" s="43" t="n">
        <v>46235</v>
      </c>
      <c r="C4" s="14" t="inlineStr">
        <is>
          <t>Data inicial considerada nos cálculos de saldo.</t>
        </is>
      </c>
    </row>
    <row r="5">
      <c r="A5" s="24" t="inlineStr">
        <is>
          <t>Limite de trânsito prolongado (dias)</t>
        </is>
      </c>
      <c r="B5" s="26" t="n">
        <v>7</v>
      </c>
      <c r="C5" s="14" t="inlineStr">
        <is>
          <t>Premissa operacional editável.</t>
        </is>
      </c>
    </row>
    <row r="6"/>
    <row r="7">
      <c r="A7" s="17" t="inlineStr">
        <is>
          <t>Depósito</t>
        </is>
      </c>
      <c r="D7" s="17" t="inlineStr">
        <is>
          <t>SKU</t>
        </is>
      </c>
      <c r="E7" s="17" t="inlineStr">
        <is>
          <t>Produto</t>
        </is>
      </c>
    </row>
    <row r="8">
      <c r="A8" s="27" t="inlineStr">
        <is>
          <t>Depósito Aurora (SP)</t>
        </is>
      </c>
      <c r="D8" s="27" t="inlineStr">
        <is>
          <t>FIC-1001</t>
        </is>
      </c>
      <c r="E8" s="27" t="inlineStr">
        <is>
          <t>Caneca Neblina 350 ml</t>
        </is>
      </c>
    </row>
    <row r="9">
      <c r="A9" s="27" t="inlineStr">
        <is>
          <t>Depósito Horizonte (MG)</t>
        </is>
      </c>
      <c r="D9" s="27" t="inlineStr">
        <is>
          <t>FIC-1002</t>
        </is>
      </c>
      <c r="E9" s="27" t="inlineStr">
        <is>
          <t>Camiseta Horizonte Azul M</t>
        </is>
      </c>
    </row>
    <row r="10">
      <c r="A10" s="27" t="inlineStr">
        <is>
          <t>Depósito Ipê (PR)</t>
        </is>
      </c>
      <c r="D10" s="27" t="inlineStr">
        <is>
          <t>FIC-1003</t>
        </is>
      </c>
      <c r="E10" s="27" t="inlineStr">
        <is>
          <t>Luminária Brisa USB</t>
        </is>
      </c>
    </row>
    <row r="11">
      <c r="A11" s="27" t="inlineStr">
        <is>
          <t>Depósito Maré (PE)</t>
        </is>
      </c>
      <c r="D11" s="27" t="inlineStr">
        <is>
          <t>FIC-1004</t>
        </is>
      </c>
      <c r="E11" s="27" t="inlineStr">
        <is>
          <t>Organizador Ipê Modular</t>
        </is>
      </c>
    </row>
    <row r="12">
      <c r="A12" s="27" t="n"/>
      <c r="D12" s="27" t="inlineStr">
        <is>
          <t>FIC-1005</t>
        </is>
      </c>
      <c r="E12" s="27" t="inlineStr">
        <is>
          <t>Garrafa Aurora 600 ml</t>
        </is>
      </c>
    </row>
    <row r="13">
      <c r="A13" s="27" t="n"/>
      <c r="D13" s="27" t="n"/>
      <c r="E13" s="27" t="n"/>
    </row>
    <row r="14">
      <c r="A14" s="27" t="n"/>
      <c r="D14" s="27" t="n"/>
      <c r="E14" s="27" t="n"/>
    </row>
    <row r="15">
      <c r="A15" s="27" t="n"/>
      <c r="D15" s="27" t="n"/>
      <c r="E15" s="27" t="n"/>
    </row>
    <row r="16">
      <c r="A16" s="27" t="n"/>
      <c r="D16" s="27" t="n"/>
      <c r="E16" s="27" t="n"/>
    </row>
    <row r="17">
      <c r="A17" s="27" t="n"/>
      <c r="D17" s="27" t="n"/>
      <c r="E17" s="27" t="n"/>
    </row>
    <row r="18">
      <c r="A18" s="27" t="n"/>
      <c r="D18" s="27" t="n"/>
      <c r="E18" s="27" t="n"/>
    </row>
    <row r="19">
      <c r="A19" s="27" t="n"/>
      <c r="D19" s="27" t="n"/>
      <c r="E19" s="27" t="n"/>
    </row>
    <row r="20">
      <c r="A20" s="27" t="n"/>
      <c r="D20" s="27" t="n"/>
      <c r="E20" s="27" t="n"/>
    </row>
    <row r="21">
      <c r="A21" s="27" t="n"/>
      <c r="D21" s="27" t="n"/>
      <c r="E21" s="27" t="n"/>
    </row>
    <row r="22">
      <c r="A22" s="27" t="n"/>
      <c r="D22" s="27" t="n"/>
      <c r="E22" s="27" t="n"/>
    </row>
    <row r="23">
      <c r="A23" s="27" t="n"/>
      <c r="D23" s="27" t="n"/>
      <c r="E23" s="27" t="n"/>
    </row>
    <row r="24">
      <c r="A24" s="27" t="n"/>
      <c r="D24" s="27" t="n"/>
      <c r="E24" s="27" t="n"/>
    </row>
    <row r="25">
      <c r="A25" s="27" t="n"/>
      <c r="D25" s="27" t="n"/>
      <c r="E25" s="27" t="n"/>
    </row>
    <row r="26">
      <c r="A26" s="27" t="n"/>
      <c r="D26" s="27" t="n"/>
      <c r="E26" s="27" t="n"/>
    </row>
    <row r="27">
      <c r="A27" s="27" t="n"/>
      <c r="D27" s="27" t="n"/>
      <c r="E27" s="27" t="n"/>
    </row>
    <row r="28">
      <c r="D28" s="27" t="n"/>
      <c r="E28" s="27" t="n"/>
    </row>
    <row r="29">
      <c r="D29" s="27" t="n"/>
      <c r="E29" s="27" t="n"/>
    </row>
    <row r="30">
      <c r="D30" s="27" t="n"/>
      <c r="E30" s="27" t="n"/>
    </row>
    <row r="31">
      <c r="D31" s="27" t="n"/>
      <c r="E31" s="27" t="n"/>
    </row>
    <row r="32">
      <c r="D32" s="27" t="n"/>
      <c r="E32" s="27" t="n"/>
    </row>
    <row r="33">
      <c r="D33" s="27" t="n"/>
      <c r="E33" s="27" t="n"/>
    </row>
    <row r="34">
      <c r="D34" s="27" t="n"/>
      <c r="E34" s="27" t="n"/>
    </row>
    <row r="35">
      <c r="D35" s="27" t="n"/>
      <c r="E35" s="27" t="n"/>
    </row>
    <row r="36">
      <c r="D36" s="27" t="n"/>
      <c r="E36" s="27" t="n"/>
    </row>
    <row r="37">
      <c r="D37" s="27" t="n"/>
      <c r="E37" s="27" t="n"/>
    </row>
    <row r="38">
      <c r="D38" s="27" t="n"/>
      <c r="E38" s="27" t="n"/>
    </row>
    <row r="39">
      <c r="D39" s="27" t="n"/>
      <c r="E39" s="27" t="n"/>
    </row>
    <row r="40">
      <c r="D40" s="27" t="n"/>
      <c r="E40" s="27" t="n"/>
    </row>
    <row r="41">
      <c r="D41" s="27" t="n"/>
      <c r="E41" s="27" t="n"/>
    </row>
    <row r="42">
      <c r="D42" s="27" t="n"/>
      <c r="E42" s="27" t="n"/>
    </row>
    <row r="43">
      <c r="D43" s="27" t="n"/>
      <c r="E43" s="27" t="n"/>
    </row>
    <row r="44">
      <c r="D44" s="27" t="n"/>
      <c r="E44" s="27" t="n"/>
    </row>
    <row r="45">
      <c r="D45" s="27" t="n"/>
      <c r="E45" s="27" t="n"/>
    </row>
    <row r="46">
      <c r="D46" s="27" t="n"/>
      <c r="E46" s="27" t="n"/>
    </row>
    <row r="47">
      <c r="D47" s="27" t="n"/>
      <c r="E47" s="27" t="n"/>
    </row>
    <row r="48">
      <c r="D48" s="27" t="n"/>
      <c r="E48" s="27" t="n"/>
    </row>
    <row r="49">
      <c r="D49" s="27" t="n"/>
      <c r="E49" s="27" t="n"/>
    </row>
    <row r="50">
      <c r="D50" s="27" t="n"/>
      <c r="E50" s="27" t="n"/>
    </row>
    <row r="51">
      <c r="D51" s="27" t="n"/>
      <c r="E51" s="27" t="n"/>
    </row>
    <row r="52">
      <c r="D52" s="27" t="n"/>
      <c r="E52" s="27" t="n"/>
    </row>
    <row r="53">
      <c r="D53" s="27" t="n"/>
      <c r="E53" s="27" t="n"/>
    </row>
    <row r="54">
      <c r="D54" s="27" t="n"/>
      <c r="E54" s="27" t="n"/>
    </row>
    <row r="55">
      <c r="D55" s="27" t="n"/>
      <c r="E55" s="27" t="n"/>
    </row>
    <row r="56">
      <c r="D56" s="27" t="n"/>
      <c r="E56" s="27" t="n"/>
    </row>
    <row r="57">
      <c r="D57" s="27" t="n"/>
      <c r="E57" s="27" t="n"/>
    </row>
    <row r="58">
      <c r="D58" s="27" t="n"/>
      <c r="E58" s="27" t="n"/>
    </row>
    <row r="59">
      <c r="D59" s="27" t="n"/>
      <c r="E59" s="27" t="n"/>
    </row>
    <row r="60">
      <c r="D60" s="27" t="n"/>
      <c r="E60" s="27" t="n"/>
    </row>
    <row r="61">
      <c r="D61" s="27" t="n"/>
      <c r="E61" s="27" t="n"/>
    </row>
    <row r="62">
      <c r="D62" s="27" t="n"/>
      <c r="E62" s="27" t="n"/>
    </row>
    <row r="63">
      <c r="D63" s="27" t="n"/>
      <c r="E63" s="27" t="n"/>
    </row>
    <row r="64">
      <c r="D64" s="27" t="n"/>
      <c r="E64" s="27" t="n"/>
    </row>
    <row r="65">
      <c r="D65" s="27" t="n"/>
      <c r="E65" s="27" t="n"/>
    </row>
    <row r="66">
      <c r="D66" s="27" t="n"/>
      <c r="E66" s="27" t="n"/>
    </row>
    <row r="67">
      <c r="D67" s="27" t="n"/>
      <c r="E67" s="27" t="n"/>
    </row>
    <row r="68">
      <c r="D68" s="27" t="n"/>
      <c r="E68" s="27" t="n"/>
    </row>
    <row r="69">
      <c r="D69" s="27" t="n"/>
      <c r="E69" s="27" t="n"/>
    </row>
    <row r="70">
      <c r="D70" s="27" t="n"/>
      <c r="E70" s="27" t="n"/>
    </row>
    <row r="71">
      <c r="D71" s="27" t="n"/>
      <c r="E71" s="27" t="n"/>
    </row>
    <row r="72">
      <c r="D72" s="27" t="n"/>
      <c r="E72" s="27" t="n"/>
    </row>
    <row r="73">
      <c r="D73" s="27" t="n"/>
      <c r="E73" s="27" t="n"/>
    </row>
    <row r="74">
      <c r="D74" s="27" t="n"/>
      <c r="E74" s="27" t="n"/>
    </row>
    <row r="75">
      <c r="D75" s="27" t="n"/>
      <c r="E75" s="27" t="n"/>
    </row>
    <row r="76">
      <c r="D76" s="27" t="n"/>
      <c r="E76" s="27" t="n"/>
    </row>
    <row r="77">
      <c r="D77" s="27" t="n"/>
      <c r="E77" s="27" t="n"/>
    </row>
    <row r="78">
      <c r="D78" s="27" t="n"/>
      <c r="E78" s="27" t="n"/>
    </row>
    <row r="79">
      <c r="D79" s="27" t="n"/>
      <c r="E79" s="27" t="n"/>
    </row>
    <row r="80">
      <c r="D80" s="27" t="n"/>
      <c r="E80" s="27" t="n"/>
    </row>
    <row r="81">
      <c r="D81" s="27" t="n"/>
      <c r="E81" s="27" t="n"/>
    </row>
    <row r="82">
      <c r="D82" s="27" t="n"/>
      <c r="E82" s="27" t="n"/>
    </row>
    <row r="83">
      <c r="D83" s="27" t="n"/>
      <c r="E83" s="27" t="n"/>
    </row>
    <row r="84">
      <c r="D84" s="27" t="n"/>
      <c r="E84" s="27" t="n"/>
    </row>
    <row r="85">
      <c r="D85" s="27" t="n"/>
      <c r="E85" s="27" t="n"/>
    </row>
    <row r="86">
      <c r="D86" s="27" t="n"/>
      <c r="E86" s="27" t="n"/>
    </row>
    <row r="87">
      <c r="D87" s="27" t="n"/>
      <c r="E87" s="27" t="n"/>
    </row>
    <row r="88">
      <c r="D88" s="27" t="n"/>
      <c r="E88" s="27" t="n"/>
    </row>
    <row r="89">
      <c r="D89" s="27" t="n"/>
      <c r="E89" s="27" t="n"/>
    </row>
    <row r="90">
      <c r="D90" s="27" t="n"/>
      <c r="E90" s="27" t="n"/>
    </row>
    <row r="91">
      <c r="D91" s="27" t="n"/>
      <c r="E91" s="27" t="n"/>
    </row>
    <row r="92">
      <c r="D92" s="27" t="n"/>
      <c r="E92" s="27" t="n"/>
    </row>
    <row r="93">
      <c r="D93" s="27" t="n"/>
      <c r="E93" s="27" t="n"/>
    </row>
    <row r="94">
      <c r="D94" s="27" t="n"/>
      <c r="E94" s="27" t="n"/>
    </row>
    <row r="95">
      <c r="D95" s="27" t="n"/>
      <c r="E95" s="27" t="n"/>
    </row>
    <row r="96">
      <c r="D96" s="27" t="n"/>
      <c r="E96" s="27" t="n"/>
    </row>
    <row r="97">
      <c r="D97" s="27" t="n"/>
      <c r="E97" s="27" t="n"/>
    </row>
    <row r="98">
      <c r="D98" s="27" t="n"/>
      <c r="E98" s="27" t="n"/>
    </row>
    <row r="99">
      <c r="D99" s="27" t="n"/>
      <c r="E99" s="27" t="n"/>
    </row>
    <row r="100">
      <c r="D100" s="27" t="n"/>
      <c r="E100" s="27" t="n"/>
    </row>
    <row r="101">
      <c r="D101" s="27" t="n"/>
      <c r="E101" s="27" t="n"/>
    </row>
    <row r="102">
      <c r="D102" s="27" t="n"/>
      <c r="E102" s="27" t="n"/>
    </row>
    <row r="103">
      <c r="D103" s="27" t="n"/>
      <c r="E103" s="27" t="n"/>
    </row>
    <row r="104">
      <c r="D104" s="27" t="n"/>
      <c r="E104" s="27" t="n"/>
    </row>
    <row r="105">
      <c r="D105" s="27" t="n"/>
      <c r="E105" s="27" t="n"/>
    </row>
    <row r="106">
      <c r="D106" s="27" t="n"/>
      <c r="E106" s="27" t="n"/>
    </row>
    <row r="107">
      <c r="D107" s="27" t="n"/>
      <c r="E107" s="27" t="n"/>
    </row>
    <row r="108"/>
    <row r="109"/>
    <row r="110" ht="30" customHeight="1">
      <c r="A110" s="28" t="inlineStr">
        <is>
          <t>Todos os depósitos, SKUs, produtos e movimentos preenchidos neste modelo são exemplos fictícios.</t>
        </is>
      </c>
    </row>
  </sheetData>
  <mergeCells count="1">
    <mergeCell ref="A1:F1"/>
  </mergeCells>
  <conditionalFormatting sqref="A8:A27">
    <cfRule type="expression" priority="1" dxfId="1">
      <formula>AND(A8&lt;&gt;"",COUNTIF($A$8:$A$27,A8)&gt;1)</formula>
    </cfRule>
  </conditionalFormatting>
  <conditionalFormatting sqref="D8:D107">
    <cfRule type="expression" priority="2" dxfId="1">
      <formula>AND(D8&lt;&gt;"",COUNTIF($D$8:$D$107,D8)&gt;1)</formula>
    </cfRule>
  </conditionalFormatting>
  <conditionalFormatting sqref="D8:E107">
    <cfRule type="expression" priority="3" dxfId="2">
      <formula>OR(AND($D8&lt;&gt;"",$E8=""),AND($D8="",$E8&lt;&gt;""))</formula>
    </cfRule>
  </conditionalFormatting>
  <dataValidations count="3">
    <dataValidation sqref="B3" showDropDown="0" showInputMessage="1" showErrorMessage="1" allowBlank="0" errorTitle="Valor inválido" error="Informe uma data válida entre 01/01/2020 e 31/12/2035, igual ou posterior à data-base." promptTitle="Preenchimento" prompt="Confira o formato e os limites informados." type="custom" errorStyle="stop">
      <formula1>AND(ISNUMBER(B3),B3&gt;=DATE(2020,1,1),B3&lt;=DATE(2035,12,31),B3&gt;=B4)</formula1>
    </dataValidation>
    <dataValidation sqref="B4" showDropDown="0" showInputMessage="1" showErrorMessage="1" allowBlank="0" errorTitle="Valor inválido" error="Informe uma data válida entre 01/01/2020 e 31/12/2035." promptTitle="Preenchimento" prompt="Confira o formato e os limites informados." type="custom" errorStyle="stop">
      <formula1>AND(ISNUMBER(B4),B4&gt;=DATE(2020,1,1),B4&lt;=DATE(2035,12,31))</formula1>
    </dataValidation>
    <dataValidation sqref="B5" showDropDown="0" showInputMessage="0" showErrorMessage="1" allowBlank="0" errorTitle="Limite inválido" error="Informe um número inteiro entre 1 e 365 dias." type="whole" errorStyle="stop" operator="between">
      <formula1>1</formula1>
      <formula2>365</formula2>
    </dataValidation>
  </dataValidations>
  <pageMargins left="0.75" right="0.75" top="1" bottom="1" header="0.5" footer="0.5"/>
  <pageSetup fitToHeight="0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5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Como usar o Controle de Transferências de Estoque</t>
        </is>
      </c>
      <c r="B1" s="39" t="n"/>
      <c r="C1" s="39" t="n"/>
      <c r="D1" s="39" t="n"/>
      <c r="E1" s="39" t="n"/>
      <c r="F1" s="39" t="n"/>
      <c r="G1" s="39" t="n"/>
      <c r="H1" s="40" t="n"/>
    </row>
    <row r="2"/>
    <row r="3" ht="23" customHeight="1">
      <c r="A3" s="29" t="inlineStr">
        <is>
          <t>Preparação</t>
        </is>
      </c>
    </row>
    <row r="4" ht="22" customHeight="1">
      <c r="A4" s="30" t="inlineStr">
        <is>
          <t>1. Atualize a data de referência na aba Cadastros.</t>
        </is>
      </c>
    </row>
    <row r="5" ht="22" customHeight="1">
      <c r="A5" s="31" t="inlineStr">
        <is>
          <t>2. Informe a data-base usada para os saldos iniciais.</t>
        </is>
      </c>
    </row>
    <row r="6" ht="22" customHeight="1">
      <c r="A6" s="30" t="inlineStr">
        <is>
          <t>3. Cadastre os depósitos e produtos.</t>
        </is>
      </c>
    </row>
    <row r="7" ht="22" customHeight="1">
      <c r="A7" s="31" t="inlineStr">
        <is>
          <t>4. Na aba Saldos por Depósito, crie uma linha para cada combinação de depósito e SKU utilizada nas transferências.</t>
        </is>
      </c>
    </row>
    <row r="8" ht="23" customHeight="1">
      <c r="A8" s="29" t="inlineStr">
        <is>
          <t>Registro do ciclo</t>
        </is>
      </c>
    </row>
    <row r="9" ht="22" customHeight="1">
      <c r="A9" s="31" t="inlineStr">
        <is>
          <t>1. Ao solicitar, preencha ID, data, origem, destino, SKU, quantidade solicitada e previsões.</t>
        </is>
      </c>
    </row>
    <row r="10" ht="22" customHeight="1">
      <c r="A10" s="30" t="inlineStr">
        <is>
          <t>2. Ao expedir, preencha data e quantidade enviada.</t>
        </is>
      </c>
    </row>
    <row r="11" ht="22" customHeight="1">
      <c r="A11" s="31" t="inlineStr">
        <is>
          <t>3. Ao receber, preencha data e quantidade recebida.</t>
        </is>
      </c>
    </row>
    <row r="12" ht="22" customHeight="1">
      <c r="A12" s="30" t="inlineStr">
        <is>
          <t>4. Registre observações curtas quando houver diferença ou pendência.</t>
        </is>
      </c>
    </row>
    <row r="13" ht="22" customHeight="1">
      <c r="A13" s="31" t="inlineStr">
        <is>
          <t>5. Não digite nas células cinzas, pois elas contêm fórmulas.</t>
        </is>
      </c>
    </row>
    <row r="14" ht="23" customHeight="1">
      <c r="A14" s="29" t="inlineStr">
        <is>
          <t>Regras de saldo</t>
        </is>
      </c>
    </row>
    <row r="15" ht="22" customHeight="1">
      <c r="A15" s="31" t="inlineStr">
        <is>
          <t>• O saldo da origem diminui somente quando há data e quantidade de envio.</t>
        </is>
      </c>
    </row>
    <row r="16" ht="22" customHeight="1">
      <c r="A16" s="30" t="inlineStr">
        <is>
          <t>• O saldo do destino aumenta somente quando há data e quantidade de recebimento.</t>
        </is>
      </c>
    </row>
    <row r="17" ht="22" customHeight="1">
      <c r="A17" s="31" t="inlineStr">
        <is>
          <t>• Uma solicitação ainda não enviada não altera o estoque.</t>
        </is>
      </c>
    </row>
    <row r="18" ht="22" customHeight="1">
      <c r="A18" s="30" t="inlineStr">
        <is>
          <t>• Mercadoria com status “Em trânsito” entra apenas no saldo projetado do destino.</t>
        </is>
      </c>
    </row>
    <row r="19" ht="22" customHeight="1">
      <c r="A19" s="31" t="inlineStr">
        <is>
          <t>• Uma transferência com recebimento incompleto permanece pendente de conciliação.</t>
        </is>
      </c>
    </row>
    <row r="20" ht="23" customHeight="1">
      <c r="A20" s="29" t="inlineStr">
        <is>
          <t>Interpretação da diferença</t>
        </is>
      </c>
    </row>
    <row r="21" ht="22" customHeight="1">
      <c r="A21" s="31" t="inlineStr">
        <is>
          <t>• Diferença negativa: quantidade recebida menor que a enviada.</t>
        </is>
      </c>
    </row>
    <row r="22" ht="22" customHeight="1">
      <c r="A22" s="30" t="inlineStr">
        <is>
          <t>• Diferença zero: recebimento conciliado.</t>
        </is>
      </c>
    </row>
    <row r="23" ht="22" customHeight="1">
      <c r="A23" s="31" t="inlineStr">
        <is>
          <t>• Diferença positiva: quantidade recebida maior que a enviada.</t>
        </is>
      </c>
    </row>
    <row r="24" ht="23" customHeight="1">
      <c r="A24" s="29" t="inlineStr">
        <is>
          <t>Revisão recomendada</t>
        </is>
      </c>
    </row>
    <row r="25" ht="22" customHeight="1">
      <c r="A25" s="31" t="inlineStr">
        <is>
          <t>Antes de usar os resultados:</t>
        </is>
      </c>
    </row>
    <row r="26" ht="22" customHeight="1">
      <c r="A26" s="30" t="inlineStr">
        <is>
          <t>• confira IDs duplicados;</t>
        </is>
      </c>
    </row>
    <row r="27" ht="22" customHeight="1">
      <c r="A27" s="31" t="inlineStr">
        <is>
          <t>• corrija origem igual ao destino;</t>
        </is>
      </c>
    </row>
    <row r="28" ht="22" customHeight="1">
      <c r="A28" s="30" t="inlineStr">
        <is>
          <t>• verifique ciclos incompletos;</t>
        </is>
      </c>
    </row>
    <row r="29" ht="22" customHeight="1">
      <c r="A29" s="31" t="inlineStr">
        <is>
          <t>• cadastre combinações de saldo ausentes;</t>
        </is>
      </c>
    </row>
    <row r="30" ht="22" customHeight="1">
      <c r="A30" s="30" t="inlineStr">
        <is>
          <t>• revise saldos negativos;</t>
        </is>
      </c>
    </row>
    <row r="31" ht="22" customHeight="1">
      <c r="A31" s="31" t="inlineStr">
        <is>
          <t>• filtre os atrasos pendentes;</t>
        </is>
      </c>
    </row>
    <row r="32" ht="22" customHeight="1">
      <c r="A32" s="30" t="inlineStr">
        <is>
          <t>• confira divergências de recebimento.</t>
        </is>
      </c>
    </row>
    <row r="33" ht="23" customHeight="1">
      <c r="A33" s="29" t="inlineStr">
        <is>
          <t>Legenda</t>
        </is>
      </c>
    </row>
    <row r="34" ht="22" customHeight="1">
      <c r="A34" s="32" t="inlineStr">
        <is>
          <t>• amarelo: preenchimento do usuário ou atenção.</t>
        </is>
      </c>
    </row>
    <row r="35" ht="22" customHeight="1">
      <c r="A35" s="33" t="inlineStr">
        <is>
          <t>• cinza: fórmula.</t>
        </is>
      </c>
    </row>
    <row r="36" ht="22" customHeight="1">
      <c r="A36" s="34" t="inlineStr">
        <is>
          <t>• azul: mercadoria em trânsito.</t>
        </is>
      </c>
    </row>
    <row r="37" ht="22" customHeight="1">
      <c r="A37" s="35" t="inlineStr">
        <is>
          <t>• verde: concluído ou saldo adequado.</t>
        </is>
      </c>
    </row>
    <row r="38" ht="22" customHeight="1">
      <c r="A38" s="36" t="inlineStr">
        <is>
          <t>• laranja: divergência ou estoque abaixo do mínimo.</t>
        </is>
      </c>
    </row>
    <row r="39" ht="22" customHeight="1">
      <c r="A39" s="37" t="inlineStr">
        <is>
          <t>• vermelho: atraso, erro ou saldo negativo.</t>
        </is>
      </c>
    </row>
    <row r="40"/>
    <row r="41" ht="30" customHeight="1">
      <c r="A41" s="38" t="inlineStr">
        <is>
          <t>Os dados deste arquivo são exemplos fictícios e devem ser substituídos pelos dados operacionais da empresa.</t>
        </is>
      </c>
    </row>
  </sheetData>
  <mergeCells count="1">
    <mergeCell ref="A1:H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 de operações logísticas</dc:creator>
  <dc:title xmlns:dc="http://purl.org/dc/elements/1.1/">Controle de Transferências de Estoque</dc:title>
  <dc:subject xmlns:dc="http://purl.org/dc/elements/1.1/">Controle fictício de movimentações entre depósitos</dc:subject>
  <dcterms:created xmlns:dcterms="http://purl.org/dc/terms/" xmlns:xsi="http://www.w3.org/2001/XMLSchema-instance" xsi:type="dcterms:W3CDTF">2026-09-06T22:54:42Z</dcterms:created>
  <dcterms:modified xmlns:dcterms="http://purl.org/dc/terms/" xmlns:xsi="http://www.w3.org/2001/XMLSchema-instance" xsi:type="dcterms:W3CDTF">2026-09-06T22:54:43+00:00Z</dcterms:modified>
</cp:coreProperties>
</file>